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mcad\Desktop\UT Data Analysis Course Work\Module 1 Excel\"/>
    </mc:Choice>
  </mc:AlternateContent>
  <xr:revisionPtr revIDLastSave="0" documentId="8_{8D5BB71F-92BA-465A-9117-BB72AB6949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Theater Outcomes by Launch Date" sheetId="6" r:id="rId2"/>
    <sheet name="Based On Goals" sheetId="7" r:id="rId3"/>
  </sheets>
  <definedNames>
    <definedName name="_xlnm._FilterDatabase" localSheetId="0" hidden="1">Kickstarter!$A$1:$U$4122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D13" i="7"/>
  <c r="D12" i="7"/>
  <c r="D11" i="7"/>
  <c r="D10" i="7"/>
  <c r="D9" i="7"/>
  <c r="D8" i="7"/>
  <c r="D7" i="7"/>
  <c r="D6" i="7"/>
  <c r="D5" i="7"/>
  <c r="D4" i="7"/>
  <c r="C13" i="7"/>
  <c r="C12" i="7"/>
  <c r="C11" i="7"/>
  <c r="C10" i="7"/>
  <c r="C9" i="7"/>
  <c r="C8" i="7"/>
  <c r="C7" i="7"/>
  <c r="C6" i="7"/>
  <c r="C5" i="7"/>
  <c r="C4" i="7"/>
  <c r="D3" i="7"/>
  <c r="C3" i="7"/>
  <c r="B13" i="7"/>
  <c r="E13" i="7" s="1"/>
  <c r="B12" i="7"/>
  <c r="E12" i="7" s="1"/>
  <c r="B11" i="7"/>
  <c r="E11" i="7" s="1"/>
  <c r="B10" i="7"/>
  <c r="E10" i="7" s="1"/>
  <c r="B9" i="7"/>
  <c r="B8" i="7"/>
  <c r="E8" i="7" s="1"/>
  <c r="B7" i="7"/>
  <c r="E7" i="7" s="1"/>
  <c r="B6" i="7"/>
  <c r="E6" i="7" s="1"/>
  <c r="B5" i="7"/>
  <c r="E5" i="7" s="1"/>
  <c r="B4" i="7"/>
  <c r="E4" i="7" s="1"/>
  <c r="B3" i="7"/>
  <c r="E3" i="7" s="1"/>
  <c r="B2" i="7"/>
  <c r="D2" i="7"/>
  <c r="C2" i="7"/>
  <c r="U4082" i="1"/>
  <c r="S3213" i="1"/>
  <c r="S3327" i="1"/>
  <c r="S3431" i="1"/>
  <c r="S1300" i="1"/>
  <c r="S2802" i="1"/>
  <c r="S3439" i="1"/>
  <c r="S3298" i="1"/>
  <c r="S3554" i="1"/>
  <c r="S4059" i="1"/>
  <c r="S3429" i="1"/>
  <c r="S2964" i="1"/>
  <c r="S2791" i="1"/>
  <c r="S2823" i="1"/>
  <c r="S1290" i="1"/>
  <c r="S3507" i="1"/>
  <c r="S4092" i="1"/>
  <c r="S3850" i="1"/>
  <c r="S3481" i="1"/>
  <c r="S4050" i="1"/>
  <c r="S3279" i="1"/>
  <c r="S3364" i="1"/>
  <c r="S4100" i="1"/>
  <c r="S3222" i="1"/>
  <c r="S2869" i="1"/>
  <c r="S3628" i="1"/>
  <c r="S3257" i="1"/>
  <c r="S3839" i="1"/>
  <c r="S2876" i="1"/>
  <c r="S3461" i="1"/>
  <c r="S3449" i="1"/>
  <c r="S3462" i="1"/>
  <c r="S523" i="1"/>
  <c r="S3322" i="1"/>
  <c r="S3447" i="1"/>
  <c r="S3430" i="1"/>
  <c r="S1289" i="1"/>
  <c r="S3967" i="1"/>
  <c r="S2849" i="1"/>
  <c r="S3274" i="1"/>
  <c r="S3379" i="1"/>
  <c r="S3474" i="1"/>
  <c r="S2883" i="1"/>
  <c r="S3989" i="1"/>
  <c r="S2888" i="1"/>
  <c r="S3135" i="1"/>
  <c r="S3459" i="1"/>
  <c r="S3570" i="1"/>
  <c r="S3969" i="1"/>
  <c r="S3492" i="1"/>
  <c r="S3273" i="1"/>
  <c r="S3835" i="1"/>
  <c r="S3999" i="1"/>
  <c r="S2816" i="1"/>
  <c r="S3859" i="1"/>
  <c r="S3914" i="1"/>
  <c r="S3489" i="1"/>
  <c r="S3470" i="1"/>
  <c r="S3141" i="1"/>
  <c r="S3651" i="1"/>
  <c r="S3826" i="1"/>
  <c r="S2814" i="1"/>
  <c r="S3444" i="1"/>
  <c r="S2806" i="1"/>
  <c r="S3181" i="1"/>
  <c r="S4011" i="1"/>
  <c r="S3978" i="1"/>
  <c r="S3619" i="1"/>
  <c r="S3689" i="1"/>
  <c r="S3620" i="1"/>
  <c r="S2822" i="1"/>
  <c r="S1293" i="1"/>
  <c r="S3891" i="1"/>
  <c r="S3578" i="1"/>
  <c r="S3816" i="1"/>
  <c r="S2794" i="1"/>
  <c r="S3361" i="1"/>
  <c r="S2848" i="1"/>
  <c r="S3695" i="1"/>
  <c r="S3913" i="1"/>
  <c r="S3955" i="1"/>
  <c r="S4018" i="1"/>
  <c r="S3712" i="1"/>
  <c r="S3524" i="1"/>
  <c r="S3366" i="1"/>
  <c r="S4002" i="1"/>
  <c r="S3310" i="1"/>
  <c r="S3418" i="1"/>
  <c r="S3497" i="1"/>
  <c r="S3557" i="1"/>
  <c r="S2863" i="1"/>
  <c r="S3713" i="1"/>
  <c r="S3980" i="1"/>
  <c r="S3962" i="1"/>
  <c r="S2836" i="1"/>
  <c r="S3482" i="1"/>
  <c r="S3219" i="1"/>
  <c r="S3919" i="1"/>
  <c r="S2803" i="1"/>
  <c r="S3716" i="1"/>
  <c r="S3828" i="1"/>
  <c r="S3271" i="1"/>
  <c r="S2820" i="1"/>
  <c r="S541" i="1"/>
  <c r="S3730" i="1"/>
  <c r="S3250" i="1"/>
  <c r="S2878" i="1"/>
  <c r="S3290" i="1"/>
  <c r="S4043" i="1"/>
  <c r="S3402" i="1"/>
  <c r="S2807" i="1"/>
  <c r="S3281" i="1"/>
  <c r="S3133" i="1"/>
  <c r="S2972" i="1"/>
  <c r="S3815" i="1"/>
  <c r="S3720" i="1"/>
  <c r="S2980" i="1"/>
  <c r="S3450" i="1"/>
  <c r="S3401" i="1"/>
  <c r="S535" i="1"/>
  <c r="S3286" i="1"/>
  <c r="S4087" i="1"/>
  <c r="S3899" i="1"/>
  <c r="S2805" i="1"/>
  <c r="S3225" i="1"/>
  <c r="S3399" i="1"/>
  <c r="S3151" i="1"/>
  <c r="S2783" i="1"/>
  <c r="S3571" i="1"/>
  <c r="S3251" i="1"/>
  <c r="S3145" i="1"/>
  <c r="S3931" i="1"/>
  <c r="S2867" i="1"/>
  <c r="S4049" i="1"/>
  <c r="S3345" i="1"/>
  <c r="S3707" i="1"/>
  <c r="S3265" i="1"/>
  <c r="S4093" i="1"/>
  <c r="S3138" i="1"/>
  <c r="S2840" i="1"/>
  <c r="S2900" i="1"/>
  <c r="S3618" i="1"/>
  <c r="S2916" i="1"/>
  <c r="S3956" i="1"/>
  <c r="S3970" i="1"/>
  <c r="S3382" i="1"/>
  <c r="S3605" i="1"/>
  <c r="S3228" i="1"/>
  <c r="S3742" i="1"/>
  <c r="S3266" i="1"/>
  <c r="S3282" i="1"/>
  <c r="S3921" i="1"/>
  <c r="S3139" i="1"/>
  <c r="S3590" i="1"/>
  <c r="S3415" i="1"/>
  <c r="S2966" i="1"/>
  <c r="S3304" i="1"/>
  <c r="S4041" i="1"/>
  <c r="S3684" i="1"/>
  <c r="S3229" i="1"/>
  <c r="S4021" i="1"/>
  <c r="S3979" i="1"/>
  <c r="S4034" i="1"/>
  <c r="S4110" i="1"/>
  <c r="S3499" i="1"/>
  <c r="S3922" i="1"/>
  <c r="S4057" i="1"/>
  <c r="S3437" i="1"/>
  <c r="S3702" i="1"/>
  <c r="S3254" i="1"/>
  <c r="S3613" i="1"/>
  <c r="S3519" i="1"/>
  <c r="S2971" i="1"/>
  <c r="S3688" i="1"/>
  <c r="S3535" i="1"/>
  <c r="S3596" i="1"/>
  <c r="S3455" i="1"/>
  <c r="S3383" i="1"/>
  <c r="S3996" i="1"/>
  <c r="S3424" i="1"/>
  <c r="S3512" i="1"/>
  <c r="S3724" i="1"/>
  <c r="S3945" i="1"/>
  <c r="S3813" i="1"/>
  <c r="S3858" i="1"/>
  <c r="S3992" i="1"/>
  <c r="S3542" i="1"/>
  <c r="S3341" i="1"/>
  <c r="S3540" i="1"/>
  <c r="S526" i="1"/>
  <c r="S3977" i="1"/>
  <c r="S3935" i="1"/>
  <c r="S2857" i="1"/>
  <c r="S3432" i="1"/>
  <c r="S3351" i="1"/>
  <c r="S3516" i="1"/>
  <c r="S4090" i="1"/>
  <c r="S3476" i="1"/>
  <c r="S3263" i="1"/>
  <c r="S3172" i="1"/>
  <c r="S3352" i="1"/>
  <c r="S3906" i="1"/>
  <c r="S3971" i="1"/>
  <c r="S3744" i="1"/>
  <c r="S3692" i="1"/>
  <c r="S4091" i="1"/>
  <c r="S2860" i="1"/>
  <c r="S2875" i="1"/>
  <c r="S3147" i="1"/>
  <c r="S3143" i="1"/>
  <c r="S3852" i="1"/>
  <c r="S3177" i="1"/>
  <c r="S3428" i="1"/>
  <c r="S3403" i="1"/>
  <c r="S3340" i="1"/>
  <c r="S3897" i="1"/>
  <c r="S3368" i="1"/>
  <c r="S3362" i="1"/>
  <c r="S3223" i="1"/>
  <c r="S2917" i="1"/>
  <c r="S3972" i="1"/>
  <c r="S4089" i="1"/>
  <c r="S2899" i="1"/>
  <c r="S2861" i="1"/>
  <c r="S3976" i="1"/>
  <c r="S3810" i="1"/>
  <c r="S3292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296" i="1"/>
  <c r="S3252" i="1"/>
  <c r="S3323" i="1"/>
  <c r="S3568" i="1"/>
  <c r="S3705" i="1"/>
  <c r="S3743" i="1"/>
  <c r="S3293" i="1"/>
  <c r="S3704" i="1"/>
  <c r="S3376" i="1"/>
  <c r="S2800" i="1"/>
  <c r="S3577" i="1"/>
  <c r="S3515" i="1"/>
  <c r="S2893" i="1"/>
  <c r="S3926" i="1"/>
  <c r="S4099" i="1"/>
  <c r="S3898" i="1"/>
  <c r="S3373" i="1"/>
  <c r="S2913" i="1"/>
  <c r="S4047" i="1"/>
  <c r="S3952" i="1"/>
  <c r="S3924" i="1"/>
  <c r="S3714" i="1"/>
  <c r="S4064" i="1"/>
  <c r="S3844" i="1"/>
  <c r="S3654" i="1"/>
  <c r="S3614" i="1"/>
  <c r="S3845" i="1"/>
  <c r="S4029" i="1"/>
  <c r="S3220" i="1"/>
  <c r="S2901" i="1"/>
  <c r="S3242" i="1"/>
  <c r="S3356" i="1"/>
  <c r="S3735" i="1"/>
  <c r="S2897" i="1"/>
  <c r="S3681" i="1"/>
  <c r="S3653" i="1"/>
  <c r="S2830" i="1"/>
  <c r="S3626" i="1"/>
  <c r="S3609" i="1"/>
  <c r="S2804" i="1"/>
  <c r="S2918" i="1"/>
  <c r="S3174" i="1"/>
  <c r="S3339" i="1"/>
  <c r="S3159" i="1"/>
  <c r="S3248" i="1"/>
  <c r="S3285" i="1"/>
  <c r="S2919" i="1"/>
  <c r="S4035" i="1"/>
  <c r="S2811" i="1"/>
  <c r="S3824" i="1"/>
  <c r="S4039" i="1"/>
  <c r="S2832" i="1"/>
  <c r="S3838" i="1"/>
  <c r="S3236" i="1"/>
  <c r="S3727" i="1"/>
  <c r="S3650" i="1"/>
  <c r="S3932" i="1"/>
  <c r="S3616" i="1"/>
  <c r="S2787" i="1"/>
  <c r="S4019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329" i="1"/>
  <c r="S3817" i="1"/>
  <c r="S522" i="1"/>
  <c r="S2979" i="1"/>
  <c r="S3319" i="1"/>
  <c r="S3627" i="1"/>
  <c r="S4003" i="1"/>
  <c r="S3260" i="1"/>
  <c r="S3506" i="1"/>
  <c r="S3160" i="1"/>
  <c r="S2847" i="1"/>
  <c r="S3175" i="1"/>
  <c r="S527" i="1"/>
  <c r="S3186" i="1"/>
  <c r="S3178" i="1"/>
  <c r="S2866" i="1"/>
  <c r="S3683" i="1"/>
  <c r="S2881" i="1"/>
  <c r="S3591" i="1"/>
  <c r="S3991" i="1"/>
  <c r="S3718" i="1"/>
  <c r="S3365" i="1"/>
  <c r="S3480" i="1"/>
  <c r="S3669" i="1"/>
  <c r="S2887" i="1"/>
  <c r="S3583" i="1"/>
  <c r="S3457" i="1"/>
  <c r="S3416" i="1"/>
  <c r="S3153" i="1"/>
  <c r="S3586" i="1"/>
  <c r="S4027" i="1"/>
  <c r="S3739" i="1"/>
  <c r="S3910" i="1"/>
  <c r="S3234" i="1"/>
  <c r="S2912" i="1"/>
  <c r="S3389" i="1"/>
  <c r="S3998" i="1"/>
  <c r="S533" i="1"/>
  <c r="S3958" i="1"/>
  <c r="S3501" i="1"/>
  <c r="S2812" i="1"/>
  <c r="S3853" i="1"/>
  <c r="S3553" i="1"/>
  <c r="S3150" i="1"/>
  <c r="S3599" i="1"/>
  <c r="S3629" i="1"/>
  <c r="S3210" i="1"/>
  <c r="S3283" i="1"/>
  <c r="S3811" i="1"/>
  <c r="S3152" i="1"/>
  <c r="S3693" i="1"/>
  <c r="S532" i="1"/>
  <c r="S3902" i="1"/>
  <c r="S4010" i="1"/>
  <c r="S3392" i="1"/>
  <c r="S2852" i="1"/>
  <c r="S3493" i="1"/>
  <c r="S4083" i="1"/>
  <c r="S3593" i="1"/>
  <c r="S3982" i="1"/>
  <c r="S3176" i="1"/>
  <c r="S3188" i="1"/>
  <c r="S4042" i="1"/>
  <c r="S2975" i="1"/>
  <c r="S2813" i="1"/>
  <c r="S1302" i="1"/>
  <c r="S1286" i="1"/>
  <c r="S3433" i="1"/>
  <c r="S3189" i="1"/>
  <c r="S3700" i="1"/>
  <c r="S3302" i="1"/>
  <c r="S3829" i="1"/>
  <c r="S3473" i="1"/>
  <c r="S3245" i="1"/>
  <c r="S2982" i="1"/>
  <c r="S3832" i="1"/>
  <c r="S3414" i="1"/>
  <c r="S3625" i="1"/>
  <c r="S3582" i="1"/>
  <c r="S3422" i="1"/>
  <c r="S3975" i="1"/>
  <c r="S3387" i="1"/>
  <c r="S3509" i="1"/>
  <c r="S3165" i="1"/>
  <c r="S3375" i="1"/>
  <c r="S3662" i="1"/>
  <c r="S2831" i="1"/>
  <c r="S3818" i="1"/>
  <c r="S3597" i="1"/>
  <c r="S3498" i="1"/>
  <c r="S3749" i="1"/>
  <c r="S2835" i="1"/>
  <c r="S3983" i="1"/>
  <c r="S3277" i="1"/>
  <c r="S2844" i="1"/>
  <c r="S2815" i="1"/>
  <c r="S3715" i="1"/>
  <c r="S4086" i="1"/>
  <c r="S3359" i="1"/>
  <c r="S3494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532" i="1"/>
  <c r="S4004" i="1"/>
  <c r="S4067" i="1"/>
  <c r="S1292" i="1"/>
  <c r="S3696" i="1"/>
  <c r="S3687" i="1"/>
  <c r="S3233" i="1"/>
  <c r="S3911" i="1"/>
  <c r="S4073" i="1"/>
  <c r="S2981" i="1"/>
  <c r="S3531" i="1"/>
  <c r="S3746" i="1"/>
  <c r="S3667" i="1"/>
  <c r="S3317" i="1"/>
  <c r="S3353" i="1"/>
  <c r="S4088" i="1"/>
  <c r="S4107" i="1"/>
  <c r="S3867" i="1"/>
  <c r="S3407" i="1"/>
  <c r="S3556" i="1"/>
  <c r="S3215" i="1"/>
  <c r="S3162" i="1"/>
  <c r="S2846" i="1"/>
  <c r="S3728" i="1"/>
  <c r="S3820" i="1"/>
  <c r="S3603" i="1"/>
  <c r="S3562" i="1"/>
  <c r="S3548" i="1"/>
  <c r="S3580" i="1"/>
  <c r="S3136" i="1"/>
  <c r="S2838" i="1"/>
  <c r="S3675" i="1"/>
  <c r="S3868" i="1"/>
  <c r="S3332" i="1"/>
  <c r="S534" i="1"/>
  <c r="S2906" i="1"/>
  <c r="S3834" i="1"/>
  <c r="S3894" i="1"/>
  <c r="S3300" i="1"/>
  <c r="S3475" i="1"/>
  <c r="S2902" i="1"/>
  <c r="S2828" i="1"/>
  <c r="S3923" i="1"/>
  <c r="S3572" i="1"/>
  <c r="S3981" i="1"/>
  <c r="S3598" i="1"/>
  <c r="S3287" i="1"/>
  <c r="S2862" i="1"/>
  <c r="S3247" i="1"/>
  <c r="S3355" i="1"/>
  <c r="S3917" i="1"/>
  <c r="S4072" i="1"/>
  <c r="S2856" i="1"/>
  <c r="S3280" i="1"/>
  <c r="S3427" i="1"/>
  <c r="S3486" i="1"/>
  <c r="S2970" i="1"/>
  <c r="S3925" i="1"/>
  <c r="S3312" i="1"/>
  <c r="S3863" i="1"/>
  <c r="S2880" i="1"/>
  <c r="S4058" i="1"/>
  <c r="S3904" i="1"/>
  <c r="S3950" i="1"/>
  <c r="S2810" i="1"/>
  <c r="S4014" i="1"/>
  <c r="S3363" i="1"/>
  <c r="S2904" i="1"/>
  <c r="S3423" i="1"/>
  <c r="S3708" i="1"/>
  <c r="S3303" i="1"/>
  <c r="S3378" i="1"/>
  <c r="S3270" i="1"/>
  <c r="S3463" i="1"/>
  <c r="S3146" i="1"/>
  <c r="S3435" i="1"/>
  <c r="S2788" i="1"/>
  <c r="S3490" i="1"/>
  <c r="S3939" i="1"/>
  <c r="S3986" i="1"/>
  <c r="S4028" i="1"/>
  <c r="S2789" i="1"/>
  <c r="S3685" i="1"/>
  <c r="S3318" i="1"/>
  <c r="S525" i="1"/>
  <c r="S3294" i="1"/>
  <c r="S4037" i="1"/>
  <c r="S3968" i="1"/>
  <c r="S3132" i="1"/>
  <c r="S3491" i="1"/>
  <c r="S3987" i="1"/>
  <c r="S3547" i="1"/>
  <c r="S4038" i="1"/>
  <c r="S3513" i="1"/>
  <c r="S4112" i="1"/>
  <c r="S529" i="1"/>
  <c r="S3953" i="1"/>
  <c r="S3241" i="1"/>
  <c r="S3237" i="1"/>
  <c r="S4103" i="1"/>
  <c r="S3170" i="1"/>
  <c r="S3367" i="1"/>
  <c r="S3745" i="1"/>
  <c r="S3738" i="1"/>
  <c r="S3452" i="1"/>
  <c r="S3545" i="1"/>
  <c r="S2868" i="1"/>
  <c r="S3581" i="1"/>
  <c r="S2905" i="1"/>
  <c r="S2886" i="1"/>
  <c r="S2798" i="1"/>
  <c r="S3930" i="1"/>
  <c r="S4036" i="1"/>
  <c r="S3381" i="1"/>
  <c r="S3672" i="1"/>
  <c r="S4098" i="1"/>
  <c r="S3694" i="1"/>
  <c r="S3680" i="1"/>
  <c r="S3564" i="1"/>
  <c r="S3615" i="1"/>
  <c r="S3840" i="1"/>
  <c r="S1297" i="1"/>
  <c r="S3664" i="1"/>
  <c r="S3719" i="1"/>
  <c r="S3747" i="1"/>
  <c r="S3183" i="1"/>
  <c r="S3561" i="1"/>
  <c r="S3893" i="1"/>
  <c r="S3249" i="1"/>
  <c r="S3458" i="1"/>
  <c r="S3670" i="1"/>
  <c r="S3608" i="1"/>
  <c r="S3990" i="1"/>
  <c r="S3706" i="1"/>
  <c r="S3518" i="1"/>
  <c r="S3929" i="1"/>
  <c r="S4097" i="1"/>
  <c r="S2790" i="1"/>
  <c r="S538" i="1"/>
  <c r="S3309" i="1"/>
  <c r="S3394" i="1"/>
  <c r="S3478" i="1"/>
  <c r="S2853" i="1"/>
  <c r="S3448" i="1"/>
  <c r="S3862" i="1"/>
  <c r="S3526" i="1"/>
  <c r="S3259" i="1"/>
  <c r="S3284" i="1"/>
  <c r="S3140" i="1"/>
  <c r="S3466" i="1"/>
  <c r="S3551" i="1"/>
  <c r="S3600" i="1"/>
  <c r="S3658" i="1"/>
  <c r="S2885" i="1"/>
  <c r="S3411" i="1"/>
  <c r="S3168" i="1"/>
  <c r="S3184" i="1"/>
  <c r="S3690" i="1"/>
  <c r="S2850" i="1"/>
  <c r="S3584" i="1"/>
  <c r="S4061" i="1"/>
  <c r="S3710" i="1"/>
  <c r="S3163" i="1"/>
  <c r="S3691" i="1"/>
  <c r="S4048" i="1"/>
  <c r="S4056" i="1"/>
  <c r="S3262" i="1"/>
  <c r="S3587" i="1"/>
  <c r="S3167" i="1"/>
  <c r="S3390" i="1"/>
  <c r="S3908" i="1"/>
  <c r="S4005" i="1"/>
  <c r="S1303" i="1"/>
  <c r="S3941" i="1"/>
  <c r="S3549" i="1"/>
  <c r="S3528" i="1"/>
  <c r="S3985" i="1"/>
  <c r="S3827" i="1"/>
  <c r="S3442" i="1"/>
  <c r="S3938" i="1"/>
  <c r="S3988" i="1"/>
  <c r="S3569" i="1"/>
  <c r="S2879" i="1"/>
  <c r="S4031" i="1"/>
  <c r="S3595" i="1"/>
  <c r="S2851" i="1"/>
  <c r="S3588" i="1"/>
  <c r="S3316" i="1"/>
  <c r="S3137" i="1"/>
  <c r="S3412" i="1"/>
  <c r="S2845" i="1"/>
  <c r="S2824" i="1"/>
  <c r="S4016" i="1"/>
  <c r="S3994" i="1"/>
  <c r="S3856" i="1"/>
  <c r="S3441" i="1"/>
  <c r="S3434" i="1"/>
  <c r="S2890" i="1"/>
  <c r="S4068" i="1"/>
  <c r="S3161" i="1"/>
  <c r="S4085" i="1"/>
  <c r="S3354" i="1"/>
  <c r="S3857" i="1"/>
  <c r="S3451" i="1"/>
  <c r="S2859" i="1"/>
  <c r="S3966" i="1"/>
  <c r="S3511" i="1"/>
  <c r="S3624" i="1"/>
  <c r="S3325" i="1"/>
  <c r="S536" i="1"/>
  <c r="S3278" i="1"/>
  <c r="S3369" i="1"/>
  <c r="S2882" i="1"/>
  <c r="S3550" i="1"/>
  <c r="S3217" i="1"/>
  <c r="S3396" i="1"/>
  <c r="S2871" i="1"/>
  <c r="S3974" i="1"/>
  <c r="S4094" i="1"/>
  <c r="S539" i="1"/>
  <c r="S3131" i="1"/>
  <c r="S4071" i="1"/>
  <c r="S3661" i="1"/>
  <c r="S3488" i="1"/>
  <c r="S3244" i="1"/>
  <c r="S3425" i="1"/>
  <c r="S4007" i="1"/>
  <c r="S4111" i="1"/>
  <c r="S3709" i="1"/>
  <c r="S3438" i="1"/>
  <c r="S4074" i="1"/>
  <c r="S3592" i="1"/>
  <c r="S3483" i="1"/>
  <c r="S2921" i="1"/>
  <c r="S3928" i="1"/>
  <c r="S2784" i="1"/>
  <c r="S4032" i="1"/>
  <c r="S3733" i="1"/>
  <c r="S3130" i="1"/>
  <c r="S3374" i="1"/>
  <c r="S3426" i="1"/>
  <c r="S3301" i="1"/>
  <c r="S3846" i="1"/>
  <c r="S3901" i="1"/>
  <c r="S3308" i="1"/>
  <c r="S3157" i="1"/>
  <c r="S3740" i="1"/>
  <c r="S2809" i="1"/>
  <c r="S3951" i="1"/>
  <c r="S3622" i="1"/>
  <c r="S4025" i="1"/>
  <c r="S3984" i="1"/>
  <c r="S3890" i="1"/>
  <c r="S3337" i="1"/>
  <c r="S3959" i="1"/>
  <c r="S2843" i="1"/>
  <c r="S3604" i="1"/>
  <c r="S531" i="1"/>
  <c r="S3841" i="1"/>
  <c r="S3555" i="1"/>
  <c r="S3534" i="1"/>
  <c r="S3487" i="1"/>
  <c r="S3276" i="1"/>
  <c r="S2968" i="1"/>
  <c r="S3454" i="1"/>
  <c r="S3321" i="1"/>
  <c r="S4066" i="1"/>
  <c r="S3573" i="1"/>
  <c r="S2891" i="1"/>
  <c r="S3533" i="1"/>
  <c r="S3566" i="1"/>
  <c r="S2898" i="1"/>
  <c r="S3393" i="1"/>
  <c r="S3723" i="1"/>
  <c r="S3520" i="1"/>
  <c r="S2908" i="1"/>
  <c r="S2827" i="1"/>
  <c r="S4070" i="1"/>
  <c r="S3468" i="1"/>
  <c r="S3446" i="1"/>
  <c r="S3660" i="1"/>
  <c r="S3686" i="1"/>
  <c r="S4046" i="1"/>
  <c r="S3944" i="1"/>
  <c r="S3892" i="1"/>
  <c r="S4055" i="1"/>
  <c r="S4026" i="1"/>
  <c r="S3410" i="1"/>
  <c r="S3272" i="1"/>
  <c r="S3918" i="1"/>
  <c r="S3171" i="1"/>
  <c r="S4096" i="1"/>
  <c r="S4052" i="1"/>
  <c r="S3961" i="1"/>
  <c r="S3275" i="1"/>
  <c r="S3156" i="1"/>
  <c r="S3565" i="1"/>
  <c r="S4022" i="1"/>
  <c r="S3395" i="1"/>
  <c r="S2793" i="1"/>
  <c r="S3388" i="1"/>
  <c r="S3465" i="1"/>
  <c r="S3385" i="1"/>
  <c r="S2873" i="1"/>
  <c r="S3479" i="1"/>
  <c r="S3239" i="1"/>
  <c r="S2786" i="1"/>
  <c r="S3456" i="1"/>
  <c r="S3212" i="1"/>
  <c r="S3621" i="1"/>
  <c r="S3673" i="1"/>
  <c r="S3443" i="1"/>
  <c r="S3602" i="1"/>
  <c r="S3993" i="1"/>
  <c r="S3471" i="1"/>
  <c r="S3610" i="1"/>
  <c r="S528" i="1"/>
  <c r="S3912" i="1"/>
  <c r="S3142" i="1"/>
  <c r="S2808" i="1"/>
  <c r="S3954" i="1"/>
  <c r="S3843" i="1"/>
  <c r="S3915" i="1"/>
  <c r="S3370" i="1"/>
  <c r="S4069" i="1"/>
  <c r="S3221" i="1"/>
  <c r="S3612" i="1"/>
  <c r="S3464" i="1"/>
  <c r="S3927" i="1"/>
  <c r="S3291" i="1"/>
  <c r="S3505" i="1"/>
  <c r="S2841" i="1"/>
  <c r="S3851" i="1"/>
  <c r="S3525" i="1"/>
  <c r="S4013" i="1"/>
  <c r="S3182" i="1"/>
  <c r="S3855" i="1"/>
  <c r="S3288" i="1"/>
  <c r="S3343" i="1"/>
  <c r="S2969" i="1"/>
  <c r="S4012" i="1"/>
  <c r="S3864" i="1"/>
  <c r="S2965" i="1"/>
  <c r="S3338" i="1"/>
  <c r="S3314" i="1"/>
  <c r="S3517" i="1"/>
  <c r="S3408" i="1"/>
  <c r="S3313" i="1"/>
  <c r="S3306" i="1"/>
  <c r="S4054" i="1"/>
  <c r="S3299" i="1"/>
  <c r="S4084" i="1"/>
  <c r="S3907" i="1"/>
  <c r="S3539" i="1"/>
  <c r="S4030" i="1"/>
  <c r="S537" i="1"/>
  <c r="S3652" i="1"/>
  <c r="S3154" i="1"/>
  <c r="S3134" i="1"/>
  <c r="S3218" i="1"/>
  <c r="S3537" i="1"/>
  <c r="S3445" i="1"/>
  <c r="S1304" i="1"/>
  <c r="S3405" i="1"/>
  <c r="S4024" i="1"/>
  <c r="S3576" i="1"/>
  <c r="S3659" i="1"/>
  <c r="S3406" i="1"/>
  <c r="S3419" i="1"/>
  <c r="S2903" i="1"/>
  <c r="S3334" i="1"/>
  <c r="S3546" i="1"/>
  <c r="S3346" i="1"/>
  <c r="S3671" i="1"/>
  <c r="S3224" i="1"/>
  <c r="S3485" i="1"/>
  <c r="S3934" i="1"/>
  <c r="S2911" i="1"/>
  <c r="S4109" i="1"/>
  <c r="S3358" i="1"/>
  <c r="S3536" i="1"/>
  <c r="S3896" i="1"/>
  <c r="S3623" i="1"/>
  <c r="S4020" i="1"/>
  <c r="S3909" i="1"/>
  <c r="S3256" i="1"/>
  <c r="S3973" i="1"/>
  <c r="S3575" i="1"/>
  <c r="S3833" i="1"/>
  <c r="S2842" i="1"/>
  <c r="S2978" i="1"/>
  <c r="S3726" i="1"/>
  <c r="S2976" i="1"/>
  <c r="S3607" i="1"/>
  <c r="S2795" i="1"/>
  <c r="S3360" i="1"/>
  <c r="S3725" i="1"/>
  <c r="S1305" i="1"/>
  <c r="S3965" i="1"/>
  <c r="S3331" i="1"/>
  <c r="S2799" i="1"/>
  <c r="S3289" i="1"/>
  <c r="S4040" i="1"/>
  <c r="S2829" i="1"/>
  <c r="S3307" i="1"/>
  <c r="S3676" i="1"/>
  <c r="S3903" i="1"/>
  <c r="S2963" i="1"/>
  <c r="S3235" i="1"/>
  <c r="S3436" i="1"/>
  <c r="S4075" i="1"/>
  <c r="S2920" i="1"/>
  <c r="S3144" i="1"/>
  <c r="S4104" i="1"/>
  <c r="S3496" i="1"/>
  <c r="S2967" i="1"/>
  <c r="S4023" i="1"/>
  <c r="S1294" i="1"/>
  <c r="S3409" i="1"/>
  <c r="S3831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523" i="1"/>
  <c r="S3357" i="1"/>
  <c r="S3216" i="1"/>
  <c r="S3230" i="1"/>
  <c r="S3964" i="1"/>
  <c r="S2821" i="1"/>
  <c r="S3226" i="1"/>
  <c r="S3297" i="1"/>
  <c r="S3372" i="1"/>
  <c r="S3166" i="1"/>
  <c r="S4017" i="1"/>
  <c r="S3617" i="1"/>
  <c r="S3916" i="1"/>
  <c r="S2819" i="1"/>
  <c r="S3472" i="1"/>
  <c r="S3543" i="1"/>
  <c r="S3865" i="1"/>
  <c r="S2837" i="1"/>
  <c r="S3995" i="1"/>
  <c r="S3158" i="1"/>
  <c r="S3179" i="1"/>
  <c r="S4062" i="1"/>
  <c r="S3937" i="1"/>
  <c r="S2896" i="1"/>
  <c r="S2909" i="1"/>
  <c r="S4113" i="1"/>
  <c r="S3246" i="1"/>
  <c r="S4082" i="1"/>
  <c r="S4079" i="1"/>
  <c r="S3521" i="1"/>
  <c r="S3731" i="1"/>
  <c r="S2915" i="1"/>
  <c r="S3711" i="1"/>
  <c r="S524" i="1"/>
  <c r="S3814" i="1"/>
  <c r="S3295" i="1"/>
  <c r="S1291" i="1"/>
  <c r="S3736" i="1"/>
  <c r="S3404" i="1"/>
  <c r="S3825" i="1"/>
  <c r="S3860" i="1"/>
  <c r="S3699" i="1"/>
  <c r="S2864" i="1"/>
  <c r="S2894" i="1"/>
  <c r="S4006" i="1"/>
  <c r="S3947" i="1"/>
  <c r="S3320" i="1"/>
  <c r="S3606" i="1"/>
  <c r="S2973" i="1"/>
  <c r="S3541" i="1"/>
  <c r="S3611" i="1"/>
  <c r="S3349" i="1"/>
  <c r="S3674" i="1"/>
  <c r="S4009" i="1"/>
  <c r="S3333" i="1"/>
  <c r="S2797" i="1"/>
  <c r="S3697" i="1"/>
  <c r="S3469" i="1"/>
  <c r="S3460" i="1"/>
  <c r="S2974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3384" i="1"/>
  <c r="S2865" i="1"/>
  <c r="S3866" i="1"/>
  <c r="S2907" i="1"/>
  <c r="S3563" i="1"/>
  <c r="S3836" i="1"/>
  <c r="S3997" i="1"/>
  <c r="S3164" i="1"/>
  <c r="S2796" i="1"/>
  <c r="S4102" i="1"/>
  <c r="S3421" i="1"/>
  <c r="S3187" i="1"/>
  <c r="S3847" i="1"/>
  <c r="S3657" i="1"/>
  <c r="S3243" i="1"/>
  <c r="S3377" i="1"/>
  <c r="S3585" i="1"/>
  <c r="S3530" i="1"/>
  <c r="S3311" i="1"/>
  <c r="S3679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3348" i="1"/>
  <c r="S2839" i="1"/>
  <c r="S3656" i="1"/>
  <c r="S3261" i="1"/>
  <c r="S3240" i="1"/>
  <c r="S2874" i="1"/>
  <c r="S4033" i="1"/>
  <c r="S3920" i="1"/>
  <c r="S3960" i="1"/>
  <c r="S3238" i="1"/>
  <c r="S4051" i="1"/>
  <c r="S4108" i="1"/>
  <c r="S3837" i="1"/>
  <c r="S3342" i="1"/>
  <c r="S3703" i="1"/>
  <c r="S3467" i="1"/>
  <c r="S3211" i="1"/>
  <c r="S3567" i="1"/>
  <c r="S4101" i="1"/>
  <c r="S2854" i="1"/>
  <c r="S3677" i="1"/>
  <c r="S3905" i="1"/>
  <c r="S3732" i="1"/>
  <c r="S3943" i="1"/>
  <c r="S3391" i="1"/>
  <c r="S2792" i="1"/>
  <c r="S4080" i="1"/>
  <c r="S3601" i="1"/>
  <c r="S3678" i="1"/>
  <c r="S3869" i="1"/>
  <c r="S3315" i="1"/>
  <c r="S3413" i="1"/>
  <c r="S4045" i="1"/>
  <c r="S3400" i="1"/>
  <c r="S530" i="1"/>
  <c r="S1301" i="1"/>
  <c r="S4077" i="1"/>
  <c r="S3848" i="1"/>
  <c r="S2855" i="1"/>
  <c r="S3666" i="1"/>
  <c r="S3936" i="1"/>
  <c r="S3933" i="1"/>
  <c r="S3398" i="1"/>
  <c r="S3701" i="1"/>
  <c r="S4106" i="1"/>
  <c r="S4008" i="1"/>
  <c r="S3579" i="1"/>
  <c r="S3324" i="1"/>
  <c r="S3420" i="1"/>
  <c r="S3900" i="1"/>
  <c r="S3522" i="1"/>
  <c r="S4015" i="1"/>
  <c r="S3963" i="1"/>
  <c r="S3328" i="1"/>
  <c r="S3544" i="1"/>
  <c r="S3386" i="1"/>
  <c r="S3330" i="1"/>
  <c r="S4078" i="1"/>
  <c r="S3946" i="1"/>
  <c r="S540" i="1"/>
  <c r="S3495" i="1"/>
  <c r="S3268" i="1"/>
  <c r="S2877" i="1"/>
  <c r="S4063" i="1"/>
  <c r="S3440" i="1"/>
  <c r="S2833" i="1"/>
  <c r="S2914" i="1"/>
  <c r="S3830" i="1"/>
  <c r="S3558" i="1"/>
  <c r="S3510" i="1"/>
  <c r="S3748" i="1"/>
  <c r="S2785" i="1"/>
  <c r="S4060" i="1"/>
  <c r="S3255" i="1"/>
  <c r="S3812" i="1"/>
  <c r="S3734" i="1"/>
  <c r="S2818" i="1"/>
  <c r="S2977" i="1"/>
  <c r="S3173" i="1"/>
  <c r="S2892" i="1"/>
  <c r="S3655" i="1"/>
  <c r="S1287" i="1"/>
  <c r="S3559" i="1"/>
  <c r="S3722" i="1"/>
  <c r="S1288" i="1"/>
  <c r="S3417" i="1"/>
  <c r="S3819" i="1"/>
  <c r="S3717" i="1"/>
  <c r="S3665" i="1"/>
  <c r="S3741" i="1"/>
  <c r="S3508" i="1"/>
  <c r="S3503" i="1"/>
  <c r="S3552" i="1"/>
  <c r="S3948" i="1"/>
  <c r="S3477" i="1"/>
  <c r="S3940" i="1"/>
  <c r="S3957" i="1"/>
  <c r="S3668" i="1"/>
  <c r="S4001" i="1"/>
  <c r="S3504" i="1"/>
  <c r="S3500" i="1"/>
  <c r="S3453" i="1"/>
  <c r="S3397" i="1"/>
  <c r="S2834" i="1"/>
  <c r="S3380" i="1"/>
  <c r="S4095" i="1"/>
  <c r="S3721" i="1"/>
  <c r="S3350" i="1"/>
  <c r="S2922" i="1"/>
  <c r="S3594" i="1"/>
  <c r="S2910" i="1"/>
  <c r="S3729" i="1"/>
  <c r="S3560" i="1"/>
  <c r="S3842" i="1"/>
  <c r="S2858" i="1"/>
  <c r="S2825" i="1"/>
  <c r="S3949" i="1"/>
  <c r="S3574" i="1"/>
  <c r="S3861" i="1"/>
  <c r="S2801" i="1"/>
  <c r="S3232" i="1"/>
  <c r="S4114" i="1"/>
  <c r="S3326" i="1"/>
  <c r="S3529" i="1"/>
  <c r="S3258" i="1"/>
  <c r="S3305" i="1"/>
  <c r="S3214" i="1"/>
  <c r="S3895" i="1"/>
  <c r="S3821" i="1"/>
  <c r="S2817" i="1"/>
  <c r="S3344" i="1"/>
  <c r="S3823" i="1"/>
  <c r="S2826" i="1"/>
  <c r="S3538" i="1"/>
  <c r="S3253" i="1"/>
  <c r="S3347" i="1"/>
  <c r="S1296" i="1"/>
  <c r="S2870" i="1"/>
  <c r="S2895" i="1"/>
  <c r="S405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3267" i="1"/>
  <c r="S3336" i="1"/>
  <c r="S3854" i="1"/>
  <c r="S2889" i="1"/>
  <c r="S3822" i="1"/>
  <c r="S3185" i="1"/>
  <c r="S3942" i="1"/>
  <c r="S3589" i="1"/>
  <c r="S3484" i="1"/>
  <c r="S3335" i="1"/>
  <c r="S4105" i="1"/>
  <c r="S3663" i="1"/>
  <c r="S3227" i="1"/>
  <c r="S3371" i="1"/>
  <c r="S3514" i="1"/>
  <c r="S1295" i="1"/>
  <c r="S3737" i="1"/>
  <c r="S3849" i="1"/>
  <c r="S4081" i="1"/>
  <c r="S3269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1299" i="1"/>
  <c r="S3682" i="1"/>
  <c r="S2884" i="1"/>
  <c r="S3502" i="1"/>
  <c r="S2872" i="1"/>
  <c r="S4000" i="1"/>
  <c r="S3264" i="1"/>
  <c r="S4076" i="1"/>
  <c r="S3149" i="1"/>
  <c r="S3155" i="1"/>
  <c r="S3698" i="1"/>
  <c r="S3180" i="1"/>
  <c r="S3527" i="1"/>
  <c r="S4065" i="1"/>
  <c r="S3231" i="1"/>
  <c r="S4115" i="1"/>
  <c r="S1298" i="1"/>
  <c r="S3148" i="1"/>
  <c r="S4044" i="1"/>
  <c r="S3169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213" i="1"/>
  <c r="R3327" i="1"/>
  <c r="R3431" i="1"/>
  <c r="R1300" i="1"/>
  <c r="R2802" i="1"/>
  <c r="R3439" i="1"/>
  <c r="R3298" i="1"/>
  <c r="R3554" i="1"/>
  <c r="R4059" i="1"/>
  <c r="R3429" i="1"/>
  <c r="R2964" i="1"/>
  <c r="R2791" i="1"/>
  <c r="R2823" i="1"/>
  <c r="R1290" i="1"/>
  <c r="R3507" i="1"/>
  <c r="R4092" i="1"/>
  <c r="R3850" i="1"/>
  <c r="R3481" i="1"/>
  <c r="R4050" i="1"/>
  <c r="R3279" i="1"/>
  <c r="R3364" i="1"/>
  <c r="R4100" i="1"/>
  <c r="R3222" i="1"/>
  <c r="R2869" i="1"/>
  <c r="R3628" i="1"/>
  <c r="R3257" i="1"/>
  <c r="R3839" i="1"/>
  <c r="R2876" i="1"/>
  <c r="R3461" i="1"/>
  <c r="R3449" i="1"/>
  <c r="R3462" i="1"/>
  <c r="R523" i="1"/>
  <c r="R3322" i="1"/>
  <c r="R3447" i="1"/>
  <c r="R3430" i="1"/>
  <c r="R1289" i="1"/>
  <c r="R3967" i="1"/>
  <c r="R2849" i="1"/>
  <c r="R3274" i="1"/>
  <c r="R3379" i="1"/>
  <c r="R3474" i="1"/>
  <c r="R2883" i="1"/>
  <c r="R3989" i="1"/>
  <c r="R2888" i="1"/>
  <c r="R3135" i="1"/>
  <c r="R3459" i="1"/>
  <c r="R3570" i="1"/>
  <c r="R3969" i="1"/>
  <c r="R3492" i="1"/>
  <c r="R3273" i="1"/>
  <c r="R3835" i="1"/>
  <c r="R3999" i="1"/>
  <c r="R2816" i="1"/>
  <c r="R3859" i="1"/>
  <c r="R3914" i="1"/>
  <c r="R3489" i="1"/>
  <c r="R3470" i="1"/>
  <c r="R3141" i="1"/>
  <c r="R3651" i="1"/>
  <c r="R3826" i="1"/>
  <c r="R2814" i="1"/>
  <c r="R3444" i="1"/>
  <c r="R2806" i="1"/>
  <c r="R3181" i="1"/>
  <c r="R4011" i="1"/>
  <c r="R3978" i="1"/>
  <c r="R3619" i="1"/>
  <c r="R3689" i="1"/>
  <c r="R3620" i="1"/>
  <c r="R2822" i="1"/>
  <c r="R1293" i="1"/>
  <c r="R3891" i="1"/>
  <c r="R3578" i="1"/>
  <c r="R3816" i="1"/>
  <c r="R2794" i="1"/>
  <c r="R3361" i="1"/>
  <c r="R2848" i="1"/>
  <c r="R3695" i="1"/>
  <c r="R3913" i="1"/>
  <c r="R3955" i="1"/>
  <c r="R4018" i="1"/>
  <c r="R3712" i="1"/>
  <c r="R3524" i="1"/>
  <c r="R3366" i="1"/>
  <c r="R4002" i="1"/>
  <c r="R3310" i="1"/>
  <c r="R3418" i="1"/>
  <c r="R3497" i="1"/>
  <c r="R3557" i="1"/>
  <c r="R2863" i="1"/>
  <c r="R3713" i="1"/>
  <c r="R3980" i="1"/>
  <c r="R3962" i="1"/>
  <c r="R2836" i="1"/>
  <c r="R3482" i="1"/>
  <c r="R3219" i="1"/>
  <c r="R3919" i="1"/>
  <c r="R2803" i="1"/>
  <c r="R3716" i="1"/>
  <c r="R3828" i="1"/>
  <c r="R3271" i="1"/>
  <c r="R2820" i="1"/>
  <c r="R541" i="1"/>
  <c r="R3730" i="1"/>
  <c r="R3250" i="1"/>
  <c r="R2878" i="1"/>
  <c r="R3290" i="1"/>
  <c r="R4043" i="1"/>
  <c r="R3402" i="1"/>
  <c r="R2807" i="1"/>
  <c r="R3281" i="1"/>
  <c r="R3133" i="1"/>
  <c r="R2972" i="1"/>
  <c r="R3815" i="1"/>
  <c r="R3720" i="1"/>
  <c r="R2980" i="1"/>
  <c r="R3450" i="1"/>
  <c r="R3401" i="1"/>
  <c r="R535" i="1"/>
  <c r="R3286" i="1"/>
  <c r="R4087" i="1"/>
  <c r="R3899" i="1"/>
  <c r="R2805" i="1"/>
  <c r="R3225" i="1"/>
  <c r="R3399" i="1"/>
  <c r="R3151" i="1"/>
  <c r="R2783" i="1"/>
  <c r="R3571" i="1"/>
  <c r="R3251" i="1"/>
  <c r="R3145" i="1"/>
  <c r="R3931" i="1"/>
  <c r="R2867" i="1"/>
  <c r="R4049" i="1"/>
  <c r="R3345" i="1"/>
  <c r="R3707" i="1"/>
  <c r="R3265" i="1"/>
  <c r="R4093" i="1"/>
  <c r="R3138" i="1"/>
  <c r="R2840" i="1"/>
  <c r="R2900" i="1"/>
  <c r="R3618" i="1"/>
  <c r="R2916" i="1"/>
  <c r="R3956" i="1"/>
  <c r="R3970" i="1"/>
  <c r="R3382" i="1"/>
  <c r="R3605" i="1"/>
  <c r="R3228" i="1"/>
  <c r="R3742" i="1"/>
  <c r="R3266" i="1"/>
  <c r="R3282" i="1"/>
  <c r="R3921" i="1"/>
  <c r="R3139" i="1"/>
  <c r="R3590" i="1"/>
  <c r="R3415" i="1"/>
  <c r="R2966" i="1"/>
  <c r="R3304" i="1"/>
  <c r="R4041" i="1"/>
  <c r="R3684" i="1"/>
  <c r="R3229" i="1"/>
  <c r="R4021" i="1"/>
  <c r="R3979" i="1"/>
  <c r="R4034" i="1"/>
  <c r="R4110" i="1"/>
  <c r="R3499" i="1"/>
  <c r="R3922" i="1"/>
  <c r="R4057" i="1"/>
  <c r="R3437" i="1"/>
  <c r="R3702" i="1"/>
  <c r="R3254" i="1"/>
  <c r="R3613" i="1"/>
  <c r="R3519" i="1"/>
  <c r="R2971" i="1"/>
  <c r="R3688" i="1"/>
  <c r="R3535" i="1"/>
  <c r="R3596" i="1"/>
  <c r="R3455" i="1"/>
  <c r="R3383" i="1"/>
  <c r="R3996" i="1"/>
  <c r="R3424" i="1"/>
  <c r="R3512" i="1"/>
  <c r="R3724" i="1"/>
  <c r="R3945" i="1"/>
  <c r="R3813" i="1"/>
  <c r="R3858" i="1"/>
  <c r="R3992" i="1"/>
  <c r="R3542" i="1"/>
  <c r="R3341" i="1"/>
  <c r="R3540" i="1"/>
  <c r="R526" i="1"/>
  <c r="R3977" i="1"/>
  <c r="R3935" i="1"/>
  <c r="R2857" i="1"/>
  <c r="R3432" i="1"/>
  <c r="R3351" i="1"/>
  <c r="R3516" i="1"/>
  <c r="R4090" i="1"/>
  <c r="R3476" i="1"/>
  <c r="R3263" i="1"/>
  <c r="R3172" i="1"/>
  <c r="R3352" i="1"/>
  <c r="R3906" i="1"/>
  <c r="R3971" i="1"/>
  <c r="R3744" i="1"/>
  <c r="R3692" i="1"/>
  <c r="R4091" i="1"/>
  <c r="R2860" i="1"/>
  <c r="R2875" i="1"/>
  <c r="R3147" i="1"/>
  <c r="R3143" i="1"/>
  <c r="R3852" i="1"/>
  <c r="R3177" i="1"/>
  <c r="R3428" i="1"/>
  <c r="R3403" i="1"/>
  <c r="R3340" i="1"/>
  <c r="R3897" i="1"/>
  <c r="R3368" i="1"/>
  <c r="R3362" i="1"/>
  <c r="R3223" i="1"/>
  <c r="R2917" i="1"/>
  <c r="R3972" i="1"/>
  <c r="R4089" i="1"/>
  <c r="R2899" i="1"/>
  <c r="R2861" i="1"/>
  <c r="R3976" i="1"/>
  <c r="R3810" i="1"/>
  <c r="R3292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296" i="1"/>
  <c r="R3252" i="1"/>
  <c r="R3323" i="1"/>
  <c r="R3568" i="1"/>
  <c r="R3705" i="1"/>
  <c r="R3743" i="1"/>
  <c r="R3293" i="1"/>
  <c r="R3704" i="1"/>
  <c r="R3376" i="1"/>
  <c r="R2800" i="1"/>
  <c r="R3577" i="1"/>
  <c r="R3515" i="1"/>
  <c r="R2893" i="1"/>
  <c r="R3926" i="1"/>
  <c r="R4099" i="1"/>
  <c r="R3898" i="1"/>
  <c r="R3373" i="1"/>
  <c r="R2913" i="1"/>
  <c r="R4047" i="1"/>
  <c r="R3952" i="1"/>
  <c r="R3924" i="1"/>
  <c r="R3714" i="1"/>
  <c r="R4064" i="1"/>
  <c r="R3844" i="1"/>
  <c r="R3654" i="1"/>
  <c r="R3614" i="1"/>
  <c r="R3845" i="1"/>
  <c r="R4029" i="1"/>
  <c r="R3220" i="1"/>
  <c r="T3220" i="1" s="1"/>
  <c r="R2901" i="1"/>
  <c r="R3242" i="1"/>
  <c r="R3356" i="1"/>
  <c r="T3356" i="1" s="1"/>
  <c r="R3735" i="1"/>
  <c r="R2897" i="1"/>
  <c r="R3681" i="1"/>
  <c r="R3653" i="1"/>
  <c r="T3653" i="1" s="1"/>
  <c r="R2830" i="1"/>
  <c r="T2830" i="1" s="1"/>
  <c r="R3626" i="1"/>
  <c r="T3626" i="1" s="1"/>
  <c r="R3609" i="1"/>
  <c r="T3609" i="1" s="1"/>
  <c r="R2804" i="1"/>
  <c r="T2804" i="1" s="1"/>
  <c r="R2918" i="1"/>
  <c r="R3174" i="1"/>
  <c r="R3339" i="1"/>
  <c r="T3339" i="1" s="1"/>
  <c r="R3159" i="1"/>
  <c r="R3248" i="1"/>
  <c r="T3248" i="1" s="1"/>
  <c r="R3285" i="1"/>
  <c r="R2919" i="1"/>
  <c r="T2919" i="1" s="1"/>
  <c r="R4035" i="1"/>
  <c r="R2811" i="1"/>
  <c r="T2811" i="1" s="1"/>
  <c r="R3824" i="1"/>
  <c r="T3824" i="1" s="1"/>
  <c r="R4039" i="1"/>
  <c r="T4039" i="1" s="1"/>
  <c r="R2832" i="1"/>
  <c r="T2832" i="1" s="1"/>
  <c r="R3838" i="1"/>
  <c r="R3236" i="1"/>
  <c r="T3236" i="1" s="1"/>
  <c r="R3727" i="1"/>
  <c r="T3727" i="1" s="1"/>
  <c r="R3650" i="1"/>
  <c r="R3932" i="1"/>
  <c r="R3616" i="1"/>
  <c r="T3616" i="1" s="1"/>
  <c r="R2787" i="1"/>
  <c r="R4019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329" i="1"/>
  <c r="R3817" i="1"/>
  <c r="R522" i="1"/>
  <c r="R2979" i="1"/>
  <c r="R3319" i="1"/>
  <c r="R3627" i="1"/>
  <c r="R4003" i="1"/>
  <c r="R3260" i="1"/>
  <c r="R3506" i="1"/>
  <c r="R3160" i="1"/>
  <c r="R2847" i="1"/>
  <c r="R3175" i="1"/>
  <c r="R527" i="1"/>
  <c r="R3186" i="1"/>
  <c r="R3178" i="1"/>
  <c r="R2866" i="1"/>
  <c r="R3683" i="1"/>
  <c r="R2881" i="1"/>
  <c r="R3591" i="1"/>
  <c r="R3991" i="1"/>
  <c r="R3718" i="1"/>
  <c r="T3718" i="1" s="1"/>
  <c r="R3365" i="1"/>
  <c r="T3365" i="1" s="1"/>
  <c r="R3480" i="1"/>
  <c r="R3669" i="1"/>
  <c r="R2887" i="1"/>
  <c r="R3583" i="1"/>
  <c r="R3457" i="1"/>
  <c r="T3457" i="1" s="1"/>
  <c r="R3416" i="1"/>
  <c r="T3416" i="1" s="1"/>
  <c r="R3153" i="1"/>
  <c r="R3586" i="1"/>
  <c r="R4027" i="1"/>
  <c r="R3739" i="1"/>
  <c r="T3739" i="1" s="1"/>
  <c r="R3910" i="1"/>
  <c r="R3234" i="1"/>
  <c r="T3234" i="1" s="1"/>
  <c r="R2912" i="1"/>
  <c r="T2912" i="1" s="1"/>
  <c r="R3389" i="1"/>
  <c r="T3389" i="1" s="1"/>
  <c r="R3998" i="1"/>
  <c r="T3998" i="1" s="1"/>
  <c r="R533" i="1"/>
  <c r="T533" i="1" s="1"/>
  <c r="R3958" i="1"/>
  <c r="R3501" i="1"/>
  <c r="T3501" i="1" s="1"/>
  <c r="R2812" i="1"/>
  <c r="T2812" i="1" s="1"/>
  <c r="R3853" i="1"/>
  <c r="T3853" i="1" s="1"/>
  <c r="R3553" i="1"/>
  <c r="T3553" i="1" s="1"/>
  <c r="R3150" i="1"/>
  <c r="R3599" i="1"/>
  <c r="T3599" i="1" s="1"/>
  <c r="R3629" i="1"/>
  <c r="R3210" i="1"/>
  <c r="R3283" i="1"/>
  <c r="T3283" i="1" s="1"/>
  <c r="R3811" i="1"/>
  <c r="T3811" i="1" s="1"/>
  <c r="R3152" i="1"/>
  <c r="T3152" i="1" s="1"/>
  <c r="R3693" i="1"/>
  <c r="R532" i="1"/>
  <c r="R3902" i="1"/>
  <c r="T3902" i="1" s="1"/>
  <c r="R4010" i="1"/>
  <c r="T4010" i="1" s="1"/>
  <c r="R3392" i="1"/>
  <c r="R2852" i="1"/>
  <c r="T2852" i="1" s="1"/>
  <c r="R3493" i="1"/>
  <c r="T3493" i="1" s="1"/>
  <c r="R4083" i="1"/>
  <c r="T4083" i="1" s="1"/>
  <c r="R3593" i="1"/>
  <c r="T3593" i="1" s="1"/>
  <c r="R3982" i="1"/>
  <c r="R3176" i="1"/>
  <c r="T3176" i="1" s="1"/>
  <c r="R3188" i="1"/>
  <c r="T3188" i="1" s="1"/>
  <c r="R4042" i="1"/>
  <c r="T4042" i="1" s="1"/>
  <c r="R2975" i="1"/>
  <c r="T2975" i="1" s="1"/>
  <c r="R2813" i="1"/>
  <c r="T2813" i="1" s="1"/>
  <c r="R1302" i="1"/>
  <c r="T1302" i="1" s="1"/>
  <c r="R1286" i="1"/>
  <c r="T1286" i="1" s="1"/>
  <c r="R3433" i="1"/>
  <c r="T3433" i="1" s="1"/>
  <c r="R3189" i="1"/>
  <c r="T3189" i="1" s="1"/>
  <c r="R3700" i="1"/>
  <c r="R3302" i="1"/>
  <c r="T3302" i="1" s="1"/>
  <c r="R3829" i="1"/>
  <c r="T3829" i="1" s="1"/>
  <c r="R3473" i="1"/>
  <c r="R3245" i="1"/>
  <c r="R2982" i="1"/>
  <c r="R3832" i="1"/>
  <c r="R3414" i="1"/>
  <c r="T3414" i="1" s="1"/>
  <c r="R3625" i="1"/>
  <c r="R3582" i="1"/>
  <c r="R3422" i="1"/>
  <c r="T3422" i="1" s="1"/>
  <c r="R3975" i="1"/>
  <c r="R3387" i="1"/>
  <c r="T3387" i="1" s="1"/>
  <c r="R3509" i="1"/>
  <c r="R3165" i="1"/>
  <c r="T3165" i="1" s="1"/>
  <c r="R3375" i="1"/>
  <c r="R3662" i="1"/>
  <c r="R2831" i="1"/>
  <c r="T2831" i="1" s="1"/>
  <c r="R3818" i="1"/>
  <c r="R3597" i="1"/>
  <c r="T3597" i="1" s="1"/>
  <c r="R3498" i="1"/>
  <c r="T3498" i="1" s="1"/>
  <c r="R3749" i="1"/>
  <c r="R2835" i="1"/>
  <c r="R3983" i="1"/>
  <c r="T3983" i="1" s="1"/>
  <c r="R3277" i="1"/>
  <c r="R2844" i="1"/>
  <c r="R2815" i="1"/>
  <c r="R3715" i="1"/>
  <c r="T3715" i="1" s="1"/>
  <c r="R4086" i="1"/>
  <c r="R3359" i="1"/>
  <c r="R3494" i="1"/>
  <c r="T3494" i="1" s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532" i="1"/>
  <c r="T3532" i="1" s="1"/>
  <c r="R4004" i="1"/>
  <c r="R4067" i="1"/>
  <c r="R1292" i="1"/>
  <c r="T1292" i="1" s="1"/>
  <c r="R3696" i="1"/>
  <c r="T3696" i="1" s="1"/>
  <c r="R3687" i="1"/>
  <c r="T3687" i="1" s="1"/>
  <c r="R3233" i="1"/>
  <c r="T3233" i="1" s="1"/>
  <c r="R3911" i="1"/>
  <c r="T3911" i="1" s="1"/>
  <c r="R4073" i="1"/>
  <c r="T4073" i="1" s="1"/>
  <c r="R2981" i="1"/>
  <c r="R3531" i="1"/>
  <c r="R3746" i="1"/>
  <c r="R3667" i="1"/>
  <c r="R3317" i="1"/>
  <c r="T3317" i="1" s="1"/>
  <c r="R3353" i="1"/>
  <c r="T3353" i="1" s="1"/>
  <c r="R4088" i="1"/>
  <c r="R4107" i="1"/>
  <c r="R3867" i="1"/>
  <c r="R3407" i="1"/>
  <c r="R3556" i="1"/>
  <c r="R3215" i="1"/>
  <c r="R3162" i="1"/>
  <c r="R2846" i="1"/>
  <c r="R3728" i="1"/>
  <c r="T3728" i="1" s="1"/>
  <c r="R3820" i="1"/>
  <c r="T3820" i="1" s="1"/>
  <c r="R3603" i="1"/>
  <c r="T3603" i="1" s="1"/>
  <c r="R3562" i="1"/>
  <c r="R3548" i="1"/>
  <c r="T3548" i="1" s="1"/>
  <c r="R3580" i="1"/>
  <c r="T3580" i="1" s="1"/>
  <c r="R3136" i="1"/>
  <c r="T3136" i="1" s="1"/>
  <c r="R2838" i="1"/>
  <c r="T2838" i="1" s="1"/>
  <c r="R3675" i="1"/>
  <c r="R3868" i="1"/>
  <c r="T3868" i="1" s="1"/>
  <c r="R3332" i="1"/>
  <c r="T3332" i="1" s="1"/>
  <c r="R534" i="1"/>
  <c r="T534" i="1" s="1"/>
  <c r="R2906" i="1"/>
  <c r="T2906" i="1" s="1"/>
  <c r="R3834" i="1"/>
  <c r="T3834" i="1" s="1"/>
  <c r="R3894" i="1"/>
  <c r="R3300" i="1"/>
  <c r="T3300" i="1" s="1"/>
  <c r="R3475" i="1"/>
  <c r="R2902" i="1"/>
  <c r="R2828" i="1"/>
  <c r="T2828" i="1" s="1"/>
  <c r="R3923" i="1"/>
  <c r="T3923" i="1" s="1"/>
  <c r="R3572" i="1"/>
  <c r="R3981" i="1"/>
  <c r="T3981" i="1" s="1"/>
  <c r="R3598" i="1"/>
  <c r="T3598" i="1" s="1"/>
  <c r="R3287" i="1"/>
  <c r="R2862" i="1"/>
  <c r="T2862" i="1" s="1"/>
  <c r="R3247" i="1"/>
  <c r="R3355" i="1"/>
  <c r="R3917" i="1"/>
  <c r="T3917" i="1" s="1"/>
  <c r="R4072" i="1"/>
  <c r="T4072" i="1" s="1"/>
  <c r="R2856" i="1"/>
  <c r="T2856" i="1" s="1"/>
  <c r="R3280" i="1"/>
  <c r="T3280" i="1" s="1"/>
  <c r="R3427" i="1"/>
  <c r="R3486" i="1"/>
  <c r="R2970" i="1"/>
  <c r="R3925" i="1"/>
  <c r="T3925" i="1" s="1"/>
  <c r="R3312" i="1"/>
  <c r="T3312" i="1" s="1"/>
  <c r="R3863" i="1"/>
  <c r="T3863" i="1" s="1"/>
  <c r="R2880" i="1"/>
  <c r="R4058" i="1"/>
  <c r="R3904" i="1"/>
  <c r="T3904" i="1" s="1"/>
  <c r="R3950" i="1"/>
  <c r="R2810" i="1"/>
  <c r="R4014" i="1"/>
  <c r="R3363" i="1"/>
  <c r="T3363" i="1" s="1"/>
  <c r="R2904" i="1"/>
  <c r="R3423" i="1"/>
  <c r="R3708" i="1"/>
  <c r="R3303" i="1"/>
  <c r="T3303" i="1" s="1"/>
  <c r="R3378" i="1"/>
  <c r="R3270" i="1"/>
  <c r="R3463" i="1"/>
  <c r="T3463" i="1" s="1"/>
  <c r="R3146" i="1"/>
  <c r="T3146" i="1" s="1"/>
  <c r="R3435" i="1"/>
  <c r="R2788" i="1"/>
  <c r="T2788" i="1" s="1"/>
  <c r="R3490" i="1"/>
  <c r="R3939" i="1"/>
  <c r="R3986" i="1"/>
  <c r="T3986" i="1" s="1"/>
  <c r="R4028" i="1"/>
  <c r="T4028" i="1" s="1"/>
  <c r="R2789" i="1"/>
  <c r="T2789" i="1" s="1"/>
  <c r="R3685" i="1"/>
  <c r="T3685" i="1" s="1"/>
  <c r="R3318" i="1"/>
  <c r="T3318" i="1" s="1"/>
  <c r="R525" i="1"/>
  <c r="R3294" i="1"/>
  <c r="T3294" i="1" s="1"/>
  <c r="R4037" i="1"/>
  <c r="R3968" i="1"/>
  <c r="R3132" i="1"/>
  <c r="T3132" i="1" s="1"/>
  <c r="R3491" i="1"/>
  <c r="R3987" i="1"/>
  <c r="R3547" i="1"/>
  <c r="R4038" i="1"/>
  <c r="R3513" i="1"/>
  <c r="T3513" i="1" s="1"/>
  <c r="R4112" i="1"/>
  <c r="T4112" i="1" s="1"/>
  <c r="R529" i="1"/>
  <c r="T529" i="1" s="1"/>
  <c r="R3953" i="1"/>
  <c r="T3953" i="1" s="1"/>
  <c r="R3241" i="1"/>
  <c r="R3237" i="1"/>
  <c r="T3237" i="1" s="1"/>
  <c r="R4103" i="1"/>
  <c r="R3170" i="1"/>
  <c r="T3170" i="1" s="1"/>
  <c r="R3367" i="1"/>
  <c r="T3367" i="1" s="1"/>
  <c r="R3745" i="1"/>
  <c r="T3745" i="1" s="1"/>
  <c r="R3738" i="1"/>
  <c r="T3738" i="1" s="1"/>
  <c r="R3452" i="1"/>
  <c r="R3545" i="1"/>
  <c r="R2868" i="1"/>
  <c r="T2868" i="1" s="1"/>
  <c r="R3581" i="1"/>
  <c r="R2905" i="1"/>
  <c r="R2886" i="1"/>
  <c r="T2886" i="1" s="1"/>
  <c r="R2798" i="1"/>
  <c r="R3930" i="1"/>
  <c r="T3930" i="1" s="1"/>
  <c r="R4036" i="1"/>
  <c r="T4036" i="1" s="1"/>
  <c r="R3381" i="1"/>
  <c r="T3381" i="1" s="1"/>
  <c r="R3672" i="1"/>
  <c r="T3672" i="1" s="1"/>
  <c r="R4098" i="1"/>
  <c r="R3694" i="1"/>
  <c r="R3680" i="1"/>
  <c r="T3680" i="1" s="1"/>
  <c r="R3564" i="1"/>
  <c r="T3564" i="1" s="1"/>
  <c r="R3615" i="1"/>
  <c r="R3840" i="1"/>
  <c r="T3840" i="1" s="1"/>
  <c r="R1297" i="1"/>
  <c r="T1297" i="1" s="1"/>
  <c r="R3664" i="1"/>
  <c r="T3664" i="1" s="1"/>
  <c r="R3719" i="1"/>
  <c r="T3719" i="1" s="1"/>
  <c r="R3747" i="1"/>
  <c r="R3183" i="1"/>
  <c r="T3183" i="1" s="1"/>
  <c r="R3561" i="1"/>
  <c r="R3893" i="1"/>
  <c r="T3893" i="1" s="1"/>
  <c r="R3249" i="1"/>
  <c r="T3249" i="1" s="1"/>
  <c r="R3458" i="1"/>
  <c r="R3670" i="1"/>
  <c r="T3670" i="1" s="1"/>
  <c r="R3608" i="1"/>
  <c r="T3608" i="1" s="1"/>
  <c r="R3990" i="1"/>
  <c r="R3706" i="1"/>
  <c r="T3706" i="1" s="1"/>
  <c r="R3518" i="1"/>
  <c r="T3518" i="1" s="1"/>
  <c r="R3929" i="1"/>
  <c r="T3929" i="1" s="1"/>
  <c r="R4097" i="1"/>
  <c r="T4097" i="1" s="1"/>
  <c r="R2790" i="1"/>
  <c r="T2790" i="1" s="1"/>
  <c r="R538" i="1"/>
  <c r="R3309" i="1"/>
  <c r="T3309" i="1" s="1"/>
  <c r="R3394" i="1"/>
  <c r="R3478" i="1"/>
  <c r="T3478" i="1" s="1"/>
  <c r="R2853" i="1"/>
  <c r="T2853" i="1" s="1"/>
  <c r="R3448" i="1"/>
  <c r="T3448" i="1" s="1"/>
  <c r="R3862" i="1"/>
  <c r="T3862" i="1" s="1"/>
  <c r="R3526" i="1"/>
  <c r="R3259" i="1"/>
  <c r="R3284" i="1"/>
  <c r="T3284" i="1" s="1"/>
  <c r="R3140" i="1"/>
  <c r="R3466" i="1"/>
  <c r="T3466" i="1" s="1"/>
  <c r="R3551" i="1"/>
  <c r="T3551" i="1" s="1"/>
  <c r="R3600" i="1"/>
  <c r="T3600" i="1" s="1"/>
  <c r="R3658" i="1"/>
  <c r="R2885" i="1"/>
  <c r="R3411" i="1"/>
  <c r="T3411" i="1" s="1"/>
  <c r="R3168" i="1"/>
  <c r="T3168" i="1" s="1"/>
  <c r="R3184" i="1"/>
  <c r="R3690" i="1"/>
  <c r="T3690" i="1" s="1"/>
  <c r="R2850" i="1"/>
  <c r="T2850" i="1" s="1"/>
  <c r="R3584" i="1"/>
  <c r="T3584" i="1" s="1"/>
  <c r="R4061" i="1"/>
  <c r="T4061" i="1" s="1"/>
  <c r="R3710" i="1"/>
  <c r="T3710" i="1" s="1"/>
  <c r="R3163" i="1"/>
  <c r="R3691" i="1"/>
  <c r="T3691" i="1" s="1"/>
  <c r="R4048" i="1"/>
  <c r="R4056" i="1"/>
  <c r="T4056" i="1" s="1"/>
  <c r="R3262" i="1"/>
  <c r="T3262" i="1" s="1"/>
  <c r="R3587" i="1"/>
  <c r="R3167" i="1"/>
  <c r="R3390" i="1"/>
  <c r="T3390" i="1" s="1"/>
  <c r="R3908" i="1"/>
  <c r="T3908" i="1" s="1"/>
  <c r="R4005" i="1"/>
  <c r="T4005" i="1" s="1"/>
  <c r="R1303" i="1"/>
  <c r="T1303" i="1" s="1"/>
  <c r="R3941" i="1"/>
  <c r="R3549" i="1"/>
  <c r="R3528" i="1"/>
  <c r="T3528" i="1" s="1"/>
  <c r="R3985" i="1"/>
  <c r="T3985" i="1" s="1"/>
  <c r="R3827" i="1"/>
  <c r="R3442" i="1"/>
  <c r="T3442" i="1" s="1"/>
  <c r="R3938" i="1"/>
  <c r="T3938" i="1" s="1"/>
  <c r="R3988" i="1"/>
  <c r="T3988" i="1" s="1"/>
  <c r="R3569" i="1"/>
  <c r="R2879" i="1"/>
  <c r="R4031" i="1"/>
  <c r="R3595" i="1"/>
  <c r="T3595" i="1" s="1"/>
  <c r="R2851" i="1"/>
  <c r="T2851" i="1" s="1"/>
  <c r="R3588" i="1"/>
  <c r="T3588" i="1" s="1"/>
  <c r="R3316" i="1"/>
  <c r="T3316" i="1" s="1"/>
  <c r="R3137" i="1"/>
  <c r="T3137" i="1" s="1"/>
  <c r="R3412" i="1"/>
  <c r="R2845" i="1"/>
  <c r="T2845" i="1" s="1"/>
  <c r="R2824" i="1"/>
  <c r="T2824" i="1" s="1"/>
  <c r="R4016" i="1"/>
  <c r="T4016" i="1" s="1"/>
  <c r="R3994" i="1"/>
  <c r="T3994" i="1" s="1"/>
  <c r="R3856" i="1"/>
  <c r="T3856" i="1" s="1"/>
  <c r="R3441" i="1"/>
  <c r="T3441" i="1" s="1"/>
  <c r="R3434" i="1"/>
  <c r="T3434" i="1" s="1"/>
  <c r="R2890" i="1"/>
  <c r="R4068" i="1"/>
  <c r="R3161" i="1"/>
  <c r="R4085" i="1"/>
  <c r="R3354" i="1"/>
  <c r="T3354" i="1" s="1"/>
  <c r="R3857" i="1"/>
  <c r="T3857" i="1" s="1"/>
  <c r="R3451" i="1"/>
  <c r="T3451" i="1" s="1"/>
  <c r="R2859" i="1"/>
  <c r="T2859" i="1" s="1"/>
  <c r="R3966" i="1"/>
  <c r="R3511" i="1"/>
  <c r="T3511" i="1" s="1"/>
  <c r="R3624" i="1"/>
  <c r="R3325" i="1"/>
  <c r="R536" i="1"/>
  <c r="T536" i="1" s="1"/>
  <c r="R3278" i="1"/>
  <c r="T3278" i="1" s="1"/>
  <c r="R3369" i="1"/>
  <c r="R2882" i="1"/>
  <c r="T2882" i="1" s="1"/>
  <c r="R3550" i="1"/>
  <c r="T3550" i="1" s="1"/>
  <c r="R3217" i="1"/>
  <c r="T3217" i="1" s="1"/>
  <c r="R3396" i="1"/>
  <c r="R2871" i="1"/>
  <c r="T2871" i="1" s="1"/>
  <c r="R3974" i="1"/>
  <c r="T3974" i="1" s="1"/>
  <c r="R4094" i="1"/>
  <c r="R539" i="1"/>
  <c r="T539" i="1" s="1"/>
  <c r="R3131" i="1"/>
  <c r="R4071" i="1"/>
  <c r="T4071" i="1" s="1"/>
  <c r="R3661" i="1"/>
  <c r="R3488" i="1"/>
  <c r="T3488" i="1" s="1"/>
  <c r="R3244" i="1"/>
  <c r="R3425" i="1"/>
  <c r="T3425" i="1" s="1"/>
  <c r="R4007" i="1"/>
  <c r="R4111" i="1"/>
  <c r="T4111" i="1" s="1"/>
  <c r="R3709" i="1"/>
  <c r="R3438" i="1"/>
  <c r="T3438" i="1" s="1"/>
  <c r="R4074" i="1"/>
  <c r="R3592" i="1"/>
  <c r="T3592" i="1" s="1"/>
  <c r="R3483" i="1"/>
  <c r="R2921" i="1"/>
  <c r="R3928" i="1"/>
  <c r="T3928" i="1" s="1"/>
  <c r="R2784" i="1"/>
  <c r="R4032" i="1"/>
  <c r="T4032" i="1" s="1"/>
  <c r="R3733" i="1"/>
  <c r="T3733" i="1" s="1"/>
  <c r="R3130" i="1"/>
  <c r="T3130" i="1" s="1"/>
  <c r="R3374" i="1"/>
  <c r="R3426" i="1"/>
  <c r="T3426" i="1" s="1"/>
  <c r="R3301" i="1"/>
  <c r="T3301" i="1" s="1"/>
  <c r="R3846" i="1"/>
  <c r="T3846" i="1" s="1"/>
  <c r="R3901" i="1"/>
  <c r="T3901" i="1" s="1"/>
  <c r="R3308" i="1"/>
  <c r="T3308" i="1" s="1"/>
  <c r="R3157" i="1"/>
  <c r="R3740" i="1"/>
  <c r="T3740" i="1" s="1"/>
  <c r="R2809" i="1"/>
  <c r="T2809" i="1" s="1"/>
  <c r="R3951" i="1"/>
  <c r="R3622" i="1"/>
  <c r="R4025" i="1"/>
  <c r="R3984" i="1"/>
  <c r="T3984" i="1" s="1"/>
  <c r="R3890" i="1"/>
  <c r="R3337" i="1"/>
  <c r="R3959" i="1"/>
  <c r="R2843" i="1"/>
  <c r="T2843" i="1" s="1"/>
  <c r="R3604" i="1"/>
  <c r="T3604" i="1" s="1"/>
  <c r="R531" i="1"/>
  <c r="T531" i="1" s="1"/>
  <c r="R3841" i="1"/>
  <c r="R3555" i="1"/>
  <c r="T3555" i="1" s="1"/>
  <c r="R3534" i="1"/>
  <c r="R3487" i="1"/>
  <c r="T3487" i="1" s="1"/>
  <c r="R3276" i="1"/>
  <c r="T3276" i="1" s="1"/>
  <c r="R2968" i="1"/>
  <c r="R3454" i="1"/>
  <c r="T3454" i="1" s="1"/>
  <c r="R3321" i="1"/>
  <c r="T3321" i="1" s="1"/>
  <c r="R4066" i="1"/>
  <c r="T4066" i="1" s="1"/>
  <c r="R3573" i="1"/>
  <c r="R2891" i="1"/>
  <c r="T2891" i="1" s="1"/>
  <c r="R3533" i="1"/>
  <c r="T3533" i="1" s="1"/>
  <c r="R3566" i="1"/>
  <c r="R2898" i="1"/>
  <c r="R3393" i="1"/>
  <c r="R3723" i="1"/>
  <c r="T3723" i="1" s="1"/>
  <c r="R3520" i="1"/>
  <c r="R2908" i="1"/>
  <c r="R2827" i="1"/>
  <c r="R4070" i="1"/>
  <c r="R3468" i="1"/>
  <c r="T3468" i="1" s="1"/>
  <c r="R3446" i="1"/>
  <c r="T3446" i="1" s="1"/>
  <c r="R3660" i="1"/>
  <c r="R3686" i="1"/>
  <c r="T3686" i="1" s="1"/>
  <c r="R4046" i="1"/>
  <c r="T4046" i="1" s="1"/>
  <c r="R3944" i="1"/>
  <c r="T3944" i="1" s="1"/>
  <c r="R3892" i="1"/>
  <c r="R4055" i="1"/>
  <c r="T4055" i="1" s="1"/>
  <c r="R4026" i="1"/>
  <c r="R3410" i="1"/>
  <c r="T3410" i="1" s="1"/>
  <c r="R3272" i="1"/>
  <c r="T3272" i="1" s="1"/>
  <c r="R3918" i="1"/>
  <c r="T3918" i="1" s="1"/>
  <c r="R3171" i="1"/>
  <c r="R4096" i="1"/>
  <c r="R4052" i="1"/>
  <c r="R3961" i="1"/>
  <c r="T3961" i="1" s="1"/>
  <c r="R3275" i="1"/>
  <c r="T3275" i="1" s="1"/>
  <c r="R3156" i="1"/>
  <c r="T3156" i="1" s="1"/>
  <c r="R3565" i="1"/>
  <c r="T3565" i="1" s="1"/>
  <c r="R4022" i="1"/>
  <c r="R3395" i="1"/>
  <c r="R2793" i="1"/>
  <c r="T2793" i="1" s="1"/>
  <c r="R3388" i="1"/>
  <c r="R3465" i="1"/>
  <c r="T3465" i="1" s="1"/>
  <c r="R3385" i="1"/>
  <c r="R2873" i="1"/>
  <c r="R3479" i="1"/>
  <c r="R3239" i="1"/>
  <c r="T3239" i="1" s="1"/>
  <c r="R2786" i="1"/>
  <c r="T2786" i="1" s="1"/>
  <c r="R3456" i="1"/>
  <c r="T3456" i="1" s="1"/>
  <c r="R3212" i="1"/>
  <c r="R3621" i="1"/>
  <c r="R3673" i="1"/>
  <c r="T3673" i="1" s="1"/>
  <c r="R3443" i="1"/>
  <c r="T3443" i="1" s="1"/>
  <c r="R3602" i="1"/>
  <c r="R3993" i="1"/>
  <c r="R3471" i="1"/>
  <c r="T3471" i="1" s="1"/>
  <c r="R3610" i="1"/>
  <c r="T3610" i="1" s="1"/>
  <c r="R528" i="1"/>
  <c r="T528" i="1" s="1"/>
  <c r="R3912" i="1"/>
  <c r="T3912" i="1" s="1"/>
  <c r="R3142" i="1"/>
  <c r="R2808" i="1"/>
  <c r="T2808" i="1" s="1"/>
  <c r="R3954" i="1"/>
  <c r="T3954" i="1" s="1"/>
  <c r="R3843" i="1"/>
  <c r="T3843" i="1" s="1"/>
  <c r="R3915" i="1"/>
  <c r="T3915" i="1" s="1"/>
  <c r="R3370" i="1"/>
  <c r="T3370" i="1" s="1"/>
  <c r="R4069" i="1"/>
  <c r="T4069" i="1" s="1"/>
  <c r="R3221" i="1"/>
  <c r="R3612" i="1"/>
  <c r="T3612" i="1" s="1"/>
  <c r="R3464" i="1"/>
  <c r="T3464" i="1" s="1"/>
  <c r="R3927" i="1"/>
  <c r="T3927" i="1" s="1"/>
  <c r="R3291" i="1"/>
  <c r="T3291" i="1" s="1"/>
  <c r="R3505" i="1"/>
  <c r="R2841" i="1"/>
  <c r="R3851" i="1"/>
  <c r="R3525" i="1"/>
  <c r="R4013" i="1"/>
  <c r="R3182" i="1"/>
  <c r="R3855" i="1"/>
  <c r="T3855" i="1" s="1"/>
  <c r="R3288" i="1"/>
  <c r="R3343" i="1"/>
  <c r="R2969" i="1"/>
  <c r="R4012" i="1"/>
  <c r="R3864" i="1"/>
  <c r="T3864" i="1" s="1"/>
  <c r="R2965" i="1"/>
  <c r="T2965" i="1" s="1"/>
  <c r="R3338" i="1"/>
  <c r="T3338" i="1" s="1"/>
  <c r="R3314" i="1"/>
  <c r="R3517" i="1"/>
  <c r="T3517" i="1" s="1"/>
  <c r="R3408" i="1"/>
  <c r="T3408" i="1" s="1"/>
  <c r="R3313" i="1"/>
  <c r="T3313" i="1" s="1"/>
  <c r="R3306" i="1"/>
  <c r="T3306" i="1" s="1"/>
  <c r="R4054" i="1"/>
  <c r="R3299" i="1"/>
  <c r="R4084" i="1"/>
  <c r="R3907" i="1"/>
  <c r="T3907" i="1" s="1"/>
  <c r="R3539" i="1"/>
  <c r="T3539" i="1" s="1"/>
  <c r="R4030" i="1"/>
  <c r="T4030" i="1" s="1"/>
  <c r="R537" i="1"/>
  <c r="T537" i="1" s="1"/>
  <c r="R3652" i="1"/>
  <c r="R3154" i="1"/>
  <c r="R3134" i="1"/>
  <c r="R3218" i="1"/>
  <c r="T3218" i="1" s="1"/>
  <c r="R3537" i="1"/>
  <c r="T3537" i="1" s="1"/>
  <c r="R3445" i="1"/>
  <c r="T3445" i="1" s="1"/>
  <c r="R1304" i="1"/>
  <c r="R3405" i="1"/>
  <c r="T3405" i="1" s="1"/>
  <c r="R4024" i="1"/>
  <c r="T4024" i="1" s="1"/>
  <c r="R3576" i="1"/>
  <c r="T3576" i="1" s="1"/>
  <c r="R3659" i="1"/>
  <c r="T3659" i="1" s="1"/>
  <c r="R3406" i="1"/>
  <c r="T3406" i="1" s="1"/>
  <c r="R3419" i="1"/>
  <c r="T3419" i="1" s="1"/>
  <c r="R2903" i="1"/>
  <c r="T2903" i="1" s="1"/>
  <c r="R3334" i="1"/>
  <c r="R3546" i="1"/>
  <c r="T3546" i="1" s="1"/>
  <c r="R3346" i="1"/>
  <c r="R3671" i="1"/>
  <c r="R3224" i="1"/>
  <c r="T3224" i="1" s="1"/>
  <c r="R3485" i="1"/>
  <c r="R3934" i="1"/>
  <c r="T3934" i="1" s="1"/>
  <c r="R2911" i="1"/>
  <c r="T2911" i="1" s="1"/>
  <c r="R4109" i="1"/>
  <c r="T4109" i="1" s="1"/>
  <c r="R3358" i="1"/>
  <c r="T3358" i="1" s="1"/>
  <c r="R3536" i="1"/>
  <c r="R3896" i="1"/>
  <c r="T3896" i="1" s="1"/>
  <c r="R3623" i="1"/>
  <c r="T3623" i="1" s="1"/>
  <c r="R4020" i="1"/>
  <c r="R3909" i="1"/>
  <c r="T3909" i="1" s="1"/>
  <c r="R3256" i="1"/>
  <c r="T3256" i="1" s="1"/>
  <c r="R3973" i="1"/>
  <c r="T3973" i="1" s="1"/>
  <c r="R3575" i="1"/>
  <c r="R3833" i="1"/>
  <c r="R2842" i="1"/>
  <c r="R2978" i="1"/>
  <c r="T2978" i="1" s="1"/>
  <c r="R3726" i="1"/>
  <c r="T3726" i="1" s="1"/>
  <c r="R2976" i="1"/>
  <c r="T2976" i="1" s="1"/>
  <c r="R3607" i="1"/>
  <c r="R2795" i="1"/>
  <c r="T2795" i="1" s="1"/>
  <c r="R3360" i="1"/>
  <c r="T3360" i="1" s="1"/>
  <c r="R3725" i="1"/>
  <c r="T3725" i="1" s="1"/>
  <c r="R1305" i="1"/>
  <c r="T1305" i="1" s="1"/>
  <c r="R3965" i="1"/>
  <c r="T3965" i="1" s="1"/>
  <c r="R3331" i="1"/>
  <c r="T3331" i="1" s="1"/>
  <c r="R2799" i="1"/>
  <c r="R3289" i="1"/>
  <c r="R4040" i="1"/>
  <c r="T4040" i="1" s="1"/>
  <c r="R2829" i="1"/>
  <c r="T2829" i="1" s="1"/>
  <c r="R3307" i="1"/>
  <c r="T3307" i="1" s="1"/>
  <c r="R3676" i="1"/>
  <c r="T3676" i="1" s="1"/>
  <c r="R3903" i="1"/>
  <c r="R2963" i="1"/>
  <c r="T2963" i="1" s="1"/>
  <c r="R3235" i="1"/>
  <c r="T3235" i="1" s="1"/>
  <c r="R3436" i="1"/>
  <c r="R4075" i="1"/>
  <c r="T4075" i="1" s="1"/>
  <c r="R2920" i="1"/>
  <c r="R3144" i="1"/>
  <c r="T3144" i="1" s="1"/>
  <c r="R4104" i="1"/>
  <c r="R3496" i="1"/>
  <c r="R2967" i="1"/>
  <c r="T2967" i="1" s="1"/>
  <c r="R4023" i="1"/>
  <c r="T4023" i="1" s="1"/>
  <c r="R1294" i="1"/>
  <c r="T1294" i="1" s="1"/>
  <c r="R3409" i="1"/>
  <c r="T3409" i="1" s="1"/>
  <c r="R3831" i="1"/>
  <c r="T3831" i="1" s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523" i="1"/>
  <c r="T3523" i="1" s="1"/>
  <c r="R3357" i="1"/>
  <c r="R3216" i="1"/>
  <c r="R3230" i="1"/>
  <c r="T3230" i="1" s="1"/>
  <c r="R3964" i="1"/>
  <c r="T3964" i="1" s="1"/>
  <c r="R2821" i="1"/>
  <c r="T2821" i="1" s="1"/>
  <c r="R3226" i="1"/>
  <c r="R3297" i="1"/>
  <c r="R3372" i="1"/>
  <c r="T3372" i="1" s="1"/>
  <c r="R3166" i="1"/>
  <c r="R4017" i="1"/>
  <c r="T4017" i="1" s="1"/>
  <c r="R3617" i="1"/>
  <c r="T3617" i="1" s="1"/>
  <c r="R3916" i="1"/>
  <c r="T3916" i="1" s="1"/>
  <c r="R2819" i="1"/>
  <c r="T2819" i="1" s="1"/>
  <c r="R3472" i="1"/>
  <c r="T3472" i="1" s="1"/>
  <c r="R3543" i="1"/>
  <c r="T3543" i="1" s="1"/>
  <c r="R3865" i="1"/>
  <c r="R2837" i="1"/>
  <c r="T2837" i="1" s="1"/>
  <c r="R3995" i="1"/>
  <c r="T3995" i="1" s="1"/>
  <c r="R3158" i="1"/>
  <c r="T3158" i="1" s="1"/>
  <c r="R3179" i="1"/>
  <c r="T3179" i="1" s="1"/>
  <c r="R4062" i="1"/>
  <c r="T4062" i="1" s="1"/>
  <c r="R3937" i="1"/>
  <c r="T3937" i="1" s="1"/>
  <c r="R2896" i="1"/>
  <c r="T2896" i="1" s="1"/>
  <c r="R2909" i="1"/>
  <c r="T2909" i="1" s="1"/>
  <c r="R4113" i="1"/>
  <c r="T4113" i="1" s="1"/>
  <c r="R3246" i="1"/>
  <c r="R4082" i="1"/>
  <c r="T4082" i="1" s="1"/>
  <c r="R4079" i="1"/>
  <c r="T4079" i="1" s="1"/>
  <c r="R3521" i="1"/>
  <c r="T3521" i="1" s="1"/>
  <c r="R3731" i="1"/>
  <c r="T3731" i="1" s="1"/>
  <c r="R2915" i="1"/>
  <c r="T2915" i="1" s="1"/>
  <c r="R3711" i="1"/>
  <c r="R524" i="1"/>
  <c r="T524" i="1" s="1"/>
  <c r="R3814" i="1"/>
  <c r="T3814" i="1" s="1"/>
  <c r="R3295" i="1"/>
  <c r="R1291" i="1"/>
  <c r="T1291" i="1" s="1"/>
  <c r="R3736" i="1"/>
  <c r="T3736" i="1" s="1"/>
  <c r="R3404" i="1"/>
  <c r="T3404" i="1" s="1"/>
  <c r="R3825" i="1"/>
  <c r="T3825" i="1" s="1"/>
  <c r="R3860" i="1"/>
  <c r="T3860" i="1" s="1"/>
  <c r="R3699" i="1"/>
  <c r="R2864" i="1"/>
  <c r="R2894" i="1"/>
  <c r="R4006" i="1"/>
  <c r="R3947" i="1"/>
  <c r="R3320" i="1"/>
  <c r="R3606" i="1"/>
  <c r="R2973" i="1"/>
  <c r="R3541" i="1"/>
  <c r="R3611" i="1"/>
  <c r="R3349" i="1"/>
  <c r="R3674" i="1"/>
  <c r="R4009" i="1"/>
  <c r="R3333" i="1"/>
  <c r="R2797" i="1"/>
  <c r="R3697" i="1"/>
  <c r="R3469" i="1"/>
  <c r="R3460" i="1"/>
  <c r="R2974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3384" i="1"/>
  <c r="T3384" i="1" s="1"/>
  <c r="R2865" i="1"/>
  <c r="T2865" i="1" s="1"/>
  <c r="R3866" i="1"/>
  <c r="T3866" i="1" s="1"/>
  <c r="R2907" i="1"/>
  <c r="T2907" i="1" s="1"/>
  <c r="R3563" i="1"/>
  <c r="R3836" i="1"/>
  <c r="T3836" i="1" s="1"/>
  <c r="R3997" i="1"/>
  <c r="T3997" i="1" s="1"/>
  <c r="R3164" i="1"/>
  <c r="T3164" i="1" s="1"/>
  <c r="R2796" i="1"/>
  <c r="T2796" i="1" s="1"/>
  <c r="R4102" i="1"/>
  <c r="T4102" i="1" s="1"/>
  <c r="R3421" i="1"/>
  <c r="T3421" i="1" s="1"/>
  <c r="R3187" i="1"/>
  <c r="R3847" i="1"/>
  <c r="T3847" i="1" s="1"/>
  <c r="R3657" i="1"/>
  <c r="T3657" i="1" s="1"/>
  <c r="R3243" i="1"/>
  <c r="T3243" i="1" s="1"/>
  <c r="R3377" i="1"/>
  <c r="T3377" i="1" s="1"/>
  <c r="R3585" i="1"/>
  <c r="T3585" i="1" s="1"/>
  <c r="R3530" i="1"/>
  <c r="T3530" i="1" s="1"/>
  <c r="R3311" i="1"/>
  <c r="T3311" i="1" s="1"/>
  <c r="R3679" i="1"/>
  <c r="T3679" i="1" s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3348" i="1"/>
  <c r="R2839" i="1"/>
  <c r="R3656" i="1"/>
  <c r="R3261" i="1"/>
  <c r="R3240" i="1"/>
  <c r="R2874" i="1"/>
  <c r="R4033" i="1"/>
  <c r="R3920" i="1"/>
  <c r="R3960" i="1"/>
  <c r="R3238" i="1"/>
  <c r="R4051" i="1"/>
  <c r="R4108" i="1"/>
  <c r="R3837" i="1"/>
  <c r="R3342" i="1"/>
  <c r="R3703" i="1"/>
  <c r="R3467" i="1"/>
  <c r="R3211" i="1"/>
  <c r="R3567" i="1"/>
  <c r="R4101" i="1"/>
  <c r="R2854" i="1"/>
  <c r="R3677" i="1"/>
  <c r="R3905" i="1"/>
  <c r="R3732" i="1"/>
  <c r="R3943" i="1"/>
  <c r="R3391" i="1"/>
  <c r="R2792" i="1"/>
  <c r="R4080" i="1"/>
  <c r="R3601" i="1"/>
  <c r="R3678" i="1"/>
  <c r="R3869" i="1"/>
  <c r="R3315" i="1"/>
  <c r="R3413" i="1"/>
  <c r="R4045" i="1"/>
  <c r="R3400" i="1"/>
  <c r="R530" i="1"/>
  <c r="R1301" i="1"/>
  <c r="R4077" i="1"/>
  <c r="R3848" i="1"/>
  <c r="R2855" i="1"/>
  <c r="R3666" i="1"/>
  <c r="R3936" i="1"/>
  <c r="R3933" i="1"/>
  <c r="R3398" i="1"/>
  <c r="R3701" i="1"/>
  <c r="R4106" i="1"/>
  <c r="R4008" i="1"/>
  <c r="R3579" i="1"/>
  <c r="R3324" i="1"/>
  <c r="R3420" i="1"/>
  <c r="R3900" i="1"/>
  <c r="R3522" i="1"/>
  <c r="R4015" i="1"/>
  <c r="R3963" i="1"/>
  <c r="R3328" i="1"/>
  <c r="R3544" i="1"/>
  <c r="R3386" i="1"/>
  <c r="R3330" i="1"/>
  <c r="R4078" i="1"/>
  <c r="R3946" i="1"/>
  <c r="R540" i="1"/>
  <c r="R3495" i="1"/>
  <c r="R3268" i="1"/>
  <c r="R2877" i="1"/>
  <c r="R4063" i="1"/>
  <c r="R3440" i="1"/>
  <c r="R2833" i="1"/>
  <c r="R2914" i="1"/>
  <c r="R3830" i="1"/>
  <c r="R3558" i="1"/>
  <c r="R3510" i="1"/>
  <c r="R3748" i="1"/>
  <c r="R2785" i="1"/>
  <c r="R4060" i="1"/>
  <c r="R3255" i="1"/>
  <c r="R3812" i="1"/>
  <c r="R3734" i="1"/>
  <c r="R2818" i="1"/>
  <c r="R2977" i="1"/>
  <c r="R3173" i="1"/>
  <c r="R2892" i="1"/>
  <c r="R3655" i="1"/>
  <c r="R1287" i="1"/>
  <c r="T1287" i="1" s="1"/>
  <c r="R3559" i="1"/>
  <c r="T3559" i="1" s="1"/>
  <c r="R3722" i="1"/>
  <c r="R1288" i="1"/>
  <c r="T1288" i="1" s="1"/>
  <c r="R3417" i="1"/>
  <c r="R3819" i="1"/>
  <c r="R3717" i="1"/>
  <c r="T3717" i="1" s="1"/>
  <c r="R3665" i="1"/>
  <c r="R3741" i="1"/>
  <c r="T3741" i="1" s="1"/>
  <c r="R3508" i="1"/>
  <c r="T3508" i="1" s="1"/>
  <c r="R3503" i="1"/>
  <c r="R3552" i="1"/>
  <c r="R3948" i="1"/>
  <c r="T3948" i="1" s="1"/>
  <c r="R3477" i="1"/>
  <c r="T3477" i="1" s="1"/>
  <c r="R3940" i="1"/>
  <c r="R3957" i="1"/>
  <c r="T3957" i="1" s="1"/>
  <c r="R3668" i="1"/>
  <c r="R4001" i="1"/>
  <c r="T4001" i="1" s="1"/>
  <c r="R3504" i="1"/>
  <c r="R3500" i="1"/>
  <c r="R3453" i="1"/>
  <c r="R3397" i="1"/>
  <c r="T3397" i="1" s="1"/>
  <c r="R2834" i="1"/>
  <c r="R3380" i="1"/>
  <c r="R4095" i="1"/>
  <c r="R3721" i="1"/>
  <c r="R3350" i="1"/>
  <c r="T3350" i="1" s="1"/>
  <c r="R2922" i="1"/>
  <c r="R3594" i="1"/>
  <c r="R2910" i="1"/>
  <c r="T2910" i="1" s="1"/>
  <c r="R3729" i="1"/>
  <c r="T3729" i="1" s="1"/>
  <c r="R3560" i="1"/>
  <c r="T3560" i="1" s="1"/>
  <c r="R3842" i="1"/>
  <c r="T3842" i="1" s="1"/>
  <c r="R2858" i="1"/>
  <c r="R2825" i="1"/>
  <c r="R3949" i="1"/>
  <c r="R3574" i="1"/>
  <c r="T3574" i="1" s="1"/>
  <c r="R3861" i="1"/>
  <c r="R2801" i="1"/>
  <c r="R3232" i="1"/>
  <c r="R4114" i="1"/>
  <c r="R3326" i="1"/>
  <c r="R3529" i="1"/>
  <c r="R3258" i="1"/>
  <c r="R3305" i="1"/>
  <c r="T3305" i="1" s="1"/>
  <c r="R3214" i="1"/>
  <c r="R3895" i="1"/>
  <c r="R3821" i="1"/>
  <c r="T3821" i="1" s="1"/>
  <c r="R2817" i="1"/>
  <c r="T2817" i="1" s="1"/>
  <c r="R3344" i="1"/>
  <c r="T3344" i="1" s="1"/>
  <c r="R3823" i="1"/>
  <c r="T3823" i="1" s="1"/>
  <c r="R2826" i="1"/>
  <c r="T2826" i="1" s="1"/>
  <c r="R3538" i="1"/>
  <c r="T3538" i="1" s="1"/>
  <c r="R3253" i="1"/>
  <c r="R3347" i="1"/>
  <c r="T3347" i="1" s="1"/>
  <c r="R1296" i="1"/>
  <c r="T1296" i="1" s="1"/>
  <c r="R2870" i="1"/>
  <c r="R2895" i="1"/>
  <c r="T2895" i="1" s="1"/>
  <c r="R4053" i="1"/>
  <c r="T4053" i="1" s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3267" i="1"/>
  <c r="R3336" i="1"/>
  <c r="T3336" i="1" s="1"/>
  <c r="R3854" i="1"/>
  <c r="T3854" i="1" s="1"/>
  <c r="R2889" i="1"/>
  <c r="T2889" i="1" s="1"/>
  <c r="R3822" i="1"/>
  <c r="T3822" i="1" s="1"/>
  <c r="R3185" i="1"/>
  <c r="R3942" i="1"/>
  <c r="T3942" i="1" s="1"/>
  <c r="R3589" i="1"/>
  <c r="R3484" i="1"/>
  <c r="R3335" i="1"/>
  <c r="R4105" i="1"/>
  <c r="T4105" i="1" s="1"/>
  <c r="R3663" i="1"/>
  <c r="R3227" i="1"/>
  <c r="T3227" i="1" s="1"/>
  <c r="R3371" i="1"/>
  <c r="T3371" i="1" s="1"/>
  <c r="R3514" i="1"/>
  <c r="T3514" i="1" s="1"/>
  <c r="R1295" i="1"/>
  <c r="T1295" i="1" s="1"/>
  <c r="R3737" i="1"/>
  <c r="R3849" i="1"/>
  <c r="R4081" i="1"/>
  <c r="R3269" i="1"/>
  <c r="T3269" i="1" s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1299" i="1"/>
  <c r="R3682" i="1"/>
  <c r="T3682" i="1" s="1"/>
  <c r="R2884" i="1"/>
  <c r="T2884" i="1" s="1"/>
  <c r="R3502" i="1"/>
  <c r="R2872" i="1"/>
  <c r="R4000" i="1"/>
  <c r="R3264" i="1"/>
  <c r="R4076" i="1"/>
  <c r="T4076" i="1" s="1"/>
  <c r="R3149" i="1"/>
  <c r="T3149" i="1" s="1"/>
  <c r="R3155" i="1"/>
  <c r="T3155" i="1" s="1"/>
  <c r="R3698" i="1"/>
  <c r="R3180" i="1"/>
  <c r="T3180" i="1" s="1"/>
  <c r="R3527" i="1"/>
  <c r="T3527" i="1" s="1"/>
  <c r="R4065" i="1"/>
  <c r="R3231" i="1"/>
  <c r="T3231" i="1" s="1"/>
  <c r="R4115" i="1"/>
  <c r="R1298" i="1"/>
  <c r="T1298" i="1" s="1"/>
  <c r="R3148" i="1"/>
  <c r="T3148" i="1" s="1"/>
  <c r="R4044" i="1"/>
  <c r="T4044" i="1" s="1"/>
  <c r="R3169" i="1"/>
  <c r="R521" i="1"/>
  <c r="T521" i="1" s="1"/>
  <c r="R520" i="1"/>
  <c r="T520" i="1" s="1"/>
  <c r="R519" i="1"/>
  <c r="T519" i="1" s="1"/>
  <c r="R518" i="1"/>
  <c r="T518" i="1" s="1"/>
  <c r="R517" i="1"/>
  <c r="T517" i="1" s="1"/>
  <c r="R516" i="1"/>
  <c r="T516" i="1" s="1"/>
  <c r="R515" i="1"/>
  <c r="T515" i="1" s="1"/>
  <c r="R514" i="1"/>
  <c r="T514" i="1" s="1"/>
  <c r="R513" i="1"/>
  <c r="T513" i="1" s="1"/>
  <c r="R512" i="1"/>
  <c r="T512" i="1" s="1"/>
  <c r="R511" i="1"/>
  <c r="T511" i="1" s="1"/>
  <c r="R510" i="1"/>
  <c r="T510" i="1" s="1"/>
  <c r="R509" i="1"/>
  <c r="T509" i="1" s="1"/>
  <c r="R508" i="1"/>
  <c r="T508" i="1" s="1"/>
  <c r="R507" i="1"/>
  <c r="T507" i="1" s="1"/>
  <c r="R506" i="1"/>
  <c r="T506" i="1" s="1"/>
  <c r="R505" i="1"/>
  <c r="T505" i="1" s="1"/>
  <c r="R504" i="1"/>
  <c r="T504" i="1" s="1"/>
  <c r="R503" i="1"/>
  <c r="T503" i="1" s="1"/>
  <c r="R502" i="1"/>
  <c r="T502" i="1" s="1"/>
  <c r="R501" i="1"/>
  <c r="T501" i="1" s="1"/>
  <c r="R500" i="1"/>
  <c r="T500" i="1" s="1"/>
  <c r="R499" i="1"/>
  <c r="T499" i="1" s="1"/>
  <c r="R498" i="1"/>
  <c r="T498" i="1" s="1"/>
  <c r="R497" i="1"/>
  <c r="T497" i="1" s="1"/>
  <c r="R496" i="1"/>
  <c r="T496" i="1" s="1"/>
  <c r="R495" i="1"/>
  <c r="T495" i="1" s="1"/>
  <c r="R494" i="1"/>
  <c r="T494" i="1" s="1"/>
  <c r="R493" i="1"/>
  <c r="T493" i="1" s="1"/>
  <c r="R492" i="1"/>
  <c r="T492" i="1" s="1"/>
  <c r="R491" i="1"/>
  <c r="T491" i="1" s="1"/>
  <c r="R490" i="1"/>
  <c r="T490" i="1" s="1"/>
  <c r="R489" i="1"/>
  <c r="T489" i="1" s="1"/>
  <c r="R488" i="1"/>
  <c r="T488" i="1" s="1"/>
  <c r="R487" i="1"/>
  <c r="T487" i="1" s="1"/>
  <c r="R486" i="1"/>
  <c r="T486" i="1" s="1"/>
  <c r="R485" i="1"/>
  <c r="T485" i="1" s="1"/>
  <c r="R484" i="1"/>
  <c r="T484" i="1" s="1"/>
  <c r="R483" i="1"/>
  <c r="T483" i="1" s="1"/>
  <c r="R482" i="1"/>
  <c r="T482" i="1" s="1"/>
  <c r="R481" i="1"/>
  <c r="T481" i="1" s="1"/>
  <c r="R480" i="1"/>
  <c r="T480" i="1" s="1"/>
  <c r="R479" i="1"/>
  <c r="T479" i="1" s="1"/>
  <c r="R478" i="1"/>
  <c r="T478" i="1" s="1"/>
  <c r="R477" i="1"/>
  <c r="T477" i="1" s="1"/>
  <c r="R476" i="1"/>
  <c r="T476" i="1" s="1"/>
  <c r="R475" i="1"/>
  <c r="T475" i="1" s="1"/>
  <c r="R474" i="1"/>
  <c r="T474" i="1" s="1"/>
  <c r="R473" i="1"/>
  <c r="T473" i="1" s="1"/>
  <c r="R472" i="1"/>
  <c r="T472" i="1" s="1"/>
  <c r="R471" i="1"/>
  <c r="T471" i="1" s="1"/>
  <c r="R470" i="1"/>
  <c r="T470" i="1" s="1"/>
  <c r="R469" i="1"/>
  <c r="T469" i="1" s="1"/>
  <c r="R468" i="1"/>
  <c r="T468" i="1" s="1"/>
  <c r="R467" i="1"/>
  <c r="T467" i="1" s="1"/>
  <c r="R466" i="1"/>
  <c r="T466" i="1" s="1"/>
  <c r="R465" i="1"/>
  <c r="T465" i="1" s="1"/>
  <c r="R464" i="1"/>
  <c r="T464" i="1" s="1"/>
  <c r="R463" i="1"/>
  <c r="T463" i="1" s="1"/>
  <c r="R462" i="1"/>
  <c r="T462" i="1" s="1"/>
  <c r="R461" i="1"/>
  <c r="T461" i="1" s="1"/>
  <c r="R460" i="1"/>
  <c r="T460" i="1" s="1"/>
  <c r="R459" i="1"/>
  <c r="T459" i="1" s="1"/>
  <c r="R458" i="1"/>
  <c r="T458" i="1" s="1"/>
  <c r="R457" i="1"/>
  <c r="T457" i="1" s="1"/>
  <c r="R456" i="1"/>
  <c r="T456" i="1" s="1"/>
  <c r="R455" i="1"/>
  <c r="T455" i="1" s="1"/>
  <c r="R454" i="1"/>
  <c r="T454" i="1" s="1"/>
  <c r="R453" i="1"/>
  <c r="T453" i="1" s="1"/>
  <c r="R452" i="1"/>
  <c r="T452" i="1" s="1"/>
  <c r="R451" i="1"/>
  <c r="T451" i="1" s="1"/>
  <c r="R450" i="1"/>
  <c r="T450" i="1" s="1"/>
  <c r="R449" i="1"/>
  <c r="T449" i="1" s="1"/>
  <c r="R448" i="1"/>
  <c r="T448" i="1" s="1"/>
  <c r="R447" i="1"/>
  <c r="T447" i="1" s="1"/>
  <c r="R446" i="1"/>
  <c r="T446" i="1" s="1"/>
  <c r="R445" i="1"/>
  <c r="T445" i="1" s="1"/>
  <c r="R444" i="1"/>
  <c r="T444" i="1" s="1"/>
  <c r="R443" i="1"/>
  <c r="T443" i="1" s="1"/>
  <c r="R442" i="1"/>
  <c r="T442" i="1" s="1"/>
  <c r="R441" i="1"/>
  <c r="T441" i="1" s="1"/>
  <c r="R440" i="1"/>
  <c r="T440" i="1" s="1"/>
  <c r="R439" i="1"/>
  <c r="T439" i="1" s="1"/>
  <c r="R438" i="1"/>
  <c r="T438" i="1" s="1"/>
  <c r="R437" i="1"/>
  <c r="T437" i="1" s="1"/>
  <c r="R436" i="1"/>
  <c r="T436" i="1" s="1"/>
  <c r="R435" i="1"/>
  <c r="T435" i="1" s="1"/>
  <c r="R434" i="1"/>
  <c r="T434" i="1" s="1"/>
  <c r="R433" i="1"/>
  <c r="T433" i="1" s="1"/>
  <c r="R432" i="1"/>
  <c r="T432" i="1" s="1"/>
  <c r="R431" i="1"/>
  <c r="T431" i="1" s="1"/>
  <c r="R430" i="1"/>
  <c r="T430" i="1" s="1"/>
  <c r="R429" i="1"/>
  <c r="T429" i="1" s="1"/>
  <c r="R428" i="1"/>
  <c r="T428" i="1" s="1"/>
  <c r="R427" i="1"/>
  <c r="T427" i="1" s="1"/>
  <c r="R426" i="1"/>
  <c r="T426" i="1" s="1"/>
  <c r="R425" i="1"/>
  <c r="T425" i="1" s="1"/>
  <c r="R424" i="1"/>
  <c r="T424" i="1" s="1"/>
  <c r="R423" i="1"/>
  <c r="T423" i="1" s="1"/>
  <c r="R422" i="1"/>
  <c r="T422" i="1" s="1"/>
  <c r="R421" i="1"/>
  <c r="T421" i="1" s="1"/>
  <c r="R420" i="1"/>
  <c r="T420" i="1" s="1"/>
  <c r="R419" i="1"/>
  <c r="T419" i="1" s="1"/>
  <c r="R418" i="1"/>
  <c r="T418" i="1" s="1"/>
  <c r="R417" i="1"/>
  <c r="T417" i="1" s="1"/>
  <c r="R416" i="1"/>
  <c r="T416" i="1" s="1"/>
  <c r="R415" i="1"/>
  <c r="T415" i="1" s="1"/>
  <c r="R414" i="1"/>
  <c r="T414" i="1" s="1"/>
  <c r="R413" i="1"/>
  <c r="T413" i="1" s="1"/>
  <c r="R412" i="1"/>
  <c r="T412" i="1" s="1"/>
  <c r="R411" i="1"/>
  <c r="T411" i="1" s="1"/>
  <c r="R410" i="1"/>
  <c r="T410" i="1" s="1"/>
  <c r="R409" i="1"/>
  <c r="T409" i="1" s="1"/>
  <c r="R408" i="1"/>
  <c r="T408" i="1" s="1"/>
  <c r="R407" i="1"/>
  <c r="T407" i="1" s="1"/>
  <c r="R406" i="1"/>
  <c r="T406" i="1" s="1"/>
  <c r="R405" i="1"/>
  <c r="T405" i="1" s="1"/>
  <c r="R404" i="1"/>
  <c r="T404" i="1" s="1"/>
  <c r="R403" i="1"/>
  <c r="T403" i="1" s="1"/>
  <c r="R402" i="1"/>
  <c r="T402" i="1" s="1"/>
  <c r="R401" i="1"/>
  <c r="T401" i="1" s="1"/>
  <c r="R400" i="1"/>
  <c r="T400" i="1" s="1"/>
  <c r="R399" i="1"/>
  <c r="T399" i="1" s="1"/>
  <c r="R398" i="1"/>
  <c r="T398" i="1" s="1"/>
  <c r="R397" i="1"/>
  <c r="T397" i="1" s="1"/>
  <c r="R396" i="1"/>
  <c r="T396" i="1" s="1"/>
  <c r="R395" i="1"/>
  <c r="T395" i="1" s="1"/>
  <c r="R394" i="1"/>
  <c r="T394" i="1" s="1"/>
  <c r="R393" i="1"/>
  <c r="T393" i="1" s="1"/>
  <c r="R392" i="1"/>
  <c r="T392" i="1" s="1"/>
  <c r="R391" i="1"/>
  <c r="T391" i="1" s="1"/>
  <c r="R390" i="1"/>
  <c r="T390" i="1" s="1"/>
  <c r="R389" i="1"/>
  <c r="T389" i="1" s="1"/>
  <c r="R388" i="1"/>
  <c r="T388" i="1" s="1"/>
  <c r="R387" i="1"/>
  <c r="T387" i="1" s="1"/>
  <c r="R386" i="1"/>
  <c r="T386" i="1" s="1"/>
  <c r="R385" i="1"/>
  <c r="T385" i="1" s="1"/>
  <c r="R384" i="1"/>
  <c r="T384" i="1" s="1"/>
  <c r="R383" i="1"/>
  <c r="T383" i="1" s="1"/>
  <c r="R382" i="1"/>
  <c r="T382" i="1" s="1"/>
  <c r="R381" i="1"/>
  <c r="T381" i="1" s="1"/>
  <c r="R380" i="1"/>
  <c r="T380" i="1" s="1"/>
  <c r="R379" i="1"/>
  <c r="T379" i="1" s="1"/>
  <c r="R378" i="1"/>
  <c r="T378" i="1" s="1"/>
  <c r="R377" i="1"/>
  <c r="T377" i="1" s="1"/>
  <c r="R376" i="1"/>
  <c r="T376" i="1" s="1"/>
  <c r="R375" i="1"/>
  <c r="T375" i="1" s="1"/>
  <c r="R374" i="1"/>
  <c r="T374" i="1" s="1"/>
  <c r="R373" i="1"/>
  <c r="T373" i="1" s="1"/>
  <c r="R372" i="1"/>
  <c r="T372" i="1" s="1"/>
  <c r="R371" i="1"/>
  <c r="T371" i="1" s="1"/>
  <c r="R370" i="1"/>
  <c r="T370" i="1" s="1"/>
  <c r="R369" i="1"/>
  <c r="T369" i="1" s="1"/>
  <c r="R368" i="1"/>
  <c r="T368" i="1" s="1"/>
  <c r="R367" i="1"/>
  <c r="T367" i="1" s="1"/>
  <c r="R366" i="1"/>
  <c r="T366" i="1" s="1"/>
  <c r="R365" i="1"/>
  <c r="T365" i="1" s="1"/>
  <c r="R364" i="1"/>
  <c r="T364" i="1" s="1"/>
  <c r="R363" i="1"/>
  <c r="T363" i="1" s="1"/>
  <c r="R362" i="1"/>
  <c r="T362" i="1" s="1"/>
  <c r="R361" i="1"/>
  <c r="T361" i="1" s="1"/>
  <c r="R360" i="1"/>
  <c r="T360" i="1" s="1"/>
  <c r="R359" i="1"/>
  <c r="T359" i="1" s="1"/>
  <c r="R358" i="1"/>
  <c r="T358" i="1" s="1"/>
  <c r="R357" i="1"/>
  <c r="T357" i="1" s="1"/>
  <c r="R356" i="1"/>
  <c r="T356" i="1" s="1"/>
  <c r="R355" i="1"/>
  <c r="T355" i="1" s="1"/>
  <c r="R354" i="1"/>
  <c r="T354" i="1" s="1"/>
  <c r="R353" i="1"/>
  <c r="T353" i="1" s="1"/>
  <c r="R352" i="1"/>
  <c r="T352" i="1" s="1"/>
  <c r="R351" i="1"/>
  <c r="T351" i="1" s="1"/>
  <c r="R350" i="1"/>
  <c r="T350" i="1" s="1"/>
  <c r="R349" i="1"/>
  <c r="T349" i="1" s="1"/>
  <c r="R348" i="1"/>
  <c r="T348" i="1" s="1"/>
  <c r="R347" i="1"/>
  <c r="T347" i="1" s="1"/>
  <c r="R346" i="1"/>
  <c r="T346" i="1" s="1"/>
  <c r="R345" i="1"/>
  <c r="T345" i="1" s="1"/>
  <c r="R344" i="1"/>
  <c r="T344" i="1" s="1"/>
  <c r="R343" i="1"/>
  <c r="T343" i="1" s="1"/>
  <c r="R342" i="1"/>
  <c r="T342" i="1" s="1"/>
  <c r="R341" i="1"/>
  <c r="T341" i="1" s="1"/>
  <c r="R340" i="1"/>
  <c r="T340" i="1" s="1"/>
  <c r="R339" i="1"/>
  <c r="T339" i="1" s="1"/>
  <c r="R338" i="1"/>
  <c r="T338" i="1" s="1"/>
  <c r="R337" i="1"/>
  <c r="T337" i="1" s="1"/>
  <c r="R336" i="1"/>
  <c r="T336" i="1" s="1"/>
  <c r="R335" i="1"/>
  <c r="T335" i="1" s="1"/>
  <c r="R334" i="1"/>
  <c r="T334" i="1" s="1"/>
  <c r="R333" i="1"/>
  <c r="T333" i="1" s="1"/>
  <c r="R332" i="1"/>
  <c r="T332" i="1" s="1"/>
  <c r="R331" i="1"/>
  <c r="T331" i="1" s="1"/>
  <c r="R330" i="1"/>
  <c r="T330" i="1" s="1"/>
  <c r="R329" i="1"/>
  <c r="T329" i="1" s="1"/>
  <c r="R328" i="1"/>
  <c r="T328" i="1" s="1"/>
  <c r="R327" i="1"/>
  <c r="T327" i="1" s="1"/>
  <c r="R326" i="1"/>
  <c r="T326" i="1" s="1"/>
  <c r="R325" i="1"/>
  <c r="T325" i="1" s="1"/>
  <c r="R324" i="1"/>
  <c r="T324" i="1" s="1"/>
  <c r="R323" i="1"/>
  <c r="T323" i="1" s="1"/>
  <c r="R322" i="1"/>
  <c r="T322" i="1" s="1"/>
  <c r="R321" i="1"/>
  <c r="T321" i="1" s="1"/>
  <c r="R320" i="1"/>
  <c r="T320" i="1" s="1"/>
  <c r="R319" i="1"/>
  <c r="T319" i="1" s="1"/>
  <c r="R318" i="1"/>
  <c r="T318" i="1" s="1"/>
  <c r="R317" i="1"/>
  <c r="T317" i="1" s="1"/>
  <c r="R316" i="1"/>
  <c r="T316" i="1" s="1"/>
  <c r="R315" i="1"/>
  <c r="T315" i="1" s="1"/>
  <c r="R314" i="1"/>
  <c r="T314" i="1" s="1"/>
  <c r="R313" i="1"/>
  <c r="T313" i="1" s="1"/>
  <c r="R312" i="1"/>
  <c r="T312" i="1" s="1"/>
  <c r="R311" i="1"/>
  <c r="T311" i="1" s="1"/>
  <c r="R310" i="1"/>
  <c r="T310" i="1" s="1"/>
  <c r="R309" i="1"/>
  <c r="T309" i="1" s="1"/>
  <c r="R308" i="1"/>
  <c r="T308" i="1" s="1"/>
  <c r="R307" i="1"/>
  <c r="T307" i="1" s="1"/>
  <c r="R306" i="1"/>
  <c r="T306" i="1" s="1"/>
  <c r="R305" i="1"/>
  <c r="T305" i="1" s="1"/>
  <c r="R304" i="1"/>
  <c r="T304" i="1" s="1"/>
  <c r="R303" i="1"/>
  <c r="T303" i="1" s="1"/>
  <c r="R302" i="1"/>
  <c r="T302" i="1" s="1"/>
  <c r="R301" i="1"/>
  <c r="T301" i="1" s="1"/>
  <c r="R300" i="1"/>
  <c r="T300" i="1" s="1"/>
  <c r="R299" i="1"/>
  <c r="T299" i="1" s="1"/>
  <c r="R298" i="1"/>
  <c r="T298" i="1" s="1"/>
  <c r="R297" i="1"/>
  <c r="T297" i="1" s="1"/>
  <c r="R296" i="1"/>
  <c r="T296" i="1" s="1"/>
  <c r="R295" i="1"/>
  <c r="T295" i="1" s="1"/>
  <c r="R294" i="1"/>
  <c r="T294" i="1" s="1"/>
  <c r="R293" i="1"/>
  <c r="T293" i="1" s="1"/>
  <c r="R292" i="1"/>
  <c r="T292" i="1" s="1"/>
  <c r="R291" i="1"/>
  <c r="T291" i="1" s="1"/>
  <c r="R290" i="1"/>
  <c r="T290" i="1" s="1"/>
  <c r="R289" i="1"/>
  <c r="T289" i="1" s="1"/>
  <c r="R288" i="1"/>
  <c r="T288" i="1" s="1"/>
  <c r="R287" i="1"/>
  <c r="T287" i="1" s="1"/>
  <c r="R286" i="1"/>
  <c r="T286" i="1" s="1"/>
  <c r="R285" i="1"/>
  <c r="T285" i="1" s="1"/>
  <c r="R284" i="1"/>
  <c r="T284" i="1" s="1"/>
  <c r="R283" i="1"/>
  <c r="T283" i="1" s="1"/>
  <c r="R282" i="1"/>
  <c r="T282" i="1" s="1"/>
  <c r="R281" i="1"/>
  <c r="T281" i="1" s="1"/>
  <c r="R280" i="1"/>
  <c r="T280" i="1" s="1"/>
  <c r="R279" i="1"/>
  <c r="T279" i="1" s="1"/>
  <c r="R278" i="1"/>
  <c r="T278" i="1" s="1"/>
  <c r="R277" i="1"/>
  <c r="T277" i="1" s="1"/>
  <c r="R276" i="1"/>
  <c r="T276" i="1" s="1"/>
  <c r="R275" i="1"/>
  <c r="T275" i="1" s="1"/>
  <c r="R274" i="1"/>
  <c r="T274" i="1" s="1"/>
  <c r="R273" i="1"/>
  <c r="T273" i="1" s="1"/>
  <c r="R272" i="1"/>
  <c r="T272" i="1" s="1"/>
  <c r="R271" i="1"/>
  <c r="T271" i="1" s="1"/>
  <c r="R270" i="1"/>
  <c r="T270" i="1" s="1"/>
  <c r="R269" i="1"/>
  <c r="T269" i="1" s="1"/>
  <c r="R268" i="1"/>
  <c r="T268" i="1" s="1"/>
  <c r="R267" i="1"/>
  <c r="T267" i="1" s="1"/>
  <c r="R266" i="1"/>
  <c r="T266" i="1" s="1"/>
  <c r="R265" i="1"/>
  <c r="T265" i="1" s="1"/>
  <c r="R264" i="1"/>
  <c r="T264" i="1" s="1"/>
  <c r="R263" i="1"/>
  <c r="T263" i="1" s="1"/>
  <c r="R262" i="1"/>
  <c r="T262" i="1" s="1"/>
  <c r="R261" i="1"/>
  <c r="T261" i="1" s="1"/>
  <c r="R260" i="1"/>
  <c r="T260" i="1" s="1"/>
  <c r="R259" i="1"/>
  <c r="T259" i="1" s="1"/>
  <c r="R258" i="1"/>
  <c r="T258" i="1" s="1"/>
  <c r="R257" i="1"/>
  <c r="T257" i="1" s="1"/>
  <c r="R256" i="1"/>
  <c r="T256" i="1" s="1"/>
  <c r="R255" i="1"/>
  <c r="T255" i="1" s="1"/>
  <c r="R254" i="1"/>
  <c r="T254" i="1" s="1"/>
  <c r="R253" i="1"/>
  <c r="T253" i="1" s="1"/>
  <c r="R252" i="1"/>
  <c r="T252" i="1" s="1"/>
  <c r="R251" i="1"/>
  <c r="T251" i="1" s="1"/>
  <c r="R250" i="1"/>
  <c r="T250" i="1" s="1"/>
  <c r="R249" i="1"/>
  <c r="T249" i="1" s="1"/>
  <c r="R248" i="1"/>
  <c r="T248" i="1" s="1"/>
  <c r="R247" i="1"/>
  <c r="T247" i="1" s="1"/>
  <c r="R246" i="1"/>
  <c r="T246" i="1" s="1"/>
  <c r="R245" i="1"/>
  <c r="T245" i="1" s="1"/>
  <c r="R244" i="1"/>
  <c r="T244" i="1" s="1"/>
  <c r="R243" i="1"/>
  <c r="T243" i="1" s="1"/>
  <c r="R242" i="1"/>
  <c r="T242" i="1" s="1"/>
  <c r="R241" i="1"/>
  <c r="T241" i="1" s="1"/>
  <c r="R240" i="1"/>
  <c r="T240" i="1" s="1"/>
  <c r="R239" i="1"/>
  <c r="T239" i="1" s="1"/>
  <c r="R238" i="1"/>
  <c r="T238" i="1" s="1"/>
  <c r="R237" i="1"/>
  <c r="T237" i="1" s="1"/>
  <c r="R236" i="1"/>
  <c r="T236" i="1" s="1"/>
  <c r="R235" i="1"/>
  <c r="T235" i="1" s="1"/>
  <c r="R234" i="1"/>
  <c r="T234" i="1" s="1"/>
  <c r="R233" i="1"/>
  <c r="T233" i="1" s="1"/>
  <c r="R232" i="1"/>
  <c r="T232" i="1" s="1"/>
  <c r="R231" i="1"/>
  <c r="T231" i="1" s="1"/>
  <c r="R230" i="1"/>
  <c r="T230" i="1" s="1"/>
  <c r="R229" i="1"/>
  <c r="T229" i="1" s="1"/>
  <c r="R228" i="1"/>
  <c r="T228" i="1" s="1"/>
  <c r="R227" i="1"/>
  <c r="T227" i="1" s="1"/>
  <c r="R226" i="1"/>
  <c r="T226" i="1" s="1"/>
  <c r="R225" i="1"/>
  <c r="T225" i="1" s="1"/>
  <c r="R224" i="1"/>
  <c r="T224" i="1" s="1"/>
  <c r="R223" i="1"/>
  <c r="T223" i="1" s="1"/>
  <c r="R222" i="1"/>
  <c r="T222" i="1" s="1"/>
  <c r="R221" i="1"/>
  <c r="T221" i="1" s="1"/>
  <c r="R220" i="1"/>
  <c r="T220" i="1" s="1"/>
  <c r="R219" i="1"/>
  <c r="T219" i="1" s="1"/>
  <c r="R218" i="1"/>
  <c r="T218" i="1" s="1"/>
  <c r="R217" i="1"/>
  <c r="T217" i="1" s="1"/>
  <c r="R216" i="1"/>
  <c r="T216" i="1" s="1"/>
  <c r="R215" i="1"/>
  <c r="T215" i="1" s="1"/>
  <c r="R214" i="1"/>
  <c r="T214" i="1" s="1"/>
  <c r="R213" i="1"/>
  <c r="T213" i="1" s="1"/>
  <c r="R212" i="1"/>
  <c r="T212" i="1" s="1"/>
  <c r="R211" i="1"/>
  <c r="T211" i="1" s="1"/>
  <c r="R210" i="1"/>
  <c r="T210" i="1" s="1"/>
  <c r="R209" i="1"/>
  <c r="T209" i="1" s="1"/>
  <c r="R208" i="1"/>
  <c r="T208" i="1" s="1"/>
  <c r="R207" i="1"/>
  <c r="T207" i="1" s="1"/>
  <c r="R206" i="1"/>
  <c r="T206" i="1" s="1"/>
  <c r="R205" i="1"/>
  <c r="T205" i="1" s="1"/>
  <c r="R204" i="1"/>
  <c r="T204" i="1" s="1"/>
  <c r="R203" i="1"/>
  <c r="T203" i="1" s="1"/>
  <c r="R202" i="1"/>
  <c r="T202" i="1" s="1"/>
  <c r="R201" i="1"/>
  <c r="T201" i="1" s="1"/>
  <c r="R200" i="1"/>
  <c r="T200" i="1" s="1"/>
  <c r="R199" i="1"/>
  <c r="T199" i="1" s="1"/>
  <c r="R198" i="1"/>
  <c r="T198" i="1" s="1"/>
  <c r="R197" i="1"/>
  <c r="T197" i="1" s="1"/>
  <c r="R196" i="1"/>
  <c r="T196" i="1" s="1"/>
  <c r="R195" i="1"/>
  <c r="T195" i="1" s="1"/>
  <c r="R194" i="1"/>
  <c r="T194" i="1" s="1"/>
  <c r="R193" i="1"/>
  <c r="T193" i="1" s="1"/>
  <c r="R192" i="1"/>
  <c r="T192" i="1" s="1"/>
  <c r="R191" i="1"/>
  <c r="T191" i="1" s="1"/>
  <c r="R190" i="1"/>
  <c r="T190" i="1" s="1"/>
  <c r="R189" i="1"/>
  <c r="T189" i="1" s="1"/>
  <c r="R188" i="1"/>
  <c r="T188" i="1" s="1"/>
  <c r="R187" i="1"/>
  <c r="T187" i="1" s="1"/>
  <c r="R186" i="1"/>
  <c r="T186" i="1" s="1"/>
  <c r="R185" i="1"/>
  <c r="T185" i="1" s="1"/>
  <c r="R184" i="1"/>
  <c r="T184" i="1" s="1"/>
  <c r="R183" i="1"/>
  <c r="T183" i="1" s="1"/>
  <c r="R182" i="1"/>
  <c r="T182" i="1" s="1"/>
  <c r="R181" i="1"/>
  <c r="T181" i="1" s="1"/>
  <c r="R180" i="1"/>
  <c r="T180" i="1" s="1"/>
  <c r="R179" i="1"/>
  <c r="T179" i="1" s="1"/>
  <c r="R178" i="1"/>
  <c r="T178" i="1" s="1"/>
  <c r="R177" i="1"/>
  <c r="T177" i="1" s="1"/>
  <c r="R176" i="1"/>
  <c r="T176" i="1" s="1"/>
  <c r="R175" i="1"/>
  <c r="T175" i="1" s="1"/>
  <c r="R174" i="1"/>
  <c r="T174" i="1" s="1"/>
  <c r="R173" i="1"/>
  <c r="T173" i="1" s="1"/>
  <c r="R172" i="1"/>
  <c r="T172" i="1" s="1"/>
  <c r="R171" i="1"/>
  <c r="T171" i="1" s="1"/>
  <c r="R170" i="1"/>
  <c r="T170" i="1" s="1"/>
  <c r="R169" i="1"/>
  <c r="T169" i="1" s="1"/>
  <c r="R168" i="1"/>
  <c r="T168" i="1" s="1"/>
  <c r="R167" i="1"/>
  <c r="T167" i="1" s="1"/>
  <c r="R166" i="1"/>
  <c r="T166" i="1" s="1"/>
  <c r="R165" i="1"/>
  <c r="T165" i="1" s="1"/>
  <c r="R164" i="1"/>
  <c r="T164" i="1" s="1"/>
  <c r="R163" i="1"/>
  <c r="T163" i="1" s="1"/>
  <c r="R162" i="1"/>
  <c r="T162" i="1" s="1"/>
  <c r="R161" i="1"/>
  <c r="T161" i="1" s="1"/>
  <c r="R160" i="1"/>
  <c r="T160" i="1" s="1"/>
  <c r="R159" i="1"/>
  <c r="T159" i="1" s="1"/>
  <c r="R158" i="1"/>
  <c r="T158" i="1" s="1"/>
  <c r="R157" i="1"/>
  <c r="T157" i="1" s="1"/>
  <c r="R156" i="1"/>
  <c r="T156" i="1" s="1"/>
  <c r="R155" i="1"/>
  <c r="T155" i="1" s="1"/>
  <c r="R154" i="1"/>
  <c r="T154" i="1" s="1"/>
  <c r="R153" i="1"/>
  <c r="T153" i="1" s="1"/>
  <c r="R152" i="1"/>
  <c r="T152" i="1" s="1"/>
  <c r="R151" i="1"/>
  <c r="T151" i="1" s="1"/>
  <c r="R150" i="1"/>
  <c r="T150" i="1" s="1"/>
  <c r="R149" i="1"/>
  <c r="T149" i="1" s="1"/>
  <c r="R148" i="1"/>
  <c r="T148" i="1" s="1"/>
  <c r="R147" i="1"/>
  <c r="T147" i="1" s="1"/>
  <c r="R146" i="1"/>
  <c r="T146" i="1" s="1"/>
  <c r="R145" i="1"/>
  <c r="T145" i="1" s="1"/>
  <c r="R144" i="1"/>
  <c r="T144" i="1" s="1"/>
  <c r="R143" i="1"/>
  <c r="T143" i="1" s="1"/>
  <c r="R142" i="1"/>
  <c r="T142" i="1" s="1"/>
  <c r="R141" i="1"/>
  <c r="T141" i="1" s="1"/>
  <c r="R140" i="1"/>
  <c r="T140" i="1" s="1"/>
  <c r="R139" i="1"/>
  <c r="T139" i="1" s="1"/>
  <c r="R138" i="1"/>
  <c r="T138" i="1" s="1"/>
  <c r="R137" i="1"/>
  <c r="T137" i="1" s="1"/>
  <c r="R136" i="1"/>
  <c r="T136" i="1" s="1"/>
  <c r="R135" i="1"/>
  <c r="T135" i="1" s="1"/>
  <c r="R134" i="1"/>
  <c r="T134" i="1" s="1"/>
  <c r="R133" i="1"/>
  <c r="T133" i="1" s="1"/>
  <c r="R132" i="1"/>
  <c r="T132" i="1" s="1"/>
  <c r="R131" i="1"/>
  <c r="T131" i="1" s="1"/>
  <c r="R130" i="1"/>
  <c r="T130" i="1" s="1"/>
  <c r="R129" i="1"/>
  <c r="T129" i="1" s="1"/>
  <c r="R128" i="1"/>
  <c r="T128" i="1" s="1"/>
  <c r="R127" i="1"/>
  <c r="T127" i="1" s="1"/>
  <c r="R126" i="1"/>
  <c r="T126" i="1" s="1"/>
  <c r="R125" i="1"/>
  <c r="T125" i="1" s="1"/>
  <c r="R124" i="1"/>
  <c r="T124" i="1" s="1"/>
  <c r="R123" i="1"/>
  <c r="T123" i="1" s="1"/>
  <c r="R122" i="1"/>
  <c r="T122" i="1" s="1"/>
  <c r="R121" i="1"/>
  <c r="T121" i="1" s="1"/>
  <c r="R120" i="1"/>
  <c r="T120" i="1" s="1"/>
  <c r="R119" i="1"/>
  <c r="T119" i="1" s="1"/>
  <c r="R118" i="1"/>
  <c r="T118" i="1" s="1"/>
  <c r="R117" i="1"/>
  <c r="T117" i="1" s="1"/>
  <c r="R116" i="1"/>
  <c r="T116" i="1" s="1"/>
  <c r="R115" i="1"/>
  <c r="T115" i="1" s="1"/>
  <c r="R114" i="1"/>
  <c r="T114" i="1" s="1"/>
  <c r="R113" i="1"/>
  <c r="T113" i="1" s="1"/>
  <c r="R112" i="1"/>
  <c r="T112" i="1" s="1"/>
  <c r="R111" i="1"/>
  <c r="T111" i="1" s="1"/>
  <c r="R110" i="1"/>
  <c r="T110" i="1" s="1"/>
  <c r="R109" i="1"/>
  <c r="T109" i="1" s="1"/>
  <c r="R108" i="1"/>
  <c r="T108" i="1" s="1"/>
  <c r="R107" i="1"/>
  <c r="T107" i="1" s="1"/>
  <c r="R106" i="1"/>
  <c r="T106" i="1" s="1"/>
  <c r="R105" i="1"/>
  <c r="T105" i="1" s="1"/>
  <c r="R104" i="1"/>
  <c r="T104" i="1" s="1"/>
  <c r="R103" i="1"/>
  <c r="T103" i="1" s="1"/>
  <c r="R102" i="1"/>
  <c r="T102" i="1" s="1"/>
  <c r="R101" i="1"/>
  <c r="T101" i="1" s="1"/>
  <c r="R100" i="1"/>
  <c r="T100" i="1" s="1"/>
  <c r="R99" i="1"/>
  <c r="T99" i="1" s="1"/>
  <c r="R98" i="1"/>
  <c r="T98" i="1" s="1"/>
  <c r="R97" i="1"/>
  <c r="T97" i="1" s="1"/>
  <c r="R96" i="1"/>
  <c r="T96" i="1" s="1"/>
  <c r="R95" i="1"/>
  <c r="T95" i="1" s="1"/>
  <c r="R94" i="1"/>
  <c r="T94" i="1" s="1"/>
  <c r="R93" i="1"/>
  <c r="T93" i="1" s="1"/>
  <c r="R92" i="1"/>
  <c r="T92" i="1" s="1"/>
  <c r="R91" i="1"/>
  <c r="T91" i="1" s="1"/>
  <c r="R90" i="1"/>
  <c r="T90" i="1" s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R74" i="1"/>
  <c r="T74" i="1" s="1"/>
  <c r="R73" i="1"/>
  <c r="T73" i="1" s="1"/>
  <c r="R72" i="1"/>
  <c r="T72" i="1" s="1"/>
  <c r="R71" i="1"/>
  <c r="T71" i="1" s="1"/>
  <c r="R70" i="1"/>
  <c r="T70" i="1" s="1"/>
  <c r="R69" i="1"/>
  <c r="T69" i="1" s="1"/>
  <c r="R68" i="1"/>
  <c r="T68" i="1" s="1"/>
  <c r="R67" i="1"/>
  <c r="T67" i="1" s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R54" i="1"/>
  <c r="T54" i="1" s="1"/>
  <c r="R53" i="1"/>
  <c r="T53" i="1" s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R3" i="1"/>
  <c r="T3" i="1" s="1"/>
  <c r="S2" i="1"/>
  <c r="R2" i="1"/>
  <c r="T2" i="1" s="1"/>
  <c r="O2701" i="1"/>
  <c r="O1549" i="1"/>
  <c r="O1594" i="1"/>
  <c r="O1043" i="1"/>
  <c r="O1879" i="1"/>
  <c r="O1073" i="1"/>
  <c r="O2366" i="1"/>
  <c r="O3541" i="1"/>
  <c r="O2363" i="1"/>
  <c r="O227" i="1"/>
  <c r="O1289" i="1"/>
  <c r="O609" i="1"/>
  <c r="O1290" i="1"/>
  <c r="O1878" i="1"/>
  <c r="O1293" i="1"/>
  <c r="O3056" i="1"/>
  <c r="O620" i="1"/>
  <c r="O583" i="1"/>
  <c r="O443" i="1"/>
  <c r="O441" i="1"/>
  <c r="O2802" i="1"/>
  <c r="O2806" i="1"/>
  <c r="O3206" i="1"/>
  <c r="O1601" i="1"/>
  <c r="O1143" i="1"/>
  <c r="O1053" i="1"/>
  <c r="O931" i="1"/>
  <c r="O617" i="1"/>
  <c r="O1590" i="1"/>
  <c r="O2816" i="1"/>
  <c r="O1086" i="1"/>
  <c r="O463" i="1"/>
  <c r="O2820" i="1"/>
  <c r="O2823" i="1"/>
  <c r="O132" i="1"/>
  <c r="O3876" i="1"/>
  <c r="O2840" i="1"/>
  <c r="O2849" i="1"/>
  <c r="O4006" i="1"/>
  <c r="O1557" i="1"/>
  <c r="O560" i="1"/>
  <c r="O949" i="1"/>
  <c r="O1448" i="1"/>
  <c r="O2899" i="1"/>
  <c r="O2877" i="1"/>
  <c r="O2419" i="1"/>
  <c r="O2367" i="1"/>
  <c r="O2355" i="1"/>
  <c r="O1733" i="1"/>
  <c r="O1546" i="1"/>
  <c r="O1428" i="1"/>
  <c r="O1065" i="1"/>
  <c r="O889" i="1"/>
  <c r="O492" i="1"/>
  <c r="O438" i="1"/>
  <c r="O195" i="1"/>
  <c r="O184" i="1"/>
  <c r="O1089" i="1"/>
  <c r="O1061" i="1"/>
  <c r="O175" i="1"/>
  <c r="O2514" i="1"/>
  <c r="O2971" i="1"/>
  <c r="O2979" i="1"/>
  <c r="O2977" i="1"/>
  <c r="O1591" i="1"/>
  <c r="O1586" i="1"/>
  <c r="O712" i="1"/>
  <c r="O133" i="1"/>
  <c r="O938" i="1"/>
  <c r="O3177" i="1"/>
  <c r="O3793" i="1"/>
  <c r="O3178" i="1"/>
  <c r="O3173" i="1"/>
  <c r="O2360" i="1"/>
  <c r="O1768" i="1"/>
  <c r="O1588" i="1"/>
  <c r="O1498" i="1"/>
  <c r="O1444" i="1"/>
  <c r="O916" i="1"/>
  <c r="O606" i="1"/>
  <c r="O479" i="1"/>
  <c r="O190" i="1"/>
  <c r="O178" i="1"/>
  <c r="O1342" i="1"/>
  <c r="O1582" i="1"/>
  <c r="O2752" i="1"/>
  <c r="O3263" i="1"/>
  <c r="O3255" i="1"/>
  <c r="O2373" i="1"/>
  <c r="O2354" i="1"/>
  <c r="O2151" i="1"/>
  <c r="O1995" i="1"/>
  <c r="O1707" i="1"/>
  <c r="O1497" i="1"/>
  <c r="O1486" i="1"/>
  <c r="O1229" i="1"/>
  <c r="O477" i="1"/>
  <c r="O3319" i="1"/>
  <c r="O762" i="1"/>
  <c r="O1495" i="1"/>
  <c r="O2379" i="1"/>
  <c r="O1335" i="1"/>
  <c r="O1241" i="1"/>
  <c r="O1238" i="1"/>
  <c r="O1056" i="1"/>
  <c r="O1052" i="1"/>
  <c r="O910" i="1"/>
  <c r="O770" i="1"/>
  <c r="O574" i="1"/>
  <c r="O3386" i="1"/>
  <c r="O909" i="1"/>
  <c r="O3447" i="1"/>
  <c r="O3450" i="1"/>
  <c r="O3399" i="1"/>
  <c r="O3432" i="1"/>
  <c r="O3804" i="1"/>
  <c r="O3643" i="1"/>
  <c r="O2945" i="1"/>
  <c r="O3420" i="1"/>
  <c r="O2592" i="1"/>
  <c r="O2421" i="1"/>
  <c r="O2347" i="1"/>
  <c r="O1817" i="1"/>
  <c r="O1742" i="1"/>
  <c r="O1732" i="1"/>
  <c r="O1127" i="1"/>
  <c r="O1048" i="1"/>
  <c r="O899" i="1"/>
  <c r="O435" i="1"/>
  <c r="O231" i="1"/>
  <c r="O138" i="1"/>
  <c r="O1996" i="1"/>
  <c r="O1124" i="1"/>
  <c r="O2753" i="1"/>
  <c r="O918" i="1"/>
  <c r="O1553" i="1"/>
  <c r="O1057" i="1"/>
  <c r="O764" i="1"/>
  <c r="O3497" i="1"/>
  <c r="O3192" i="1"/>
  <c r="O2767" i="1"/>
  <c r="O2400" i="1"/>
  <c r="O1734" i="1"/>
  <c r="O1564" i="1"/>
  <c r="O1411" i="1"/>
  <c r="O1144" i="1"/>
  <c r="O1063" i="1"/>
  <c r="O768" i="1"/>
  <c r="O126" i="1"/>
  <c r="O2394" i="1"/>
  <c r="O1054" i="1"/>
  <c r="O3510" i="1"/>
  <c r="O1446" i="1"/>
  <c r="O3524" i="1"/>
  <c r="O3613" i="1"/>
  <c r="O3208" i="1"/>
  <c r="O2762" i="1"/>
  <c r="O2520" i="1"/>
  <c r="O2343" i="1"/>
  <c r="O1723" i="1"/>
  <c r="O1714" i="1"/>
  <c r="O1491" i="1"/>
  <c r="O1460" i="1"/>
  <c r="O1233" i="1"/>
  <c r="O1142" i="1"/>
  <c r="O990" i="1"/>
  <c r="O877" i="1"/>
  <c r="O766" i="1"/>
  <c r="O630" i="1"/>
  <c r="O626" i="1"/>
  <c r="O618" i="1"/>
  <c r="O518" i="1"/>
  <c r="O431" i="1"/>
  <c r="O188" i="1"/>
  <c r="O162" i="1"/>
  <c r="O160" i="1"/>
  <c r="O136" i="1"/>
  <c r="O1165" i="1"/>
  <c r="O3684" i="1"/>
  <c r="O3875" i="1"/>
  <c r="O3666" i="1"/>
  <c r="O2344" i="1"/>
  <c r="O1708" i="1"/>
  <c r="O922" i="1"/>
  <c r="O145" i="1"/>
  <c r="O2745" i="1"/>
  <c r="O3705" i="1"/>
  <c r="O2580" i="1"/>
  <c r="O1684" i="1"/>
  <c r="O1555" i="1"/>
  <c r="O1459" i="1"/>
  <c r="O1179" i="1"/>
  <c r="O471" i="1"/>
  <c r="O204" i="1"/>
  <c r="O176" i="1"/>
  <c r="O1999" i="1"/>
  <c r="O1158" i="1"/>
  <c r="O903" i="1"/>
  <c r="O429" i="1"/>
  <c r="O1161" i="1"/>
  <c r="O3713" i="1"/>
  <c r="O2507" i="1"/>
  <c r="O1710" i="1"/>
  <c r="O928" i="1"/>
  <c r="O497" i="1"/>
  <c r="O439" i="1"/>
  <c r="O149" i="1"/>
  <c r="O520" i="1"/>
  <c r="O557" i="1"/>
  <c r="O549" i="1"/>
  <c r="O470" i="1"/>
  <c r="O3813" i="1"/>
  <c r="O3806" i="1"/>
  <c r="O3812" i="1"/>
  <c r="O2774" i="1"/>
  <c r="O2575" i="1"/>
  <c r="O2439" i="1"/>
  <c r="O2414" i="1"/>
  <c r="O1880" i="1"/>
  <c r="O230" i="1"/>
  <c r="O1815" i="1"/>
  <c r="O3826" i="1"/>
  <c r="O1451" i="1"/>
  <c r="O3828" i="1"/>
  <c r="O3084" i="1"/>
  <c r="O1174" i="1"/>
  <c r="O587" i="1"/>
  <c r="O1146" i="1"/>
  <c r="O3830" i="1"/>
  <c r="O3839" i="1"/>
  <c r="O3850" i="1"/>
  <c r="O3921" i="1"/>
  <c r="O3858" i="1"/>
  <c r="O3888" i="1"/>
  <c r="O3886" i="1"/>
  <c r="O2961" i="1"/>
  <c r="O3905" i="1"/>
  <c r="O2756" i="1"/>
  <c r="O2595" i="1"/>
  <c r="O2586" i="1"/>
  <c r="O2578" i="1"/>
  <c r="O2576" i="1"/>
  <c r="O2505" i="1"/>
  <c r="O2441" i="1"/>
  <c r="O2435" i="1"/>
  <c r="O2377" i="1"/>
  <c r="O2358" i="1"/>
  <c r="O1871" i="1"/>
  <c r="O1735" i="1"/>
  <c r="O1731" i="1"/>
  <c r="O1489" i="1"/>
  <c r="O1431" i="1"/>
  <c r="O1166" i="1"/>
  <c r="O1109" i="1"/>
  <c r="O1059" i="1"/>
  <c r="O1058" i="1"/>
  <c r="O616" i="1"/>
  <c r="O614" i="1"/>
  <c r="O569" i="1"/>
  <c r="O503" i="1"/>
  <c r="O493" i="1"/>
  <c r="O480" i="1"/>
  <c r="O237" i="1"/>
  <c r="O201" i="1"/>
  <c r="O1334" i="1"/>
  <c r="O3196" i="1"/>
  <c r="O1051" i="1"/>
  <c r="O490" i="1"/>
  <c r="O208" i="1"/>
  <c r="O2401" i="1"/>
  <c r="O1445" i="1"/>
  <c r="O1427" i="1"/>
  <c r="O612" i="1"/>
  <c r="O1454" i="1"/>
  <c r="O512" i="1"/>
  <c r="O3885" i="1"/>
  <c r="O3881" i="1"/>
  <c r="O3874" i="1"/>
  <c r="O3792" i="1"/>
  <c r="O2956" i="1"/>
  <c r="O2689" i="1"/>
  <c r="O2579" i="1"/>
  <c r="O2412" i="1"/>
  <c r="O2406" i="1"/>
  <c r="O2143" i="1"/>
  <c r="O1820" i="1"/>
  <c r="O1599" i="1"/>
  <c r="O908" i="1"/>
  <c r="O167" i="1"/>
  <c r="O772" i="1"/>
  <c r="O3979" i="1"/>
  <c r="O1163" i="1"/>
  <c r="O2773" i="1"/>
  <c r="O3989" i="1"/>
  <c r="O4002" i="1"/>
  <c r="O3996" i="1"/>
  <c r="O4003" i="1"/>
  <c r="O2565" i="1"/>
  <c r="O2510" i="1"/>
  <c r="O2428" i="1"/>
  <c r="O1556" i="1"/>
  <c r="O929" i="1"/>
  <c r="O634" i="1"/>
  <c r="O459" i="1"/>
  <c r="O453" i="1"/>
  <c r="O131" i="1"/>
  <c r="O2518" i="1"/>
  <c r="O4021" i="1"/>
  <c r="O3645" i="1"/>
  <c r="O2864" i="1"/>
  <c r="O3058" i="1"/>
  <c r="O2371" i="1"/>
  <c r="O1455" i="1"/>
  <c r="O1239" i="1"/>
  <c r="O1153" i="1"/>
  <c r="O1149" i="1"/>
  <c r="O1122" i="1"/>
  <c r="O627" i="1"/>
  <c r="O567" i="1"/>
  <c r="O211" i="1"/>
  <c r="O240" i="1"/>
  <c r="O2359" i="1"/>
  <c r="O229" i="1"/>
  <c r="O4057" i="1"/>
  <c r="O3884" i="1"/>
  <c r="O3877" i="1"/>
  <c r="O4045" i="1"/>
  <c r="O2688" i="1"/>
  <c r="O2574" i="1"/>
  <c r="O2388" i="1"/>
  <c r="O2381" i="1"/>
  <c r="O1571" i="1"/>
  <c r="O495" i="1"/>
  <c r="O2397" i="1"/>
  <c r="O2568" i="1"/>
  <c r="O2506" i="1"/>
  <c r="O1461" i="1"/>
  <c r="O2566" i="1"/>
  <c r="O1434" i="1"/>
  <c r="O1133" i="1"/>
  <c r="O1060" i="1"/>
  <c r="O2509" i="1"/>
  <c r="O554" i="1"/>
  <c r="O3059" i="1"/>
  <c r="O2947" i="1"/>
  <c r="O4080" i="1"/>
  <c r="O2402" i="1"/>
  <c r="O2352" i="1"/>
  <c r="O1418" i="1"/>
  <c r="O1236" i="1"/>
  <c r="O564" i="1"/>
  <c r="O489" i="1"/>
  <c r="O223" i="1"/>
  <c r="O210" i="1"/>
  <c r="O139" i="1"/>
  <c r="O604" i="1"/>
  <c r="O135" i="1"/>
  <c r="O4092" i="1"/>
  <c r="O3116" i="1"/>
  <c r="O625" i="1"/>
  <c r="O2960" i="1"/>
  <c r="O613" i="1"/>
  <c r="O2577" i="1"/>
  <c r="O174" i="1"/>
  <c r="O3630" i="1"/>
  <c r="O3129" i="1"/>
  <c r="O2782" i="1"/>
  <c r="O2563" i="1"/>
  <c r="O2522" i="1"/>
  <c r="O2513" i="1"/>
  <c r="O913" i="1"/>
  <c r="O708" i="1"/>
  <c r="O639" i="1"/>
  <c r="O584" i="1"/>
  <c r="O464" i="1"/>
  <c r="O2380" i="1"/>
  <c r="O2399" i="1"/>
  <c r="O1700" i="1"/>
  <c r="O1447" i="1"/>
  <c r="O1998" i="1"/>
  <c r="O3638" i="1"/>
  <c r="O4106" i="1"/>
  <c r="O238" i="1"/>
  <c r="O2365" i="1"/>
  <c r="O2515" i="1"/>
  <c r="O1984" i="1"/>
  <c r="O1450" i="1"/>
  <c r="O142" i="1"/>
  <c r="O1863" i="1"/>
  <c r="O1698" i="1"/>
  <c r="O235" i="1"/>
  <c r="O3887" i="1"/>
  <c r="O2351" i="1"/>
  <c r="O2644" i="1"/>
  <c r="O1232" i="1"/>
  <c r="O688" i="1"/>
  <c r="O180" i="1"/>
  <c r="O2392" i="1"/>
  <c r="O3063" i="1"/>
  <c r="O3127" i="1"/>
  <c r="O233" i="1"/>
  <c r="O225" i="1"/>
  <c r="O197" i="1"/>
  <c r="O165" i="1"/>
  <c r="O2952" i="1"/>
  <c r="O226" i="1"/>
  <c r="O494" i="1"/>
  <c r="O1462" i="1"/>
  <c r="O2962" i="1"/>
  <c r="O124" i="1"/>
  <c r="O2807" i="1"/>
  <c r="O2424" i="1"/>
  <c r="O1416" i="1"/>
  <c r="O2775" i="1"/>
  <c r="O1600" i="1"/>
  <c r="O3647" i="1"/>
  <c r="O3119" i="1"/>
  <c r="O2346" i="1"/>
  <c r="O1741" i="1"/>
  <c r="O1130" i="1"/>
  <c r="O466" i="1"/>
  <c r="O3181" i="1"/>
  <c r="O1988" i="1"/>
  <c r="O1049" i="1"/>
  <c r="O3327" i="1"/>
  <c r="O3376" i="1"/>
  <c r="O1113" i="1"/>
  <c r="O683" i="1"/>
  <c r="O1724" i="1"/>
  <c r="O3632" i="1"/>
  <c r="O1729" i="1"/>
  <c r="O1547" i="1"/>
  <c r="O582" i="1"/>
  <c r="O123" i="1"/>
  <c r="O476" i="1"/>
  <c r="O2427" i="1"/>
  <c r="O1736" i="1"/>
  <c r="O3620" i="1"/>
  <c r="O3515" i="1"/>
  <c r="O2148" i="1"/>
  <c r="O636" i="1"/>
  <c r="O568" i="1"/>
  <c r="O2423" i="1"/>
  <c r="O1412" i="1"/>
  <c r="O214" i="1"/>
  <c r="O3716" i="1"/>
  <c r="O3743" i="1"/>
  <c r="O1589" i="1"/>
  <c r="O591" i="1"/>
  <c r="O585" i="1"/>
  <c r="O3945" i="1"/>
  <c r="O216" i="1"/>
  <c r="O1442" i="1"/>
  <c r="O3971" i="1"/>
  <c r="O1499" i="1"/>
  <c r="O542" i="1"/>
  <c r="O1704" i="1"/>
  <c r="O566" i="1"/>
  <c r="O3057" i="1"/>
  <c r="O3798" i="1"/>
  <c r="O3641" i="1"/>
  <c r="O2943" i="1"/>
  <c r="O4033" i="1"/>
  <c r="O1136" i="1"/>
  <c r="O4051" i="1"/>
  <c r="O2696" i="1"/>
  <c r="O2691" i="1"/>
  <c r="O2430" i="1"/>
  <c r="O3202" i="1"/>
  <c r="O2429" i="1"/>
  <c r="O173" i="1"/>
  <c r="O498" i="1"/>
  <c r="O1318" i="1"/>
  <c r="O2596" i="1"/>
  <c r="O578" i="1"/>
  <c r="O2584" i="1"/>
  <c r="O1452" i="1"/>
  <c r="O698" i="1"/>
  <c r="O4110" i="1"/>
  <c r="O544" i="1"/>
  <c r="O641" i="1"/>
  <c r="O621" i="1"/>
  <c r="O2150" i="1"/>
  <c r="O2156" i="1"/>
  <c r="O780" i="1"/>
  <c r="O2771" i="1"/>
  <c r="O1994" i="1"/>
  <c r="O2948" i="1"/>
  <c r="O3342" i="1"/>
  <c r="O2362" i="1"/>
  <c r="O3920" i="1"/>
  <c r="O3074" i="1"/>
  <c r="O2434" i="1"/>
  <c r="O1453" i="1"/>
  <c r="O637" i="1"/>
  <c r="O4043" i="1"/>
  <c r="O447" i="1"/>
  <c r="O2433" i="1"/>
  <c r="O3631" i="1"/>
  <c r="O1422" i="1"/>
  <c r="O523" i="1"/>
  <c r="O3213" i="1"/>
  <c r="O196" i="1"/>
  <c r="O2396" i="1"/>
  <c r="O3852" i="1"/>
  <c r="O984" i="1"/>
  <c r="O3060" i="1"/>
  <c r="O1595" i="1"/>
  <c r="O4087" i="1"/>
  <c r="O437" i="1"/>
  <c r="O3807" i="1"/>
  <c r="O2883" i="1"/>
  <c r="O638" i="1"/>
  <c r="O1183" i="1"/>
  <c r="O1867" i="1"/>
  <c r="O2785" i="1"/>
  <c r="O611" i="1"/>
  <c r="O1244" i="1"/>
  <c r="O2585" i="1"/>
  <c r="O1583" i="1"/>
  <c r="O1115" i="1"/>
  <c r="O3172" i="1"/>
  <c r="O3290" i="1"/>
  <c r="O3286" i="1"/>
  <c r="O3254" i="1"/>
  <c r="O1501" i="1"/>
  <c r="O1121" i="1"/>
  <c r="O3430" i="1"/>
  <c r="O3400" i="1"/>
  <c r="O2588" i="1"/>
  <c r="O765" i="1"/>
  <c r="O3596" i="1"/>
  <c r="O1484" i="1"/>
  <c r="O442" i="1"/>
  <c r="O3808" i="1"/>
  <c r="O1141" i="1"/>
  <c r="O3121" i="1"/>
  <c r="O1696" i="1"/>
  <c r="O1092" i="1"/>
  <c r="O2418" i="1"/>
  <c r="O2420" i="1"/>
  <c r="O449" i="1"/>
  <c r="O2591" i="1"/>
  <c r="O163" i="1"/>
  <c r="O1180" i="1"/>
  <c r="O546" i="1"/>
  <c r="O2854" i="1"/>
  <c r="O1420" i="1"/>
  <c r="O1881" i="1"/>
  <c r="O1046" i="1"/>
  <c r="O1543" i="1"/>
  <c r="O598" i="1"/>
  <c r="O427" i="1"/>
  <c r="O1413" i="1"/>
  <c r="O4008" i="1"/>
  <c r="O4041" i="1"/>
  <c r="O1917" i="1"/>
  <c r="O2386" i="1"/>
  <c r="O159" i="1"/>
  <c r="O2425" i="1"/>
  <c r="O668" i="1"/>
  <c r="O550" i="1"/>
  <c r="O2215" i="1"/>
  <c r="O849" i="1"/>
  <c r="O522" i="1"/>
  <c r="O530" i="1"/>
  <c r="O2800" i="1"/>
  <c r="O3797" i="1"/>
  <c r="O1044" i="1"/>
  <c r="O1075" i="1"/>
  <c r="O2863" i="1"/>
  <c r="O2892" i="1"/>
  <c r="O586" i="1"/>
  <c r="O3460" i="1"/>
  <c r="O3175" i="1"/>
  <c r="O3123" i="1"/>
  <c r="O2759" i="1"/>
  <c r="O1128" i="1"/>
  <c r="O1545" i="1"/>
  <c r="O1865" i="1"/>
  <c r="O3449" i="1"/>
  <c r="O2779" i="1"/>
  <c r="O144" i="1"/>
  <c r="O3461" i="1"/>
  <c r="O3476" i="1"/>
  <c r="O217" i="1"/>
  <c r="O3870" i="1"/>
  <c r="O2442" i="1"/>
  <c r="O2398" i="1"/>
  <c r="O608" i="1"/>
  <c r="O579" i="1"/>
  <c r="O511" i="1"/>
  <c r="O1703" i="1"/>
  <c r="O1116" i="1"/>
  <c r="O3815" i="1"/>
  <c r="O1566" i="1"/>
  <c r="O484" i="1"/>
  <c r="O445" i="1"/>
  <c r="O632" i="1"/>
  <c r="O3880" i="1"/>
  <c r="O2128" i="1"/>
  <c r="O1869" i="1"/>
  <c r="O2376" i="1"/>
  <c r="O3112" i="1"/>
  <c r="O3067" i="1"/>
  <c r="O2797" i="1"/>
  <c r="O773" i="1"/>
  <c r="O1913" i="1"/>
  <c r="O2687" i="1"/>
  <c r="O122" i="1"/>
  <c r="O1178" i="1"/>
  <c r="O161" i="1"/>
  <c r="O3252" i="1"/>
  <c r="O3105" i="1"/>
  <c r="O3535" i="1"/>
  <c r="O1717" i="1"/>
  <c r="O1132" i="1"/>
  <c r="O1125" i="1"/>
  <c r="O514" i="1"/>
  <c r="O3970" i="1"/>
  <c r="O983" i="1"/>
  <c r="O169" i="1"/>
  <c r="O1904" i="1"/>
  <c r="O1083" i="1"/>
  <c r="O562" i="1"/>
  <c r="O3548" i="1"/>
  <c r="O33" i="1"/>
  <c r="O580" i="1"/>
  <c r="O422" i="1"/>
  <c r="O526" i="1"/>
  <c r="O1812" i="1"/>
  <c r="O3644" i="1"/>
  <c r="O2349" i="1"/>
  <c r="O2643" i="1"/>
  <c r="O1055" i="1"/>
  <c r="O1456" i="1"/>
  <c r="O1409" i="1"/>
  <c r="O3540" i="1"/>
  <c r="O1408" i="1"/>
  <c r="O1437" i="1"/>
  <c r="O1088" i="1"/>
  <c r="O1585" i="1"/>
  <c r="O676" i="1"/>
  <c r="O2135" i="1"/>
  <c r="O4011" i="1"/>
  <c r="O1171" i="1"/>
  <c r="O194" i="1"/>
  <c r="O1688" i="1"/>
  <c r="O640" i="1"/>
  <c r="O541" i="1"/>
  <c r="O2662" i="1"/>
  <c r="O527" i="1"/>
  <c r="O1544" i="1"/>
  <c r="O886" i="1"/>
  <c r="O571" i="1"/>
  <c r="O1135" i="1"/>
  <c r="O1740" i="1"/>
  <c r="O599" i="1"/>
  <c r="O3898" i="1"/>
  <c r="O4078" i="1"/>
  <c r="O215" i="1"/>
  <c r="O4100" i="1"/>
  <c r="O4108" i="1"/>
  <c r="O3315" i="1"/>
  <c r="O1094" i="1"/>
  <c r="O2432" i="1"/>
  <c r="O779" i="1"/>
  <c r="O3578" i="1"/>
  <c r="O3590" i="1"/>
  <c r="O902" i="1"/>
  <c r="O3891" i="1"/>
  <c r="O1131" i="1"/>
  <c r="O1738" i="1"/>
  <c r="O3076" i="1"/>
  <c r="O2792" i="1"/>
  <c r="O3133" i="1"/>
  <c r="O432" i="1"/>
  <c r="O2950" i="1"/>
  <c r="O1093" i="1"/>
  <c r="O3883" i="1"/>
  <c r="O2133" i="1"/>
  <c r="O2893" i="1"/>
  <c r="O2951" i="1"/>
  <c r="O1821" i="1"/>
  <c r="O3203" i="1"/>
  <c r="O3341" i="1"/>
  <c r="O3329" i="1"/>
  <c r="O1231" i="1"/>
  <c r="O3403" i="1"/>
  <c r="O2415" i="1"/>
  <c r="O2764" i="1"/>
  <c r="O2694" i="1"/>
  <c r="O3499" i="1"/>
  <c r="O543" i="1"/>
  <c r="O3601" i="1"/>
  <c r="O1101" i="1"/>
  <c r="O1990" i="1"/>
  <c r="O940" i="1"/>
  <c r="O462" i="1"/>
  <c r="O3969" i="1"/>
  <c r="O2130" i="1"/>
  <c r="O2393" i="1"/>
  <c r="O1173" i="1"/>
  <c r="O4034" i="1"/>
  <c r="O2356" i="1"/>
  <c r="O461" i="1"/>
  <c r="O3096" i="1"/>
  <c r="O4101" i="1"/>
  <c r="O2593" i="1"/>
  <c r="O3271" i="1"/>
  <c r="O2161" i="1"/>
  <c r="O2436" i="1"/>
  <c r="O1424" i="1"/>
  <c r="O992" i="1"/>
  <c r="O596" i="1"/>
  <c r="O3110" i="1"/>
  <c r="O455" i="1"/>
  <c r="O4099" i="1"/>
  <c r="O1876" i="1"/>
  <c r="O3126" i="1"/>
  <c r="O2700" i="1"/>
  <c r="O3492" i="1"/>
  <c r="O1581" i="1"/>
  <c r="O1314" i="1"/>
  <c r="O2538" i="1"/>
  <c r="O3482" i="1"/>
  <c r="O3933" i="1"/>
  <c r="O1123" i="1"/>
  <c r="O1757" i="1"/>
  <c r="O3649" i="1"/>
  <c r="O2818" i="1"/>
  <c r="O914" i="1"/>
  <c r="O883" i="1"/>
  <c r="O1494" i="1"/>
  <c r="O499" i="1"/>
  <c r="O2508" i="1"/>
  <c r="O919" i="1"/>
  <c r="O2410" i="1"/>
  <c r="O2391" i="1"/>
  <c r="O1175" i="1"/>
  <c r="O154" i="1"/>
  <c r="O496" i="1"/>
  <c r="O601" i="1"/>
  <c r="O2869" i="1"/>
  <c r="O3151" i="1"/>
  <c r="O775" i="1"/>
  <c r="O2769" i="1"/>
  <c r="O1712" i="1"/>
  <c r="O2155" i="1"/>
  <c r="O3459" i="1"/>
  <c r="O1560" i="1"/>
  <c r="O3889" i="1"/>
  <c r="O3268" i="1"/>
  <c r="O1721" i="1"/>
  <c r="O552" i="1"/>
  <c r="O1726" i="1"/>
  <c r="O1160" i="1"/>
  <c r="O2743" i="1"/>
  <c r="O3794" i="1"/>
  <c r="O1164" i="1"/>
  <c r="O2693" i="1"/>
  <c r="O2649" i="1"/>
  <c r="O2763" i="1"/>
  <c r="O1875" i="1"/>
  <c r="O2685" i="1"/>
  <c r="O3474" i="1"/>
  <c r="O2913" i="1"/>
  <c r="O3567" i="1"/>
  <c r="O2348" i="1"/>
  <c r="O3873" i="1"/>
  <c r="O156" i="1"/>
  <c r="O3330" i="1"/>
  <c r="O941" i="1"/>
  <c r="O3402" i="1"/>
  <c r="O1795" i="1"/>
  <c r="O939" i="1"/>
  <c r="O2695" i="1"/>
  <c r="O1234" i="1"/>
  <c r="O1791" i="1"/>
  <c r="O3055" i="1"/>
  <c r="O150" i="1"/>
  <c r="O1813" i="1"/>
  <c r="O3108" i="1"/>
  <c r="O3298" i="1"/>
  <c r="O1103" i="1"/>
  <c r="O1184" i="1"/>
  <c r="O1907" i="1"/>
  <c r="O1095" i="1"/>
  <c r="O1080" i="1"/>
  <c r="O1430" i="1"/>
  <c r="O1077" i="1"/>
  <c r="O3139" i="1"/>
  <c r="O451" i="1"/>
  <c r="O867" i="1"/>
  <c r="O3947" i="1"/>
  <c r="O3415" i="1"/>
  <c r="O875" i="1"/>
  <c r="O2766" i="1"/>
  <c r="O3544" i="1"/>
  <c r="O3742" i="1"/>
  <c r="O1111" i="1"/>
  <c r="O1070" i="1"/>
  <c r="O457" i="1"/>
  <c r="O2438" i="1"/>
  <c r="O2876" i="1"/>
  <c r="O1099" i="1"/>
  <c r="O2138" i="1"/>
  <c r="O1488" i="1"/>
  <c r="O2125" i="1"/>
  <c r="O2917" i="1"/>
  <c r="O1137" i="1"/>
  <c r="O446" i="1"/>
  <c r="O3611" i="1"/>
  <c r="O774" i="1"/>
  <c r="O516" i="1"/>
  <c r="O1715" i="1"/>
  <c r="O937" i="1"/>
  <c r="O3507" i="1"/>
  <c r="O3796" i="1"/>
  <c r="O1991" i="1"/>
  <c r="O1062" i="1"/>
  <c r="O3688" i="1"/>
  <c r="O1485" i="1"/>
  <c r="O1155" i="1"/>
  <c r="O2570" i="1"/>
  <c r="O192" i="1"/>
  <c r="O3097" i="1"/>
  <c r="O2440" i="1"/>
  <c r="O1561" i="1"/>
  <c r="O239" i="1"/>
  <c r="O3088" i="1"/>
  <c r="O2594" i="1"/>
  <c r="O2587" i="1"/>
  <c r="O2154" i="1"/>
  <c r="O870" i="1"/>
  <c r="O1906" i="1"/>
  <c r="O2395" i="1"/>
  <c r="O561" i="1"/>
  <c r="O488" i="1"/>
  <c r="O2375" i="1"/>
  <c r="O2839" i="1"/>
  <c r="O186" i="1"/>
  <c r="O1987" i="1"/>
  <c r="O1705" i="1"/>
  <c r="O472" i="1"/>
  <c r="O2582" i="1"/>
  <c r="O1877" i="1"/>
  <c r="O1074" i="1"/>
  <c r="O2656" i="1"/>
  <c r="O2404" i="1"/>
  <c r="O507" i="1"/>
  <c r="O548" i="1"/>
  <c r="O2781" i="1"/>
  <c r="O2750" i="1"/>
  <c r="O1117" i="1"/>
  <c r="O684" i="1"/>
  <c r="O3642" i="1"/>
  <c r="O1419" i="1"/>
  <c r="O2683" i="1"/>
  <c r="O2357" i="1"/>
  <c r="O1579" i="1"/>
  <c r="O3946" i="1"/>
  <c r="O2382" i="1"/>
  <c r="O563" i="1"/>
  <c r="O1084" i="1"/>
  <c r="O588" i="1"/>
  <c r="O3085" i="1"/>
  <c r="O1500" i="1"/>
  <c r="O3439" i="1"/>
  <c r="O2572" i="1"/>
  <c r="O1916" i="1"/>
  <c r="O1550" i="1"/>
  <c r="O2878" i="1"/>
  <c r="O619" i="1"/>
  <c r="O3364" i="1"/>
  <c r="O3568" i="1"/>
  <c r="O232" i="1"/>
  <c r="O2857" i="1"/>
  <c r="O458" i="1"/>
  <c r="O711" i="1"/>
  <c r="O593" i="1"/>
  <c r="O872" i="1"/>
  <c r="O3398" i="1"/>
  <c r="O734" i="1"/>
  <c r="O4029" i="1"/>
  <c r="O2860" i="1"/>
  <c r="O998" i="1"/>
  <c r="O999" i="1"/>
  <c r="O880" i="1"/>
  <c r="O874" i="1"/>
  <c r="O2521" i="1"/>
  <c r="O1563" i="1"/>
  <c r="O551" i="1"/>
  <c r="O565" i="1"/>
  <c r="O3225" i="1"/>
  <c r="O1801" i="1"/>
  <c r="O3473" i="1"/>
  <c r="O535" i="1"/>
  <c r="O2803" i="1"/>
  <c r="O127" i="1"/>
  <c r="O900" i="1"/>
  <c r="O2702" i="1"/>
  <c r="O1072" i="1"/>
  <c r="O545" i="1"/>
  <c r="O4060" i="1"/>
  <c r="O2697" i="1"/>
  <c r="O3080" i="1"/>
  <c r="O1410" i="1"/>
  <c r="O890" i="1"/>
  <c r="O1150" i="1"/>
  <c r="O2690" i="1"/>
  <c r="O3214" i="1"/>
  <c r="O3211" i="1"/>
  <c r="O3250" i="1"/>
  <c r="O2384" i="1"/>
  <c r="O1598" i="1"/>
  <c r="O2564" i="1"/>
  <c r="O1013" i="1"/>
  <c r="O1720" i="1"/>
  <c r="O3054" i="1"/>
  <c r="O2512" i="1"/>
  <c r="O1151" i="1"/>
  <c r="O1449" i="1"/>
  <c r="O1790" i="1"/>
  <c r="O468" i="1"/>
  <c r="O1438" i="1"/>
  <c r="O1997" i="1"/>
  <c r="O540" i="1"/>
  <c r="O2848" i="1"/>
  <c r="O2327" i="1"/>
  <c r="O576" i="1"/>
  <c r="O1573" i="1"/>
  <c r="O1067" i="1"/>
  <c r="O157" i="1"/>
  <c r="O456" i="1"/>
  <c r="O2372" i="1"/>
  <c r="O450" i="1"/>
  <c r="O1119" i="1"/>
  <c r="O2599" i="1"/>
  <c r="O1711" i="1"/>
  <c r="O2324" i="1"/>
  <c r="O1565" i="1"/>
  <c r="O2162" i="1"/>
  <c r="O1909" i="1"/>
  <c r="O2132" i="1"/>
  <c r="O1300" i="1"/>
  <c r="O2504" i="1"/>
  <c r="O865" i="1"/>
  <c r="O3516" i="1"/>
  <c r="O2601" i="1"/>
  <c r="O720" i="1"/>
  <c r="O904" i="1"/>
  <c r="O2765" i="1"/>
  <c r="O629" i="1"/>
  <c r="O2660" i="1"/>
  <c r="O151" i="1"/>
  <c r="O1584" i="1"/>
  <c r="O1562" i="1"/>
  <c r="O3431" i="1"/>
  <c r="O3145" i="1"/>
  <c r="O3489" i="1"/>
  <c r="O3558" i="1"/>
  <c r="O663" i="1"/>
  <c r="O3606" i="1"/>
  <c r="O4072" i="1"/>
  <c r="O2805" i="1"/>
  <c r="O3634" i="1"/>
  <c r="O2836" i="1"/>
  <c r="O2964" i="1"/>
  <c r="O2881" i="1"/>
  <c r="O1493" i="1"/>
  <c r="O3293" i="1"/>
  <c r="O1415" i="1"/>
  <c r="O1559" i="1"/>
  <c r="O1185" i="1"/>
  <c r="O1567" i="1"/>
  <c r="O1102" i="1"/>
  <c r="O3627" i="1"/>
  <c r="O2768" i="1"/>
  <c r="O602" i="1"/>
  <c r="O220" i="1"/>
  <c r="O2946" i="1"/>
  <c r="O2567" i="1"/>
  <c r="O921" i="1"/>
  <c r="O1172" i="1"/>
  <c r="O1425" i="1"/>
  <c r="O2370" i="1"/>
  <c r="O1344" i="1"/>
  <c r="O1147" i="1"/>
  <c r="O642" i="1"/>
  <c r="O1552" i="1"/>
  <c r="O3437" i="1"/>
  <c r="O863" i="1"/>
  <c r="O3194" i="1"/>
  <c r="O1918" i="1"/>
  <c r="O2136" i="1"/>
  <c r="O2761" i="1"/>
  <c r="O1483" i="1"/>
  <c r="O3919" i="1"/>
  <c r="O3079" i="1"/>
  <c r="O1407" i="1"/>
  <c r="O714" i="1"/>
  <c r="O1382" i="1"/>
  <c r="O970" i="1"/>
  <c r="O986" i="1"/>
  <c r="O2650" i="1"/>
  <c r="O573" i="1"/>
  <c r="O1324" i="1"/>
  <c r="O1793" i="1"/>
  <c r="O2328" i="1"/>
  <c r="O2353" i="1"/>
  <c r="O1120" i="1"/>
  <c r="O2814" i="1"/>
  <c r="O1737" i="1"/>
  <c r="O234" i="1"/>
  <c r="O3619" i="1"/>
  <c r="O3707" i="1"/>
  <c r="O2751" i="1"/>
  <c r="O3200" i="1"/>
  <c r="O882" i="1"/>
  <c r="O505" i="1"/>
  <c r="O595" i="1"/>
  <c r="O2126" i="1"/>
  <c r="O2157" i="1"/>
  <c r="O148" i="1"/>
  <c r="O3124" i="1"/>
  <c r="O1235" i="1"/>
  <c r="O3791" i="1"/>
  <c r="O3810" i="1"/>
  <c r="O2153" i="1"/>
  <c r="O3563" i="1"/>
  <c r="O2325" i="1"/>
  <c r="O2364" i="1"/>
  <c r="O935" i="1"/>
  <c r="O2569" i="1"/>
  <c r="O4090" i="1"/>
  <c r="O912" i="1"/>
  <c r="O555" i="1"/>
  <c r="O3668" i="1"/>
  <c r="O2651" i="1"/>
  <c r="O1574" i="1"/>
  <c r="O436" i="1"/>
  <c r="O892" i="1"/>
  <c r="O3897" i="1"/>
  <c r="O3962" i="1"/>
  <c r="O3089" i="1"/>
  <c r="O1868" i="1"/>
  <c r="O1140" i="1"/>
  <c r="O3282" i="1"/>
  <c r="O955" i="1"/>
  <c r="O3090" i="1"/>
  <c r="O2140" i="1"/>
  <c r="O3122" i="1"/>
  <c r="O2923" i="1"/>
  <c r="O3190" i="1"/>
  <c r="O1301" i="1"/>
  <c r="O1069" i="1"/>
  <c r="O224" i="1"/>
  <c r="O3219" i="1"/>
  <c r="O2866" i="1"/>
  <c r="O933" i="1"/>
  <c r="O607" i="1"/>
  <c r="O1227" i="1"/>
  <c r="O2681" i="1"/>
  <c r="O428" i="1"/>
  <c r="O3351" i="1"/>
  <c r="O3340" i="1"/>
  <c r="O3835" i="1"/>
  <c r="O4091" i="1"/>
  <c r="O3956" i="1"/>
  <c r="O2791" i="1"/>
  <c r="O467" i="1"/>
  <c r="O2749" i="1"/>
  <c r="O1993" i="1"/>
  <c r="O603" i="1"/>
  <c r="O153" i="1"/>
  <c r="O474" i="1"/>
  <c r="O3071" i="1"/>
  <c r="O572" i="1"/>
  <c r="O3240" i="1"/>
  <c r="O1458" i="1"/>
  <c r="O2571" i="1"/>
  <c r="O3440" i="1"/>
  <c r="O486" i="1"/>
  <c r="O2847" i="1"/>
  <c r="O1718" i="1"/>
  <c r="O2777" i="1"/>
  <c r="O513" i="1"/>
  <c r="O1487" i="1"/>
  <c r="O2783" i="1"/>
  <c r="O3193" i="1"/>
  <c r="O1159" i="1"/>
  <c r="O2413" i="1"/>
  <c r="O906" i="1"/>
  <c r="O125" i="1"/>
  <c r="O2171" i="1"/>
  <c r="O2875" i="1"/>
  <c r="O425" i="1"/>
  <c r="O1763" i="1"/>
  <c r="O664" i="1"/>
  <c r="O905" i="1"/>
  <c r="O927" i="1"/>
  <c r="O3674" i="1"/>
  <c r="O1108" i="1"/>
  <c r="O2888" i="1"/>
  <c r="O1551" i="1"/>
  <c r="O2867" i="1"/>
  <c r="O3223" i="1"/>
  <c r="O777" i="1"/>
  <c r="O864" i="1"/>
  <c r="O3143" i="1"/>
  <c r="O581" i="1"/>
  <c r="O3070" i="1"/>
  <c r="O769" i="1"/>
  <c r="O4015" i="1"/>
  <c r="O1240" i="1"/>
  <c r="O1118" i="1"/>
  <c r="O3615" i="1"/>
  <c r="O2169" i="1"/>
  <c r="O179" i="1"/>
  <c r="O1441" i="1"/>
  <c r="O2374" i="1"/>
  <c r="O3692" i="1"/>
  <c r="O4077" i="1"/>
  <c r="O1145" i="1"/>
  <c r="O1770" i="1"/>
  <c r="O1157" i="1"/>
  <c r="O3714" i="1"/>
  <c r="O1064" i="1"/>
  <c r="O129" i="1"/>
  <c r="O721" i="1"/>
  <c r="O4068" i="1"/>
  <c r="O3702" i="1"/>
  <c r="O897" i="1"/>
  <c r="O920" i="1"/>
  <c r="O907" i="1"/>
  <c r="O715" i="1"/>
  <c r="O2882" i="1"/>
  <c r="O1365" i="1"/>
  <c r="O181" i="1"/>
  <c r="O895" i="1"/>
  <c r="O3069" i="1"/>
  <c r="O558" i="1"/>
  <c r="O3955" i="1"/>
  <c r="O1423" i="1"/>
  <c r="O3475" i="1"/>
  <c r="O3281" i="1"/>
  <c r="O2403" i="1"/>
  <c r="O2405" i="1"/>
  <c r="O3817" i="1"/>
  <c r="O426" i="1"/>
  <c r="O3222" i="1"/>
  <c r="O85" i="1"/>
  <c r="O888" i="1"/>
  <c r="O1596" i="1"/>
  <c r="O1580" i="1"/>
  <c r="O519" i="1"/>
  <c r="O675" i="1"/>
  <c r="O1237" i="1"/>
  <c r="O2516" i="1"/>
  <c r="O2916" i="1"/>
  <c r="O3382" i="1"/>
  <c r="O993" i="1"/>
  <c r="O1050" i="1"/>
  <c r="O1874" i="1"/>
  <c r="O3265" i="1"/>
  <c r="O3418" i="1"/>
  <c r="O502" i="1"/>
  <c r="O491" i="1"/>
  <c r="O3257" i="1"/>
  <c r="O3640" i="1"/>
  <c r="O1701" i="1"/>
  <c r="O1012" i="1"/>
  <c r="O592" i="1"/>
  <c r="O1575" i="1"/>
  <c r="O3626" i="1"/>
  <c r="O2822" i="1"/>
  <c r="O4009" i="1"/>
  <c r="O2145" i="1"/>
  <c r="O1722" i="1"/>
  <c r="O973" i="1"/>
  <c r="O3547" i="1"/>
  <c r="O504" i="1"/>
  <c r="O2590" i="1"/>
  <c r="O959" i="1"/>
  <c r="O3375" i="1"/>
  <c r="O2760" i="1"/>
  <c r="O1008" i="1"/>
  <c r="O763" i="1"/>
  <c r="O2131" i="1"/>
  <c r="O2001" i="1"/>
  <c r="O1921" i="1"/>
  <c r="O3628" i="1"/>
  <c r="O1017" i="1"/>
  <c r="O3625" i="1"/>
  <c r="O1242" i="1"/>
  <c r="O1406" i="1"/>
  <c r="O1105" i="1"/>
  <c r="O570" i="1"/>
  <c r="O3818" i="1"/>
  <c r="O2851" i="1"/>
  <c r="O4096" i="1"/>
  <c r="O3205" i="1"/>
  <c r="O241" i="1"/>
  <c r="O3557" i="1"/>
  <c r="O193" i="1"/>
  <c r="O594" i="1"/>
  <c r="O3914" i="1"/>
  <c r="O228" i="1"/>
  <c r="O1042" i="1"/>
  <c r="O1010" i="1"/>
  <c r="O2573" i="1"/>
  <c r="O508" i="1"/>
  <c r="O3685" i="1"/>
  <c r="O3296" i="1"/>
  <c r="O2855" i="1"/>
  <c r="O1152" i="1"/>
  <c r="O1112" i="1"/>
  <c r="O3320" i="1"/>
  <c r="O577" i="1"/>
  <c r="O96" i="1"/>
  <c r="O2757" i="1"/>
  <c r="O2861" i="1"/>
  <c r="O3577" i="1"/>
  <c r="O893" i="1"/>
  <c r="O1920" i="1"/>
  <c r="O693" i="1"/>
  <c r="O623" i="1"/>
  <c r="O199" i="1"/>
  <c r="O3837" i="1"/>
  <c r="O3495" i="1"/>
  <c r="O1047" i="1"/>
  <c r="O3159" i="1"/>
  <c r="O3160" i="1"/>
  <c r="O1138" i="1"/>
  <c r="O2350" i="1"/>
  <c r="O3579" i="1"/>
  <c r="O3500" i="1"/>
  <c r="O3207" i="1"/>
  <c r="O3869" i="1"/>
  <c r="O951" i="1"/>
  <c r="O2682" i="1"/>
  <c r="O3604" i="1"/>
  <c r="O2581" i="1"/>
  <c r="O3101" i="1"/>
  <c r="O200" i="1"/>
  <c r="O4074" i="1"/>
  <c r="O901" i="1"/>
  <c r="O1695" i="1"/>
  <c r="O2959" i="1"/>
  <c r="O976" i="1"/>
  <c r="O1597" i="1"/>
  <c r="O2503" i="1"/>
  <c r="O2123" i="1"/>
  <c r="O3266" i="1"/>
  <c r="O3859" i="1"/>
  <c r="O948" i="1"/>
  <c r="O3182" i="1"/>
  <c r="O1548" i="1"/>
  <c r="O945" i="1"/>
  <c r="O1194" i="1"/>
  <c r="O2966" i="1"/>
  <c r="O967" i="1"/>
  <c r="O685" i="1"/>
  <c r="O2925" i="1"/>
  <c r="O2114" i="1"/>
  <c r="O1824" i="1"/>
  <c r="O855" i="1"/>
  <c r="O850" i="1"/>
  <c r="O2794" i="1"/>
  <c r="O2833" i="1"/>
  <c r="O3103" i="1"/>
  <c r="O3117" i="1"/>
  <c r="O2345" i="1"/>
  <c r="O622" i="1"/>
  <c r="O1925" i="1"/>
  <c r="O1851" i="1"/>
  <c r="O3361" i="1"/>
  <c r="O590" i="1"/>
  <c r="O423" i="1"/>
  <c r="O884" i="1"/>
  <c r="O719" i="1"/>
  <c r="O2742" i="1"/>
  <c r="O829" i="1"/>
  <c r="O2426" i="1"/>
  <c r="O2124" i="1"/>
  <c r="O3748" i="1"/>
  <c r="O3600" i="1"/>
  <c r="O3732" i="1"/>
  <c r="O2218" i="1"/>
  <c r="O3735" i="1"/>
  <c r="O2900" i="1"/>
  <c r="O1414" i="1"/>
  <c r="O1156" i="1"/>
  <c r="O873" i="1"/>
  <c r="O170" i="1"/>
  <c r="O172" i="1"/>
  <c r="O2378" i="1"/>
  <c r="O926" i="1"/>
  <c r="O925" i="1"/>
  <c r="O3072" i="1"/>
  <c r="O1778" i="1"/>
  <c r="O506" i="1"/>
  <c r="O2417" i="1"/>
  <c r="O3062" i="1"/>
  <c r="O147" i="1"/>
  <c r="O3658" i="1"/>
  <c r="O624" i="1"/>
  <c r="O932" i="1"/>
  <c r="O191" i="1"/>
  <c r="O575" i="1"/>
  <c r="O2859" i="1"/>
  <c r="O3322" i="1"/>
  <c r="O1569" i="1"/>
  <c r="O631" i="1"/>
  <c r="O3789" i="1"/>
  <c r="O776" i="1"/>
  <c r="O2640" i="1"/>
  <c r="O3188" i="1"/>
  <c r="O3260" i="1"/>
  <c r="O2652" i="1"/>
  <c r="O155" i="1"/>
  <c r="O1687" i="1"/>
  <c r="O1490" i="1"/>
  <c r="O222" i="1"/>
  <c r="O1872" i="1"/>
  <c r="O3591" i="1"/>
  <c r="O1602" i="1"/>
  <c r="O3968" i="1"/>
  <c r="O3013" i="1"/>
  <c r="O3690" i="1"/>
  <c r="O1347" i="1"/>
  <c r="O917" i="1"/>
  <c r="O3469" i="1"/>
  <c r="O374" i="1"/>
  <c r="O3082" i="1"/>
  <c r="O965" i="1"/>
  <c r="O203" i="1"/>
  <c r="O2755" i="1"/>
  <c r="O1811" i="1"/>
  <c r="O3480" i="1"/>
  <c r="O1983" i="1"/>
  <c r="O3549" i="1"/>
  <c r="O3273" i="1"/>
  <c r="O2545" i="1"/>
  <c r="O452" i="1"/>
  <c r="O3455" i="1"/>
  <c r="O3706" i="1"/>
  <c r="O3366" i="1"/>
  <c r="O3481" i="1"/>
  <c r="O781" i="1"/>
  <c r="O510" i="1"/>
  <c r="O2481" i="1"/>
  <c r="O236" i="1"/>
  <c r="O182" i="1"/>
  <c r="O3801" i="1"/>
  <c r="O137" i="1"/>
  <c r="O1432" i="1"/>
  <c r="O702" i="1"/>
  <c r="O2152" i="1"/>
  <c r="O1331" i="1"/>
  <c r="O3150" i="1"/>
  <c r="O24" i="1"/>
  <c r="O3228" i="1"/>
  <c r="O1085" i="1"/>
  <c r="O975" i="1"/>
  <c r="O3712" i="1"/>
  <c r="O433" i="1"/>
  <c r="O2319" i="1"/>
  <c r="O2914" i="1"/>
  <c r="O1429" i="1"/>
  <c r="O3153" i="1"/>
  <c r="O2203" i="1"/>
  <c r="O99" i="1"/>
  <c r="O2219" i="1"/>
  <c r="O3229" i="1"/>
  <c r="O1104" i="1"/>
  <c r="O1126" i="1"/>
  <c r="O3803" i="1"/>
  <c r="O597" i="1"/>
  <c r="O3186" i="1"/>
  <c r="O4035" i="1"/>
  <c r="O3392" i="1"/>
  <c r="O2450" i="1"/>
  <c r="O3118" i="1"/>
  <c r="O3135" i="1"/>
  <c r="O424" i="1"/>
  <c r="O1910" i="1"/>
  <c r="O821" i="1"/>
  <c r="O164" i="1"/>
  <c r="O2385" i="1"/>
  <c r="O3261" i="1"/>
  <c r="O2825" i="1"/>
  <c r="O3362" i="1"/>
  <c r="O1496" i="1"/>
  <c r="O1421" i="1"/>
  <c r="O3385" i="1"/>
  <c r="O3345" i="1"/>
  <c r="O3061" i="1"/>
  <c r="O3871" i="1"/>
  <c r="O2972" i="1"/>
  <c r="O3992" i="1"/>
  <c r="O3809" i="1"/>
  <c r="O2846" i="1"/>
  <c r="O78" i="1"/>
  <c r="O97" i="1"/>
  <c r="O3689" i="1"/>
  <c r="O2416" i="1"/>
  <c r="O2411" i="1"/>
  <c r="O2163" i="1"/>
  <c r="O2390" i="1"/>
  <c r="O3900" i="1"/>
  <c r="O994" i="1"/>
  <c r="O4014" i="1"/>
  <c r="O3086" i="1"/>
  <c r="O2137" i="1"/>
  <c r="O454" i="1"/>
  <c r="O950" i="1"/>
  <c r="O3648" i="1"/>
  <c r="O706" i="1"/>
  <c r="O3661" i="1"/>
  <c r="O1288" i="1"/>
  <c r="O1327" i="1"/>
  <c r="O1709" i="1"/>
  <c r="O3571" i="1"/>
  <c r="O3999" i="1"/>
  <c r="O2641" i="1"/>
  <c r="O3401" i="1"/>
  <c r="O1834" i="1"/>
  <c r="O3763" i="1"/>
  <c r="O4086" i="1"/>
  <c r="O3247" i="1"/>
  <c r="O3486" i="1"/>
  <c r="O2784" i="1"/>
  <c r="O3002" i="1"/>
  <c r="O2924" i="1"/>
  <c r="O141" i="1"/>
  <c r="O86" i="1"/>
  <c r="O3678" i="1"/>
  <c r="O3790" i="1"/>
  <c r="O3609" i="1"/>
  <c r="O92" i="1"/>
  <c r="O1322" i="1"/>
  <c r="O1299" i="1"/>
  <c r="O3708" i="1"/>
  <c r="O3328" i="1"/>
  <c r="O4056" i="1"/>
  <c r="O1576" i="1"/>
  <c r="O1992" i="1"/>
  <c r="O1818" i="1"/>
  <c r="O2493" i="1"/>
  <c r="O1639" i="1"/>
  <c r="O3715" i="1"/>
  <c r="O1837" i="1"/>
  <c r="O831" i="1"/>
  <c r="O3972" i="1"/>
  <c r="O911" i="1"/>
  <c r="O3114" i="1"/>
  <c r="O3346" i="1"/>
  <c r="O3751" i="1"/>
  <c r="O4" i="1"/>
  <c r="O3605" i="1"/>
  <c r="O2810" i="1"/>
  <c r="O3745" i="1"/>
  <c r="O2583" i="1"/>
  <c r="O1148" i="1"/>
  <c r="O2830" i="1"/>
  <c r="O2786" i="1"/>
  <c r="O3212" i="1"/>
  <c r="O3333" i="1"/>
  <c r="O3899" i="1"/>
  <c r="O3292" i="1"/>
  <c r="O858" i="1"/>
  <c r="O820" i="1"/>
  <c r="O3226" i="1"/>
  <c r="O2457" i="1"/>
  <c r="O3381" i="1"/>
  <c r="O1614" i="1"/>
  <c r="O2754" i="1"/>
  <c r="O3512" i="1"/>
  <c r="O3943" i="1"/>
  <c r="O1393" i="1"/>
  <c r="O687" i="1"/>
  <c r="O1809" i="1"/>
  <c r="O2283" i="1"/>
  <c r="O3142" i="1"/>
  <c r="O1898" i="1"/>
  <c r="O171" i="1"/>
  <c r="O1727" i="1"/>
  <c r="O2142" i="1"/>
  <c r="O3310" i="1"/>
  <c r="O1661" i="1"/>
  <c r="O76" i="1"/>
  <c r="O3754" i="1"/>
  <c r="O3703" i="1"/>
  <c r="O3824" i="1"/>
  <c r="O3998" i="1"/>
  <c r="O3855" i="1"/>
  <c r="O2776" i="1"/>
  <c r="O434" i="1"/>
  <c r="O3274" i="1"/>
  <c r="O3215" i="1"/>
  <c r="O1177" i="1"/>
  <c r="O1129" i="1"/>
  <c r="O1402" i="1"/>
  <c r="O3065" i="1"/>
  <c r="O3195" i="1"/>
  <c r="O696" i="1"/>
  <c r="O605" i="1"/>
  <c r="O1808" i="1"/>
  <c r="O3622" i="1"/>
  <c r="O2868" i="1"/>
  <c r="O759" i="1"/>
  <c r="O2267" i="1"/>
  <c r="O377" i="1"/>
  <c r="O106" i="1"/>
  <c r="O52" i="1"/>
  <c r="O1440" i="1"/>
  <c r="O388" i="1"/>
  <c r="O2144" i="1"/>
  <c r="O4095" i="1"/>
  <c r="O3737" i="1"/>
  <c r="O2955" i="1"/>
  <c r="O3283" i="1"/>
  <c r="O2492" i="1"/>
  <c r="O2146" i="1"/>
  <c r="O3488" i="1"/>
  <c r="O3335" i="1"/>
  <c r="O2098" i="1"/>
  <c r="O3087" i="1"/>
  <c r="O2874" i="1"/>
  <c r="O2076" i="1"/>
  <c r="O4094" i="1"/>
  <c r="O1374" i="1"/>
  <c r="O1929" i="1"/>
  <c r="O3138" i="1"/>
  <c r="O3683" i="1"/>
  <c r="O1020" i="1"/>
  <c r="O3467" i="1"/>
  <c r="O3391" i="1"/>
  <c r="O2002" i="1"/>
  <c r="O2069" i="1"/>
  <c r="O11" i="1"/>
  <c r="O4112" i="1"/>
  <c r="O3167" i="1"/>
  <c r="O117" i="1"/>
  <c r="O2172" i="1"/>
  <c r="O2902" i="1"/>
  <c r="O1692" i="1"/>
  <c r="O72" i="1"/>
  <c r="O3052" i="1"/>
  <c r="O697" i="1"/>
  <c r="O1915" i="1"/>
  <c r="O3349" i="1"/>
  <c r="O2473" i="1"/>
  <c r="O868" i="1"/>
  <c r="O509" i="1"/>
  <c r="O166" i="1"/>
  <c r="O1041" i="1"/>
  <c r="O3251" i="1"/>
  <c r="O3304" i="1"/>
  <c r="O3429" i="1"/>
  <c r="O881" i="1"/>
  <c r="O3697" i="1"/>
  <c r="O3075" i="1"/>
  <c r="O3217" i="1"/>
  <c r="O4046" i="1"/>
  <c r="O3323" i="1"/>
  <c r="O1578" i="1"/>
  <c r="O3701" i="1"/>
  <c r="O1725" i="1"/>
  <c r="O1779" i="1"/>
  <c r="O3542" i="1"/>
  <c r="O2000" i="1"/>
  <c r="O3238" i="1"/>
  <c r="O3985" i="1"/>
  <c r="O3237" i="1"/>
  <c r="O3343" i="1"/>
  <c r="O2801" i="1"/>
  <c r="O944" i="1"/>
  <c r="O2369" i="1"/>
  <c r="O3348" i="1"/>
  <c r="O1192" i="1"/>
  <c r="O430" i="1"/>
  <c r="O1558" i="1"/>
  <c r="O1081" i="1"/>
  <c r="O1642" i="1"/>
  <c r="O2502" i="1"/>
  <c r="O1894" i="1"/>
  <c r="O411" i="1"/>
  <c r="O670" i="1"/>
  <c r="O633" i="1"/>
  <c r="O3262" i="1"/>
  <c r="O784" i="1"/>
  <c r="O665" i="1"/>
  <c r="O1502" i="1"/>
  <c r="O3941" i="1"/>
  <c r="O3525" i="1"/>
  <c r="O964" i="1"/>
  <c r="O3757" i="1"/>
  <c r="O3509" i="1"/>
  <c r="O3174" i="1"/>
  <c r="O2957" i="1"/>
  <c r="O2980" i="1"/>
  <c r="O718" i="1"/>
  <c r="O3132" i="1"/>
  <c r="O3851" i="1"/>
  <c r="O3025" i="1"/>
  <c r="O183" i="1"/>
  <c r="O2544" i="1"/>
  <c r="O997" i="1"/>
  <c r="O1391" i="1"/>
  <c r="O3305" i="1"/>
  <c r="O3279" i="1"/>
  <c r="O876" i="1"/>
  <c r="O2744" i="1"/>
  <c r="O1110" i="1"/>
  <c r="O3379" i="1"/>
  <c r="O3049" i="1"/>
  <c r="O205" i="1"/>
  <c r="O2494" i="1"/>
  <c r="O887" i="1"/>
  <c r="O3522" i="1"/>
  <c r="O2815" i="1"/>
  <c r="O2211" i="1"/>
  <c r="O1625" i="1"/>
  <c r="O3462" i="1"/>
  <c r="O3827" i="1"/>
  <c r="O3957" i="1"/>
  <c r="O1685" i="1"/>
  <c r="O70" i="1"/>
  <c r="O1361" i="1"/>
  <c r="O448" i="1"/>
  <c r="O3435" i="1"/>
  <c r="O3470" i="1"/>
  <c r="O3917" i="1"/>
  <c r="O2834" i="1"/>
  <c r="O3359" i="1"/>
  <c r="O2921" i="1"/>
  <c r="O2558" i="1"/>
  <c r="O2387" i="1"/>
  <c r="O4097" i="1"/>
  <c r="O2933" i="1"/>
  <c r="O3141" i="1"/>
  <c r="O3098" i="1"/>
  <c r="O3093" i="1"/>
  <c r="O2488" i="1"/>
  <c r="O27" i="1"/>
  <c r="O3556" i="1"/>
  <c r="O1417" i="1"/>
  <c r="O189" i="1"/>
  <c r="O4050" i="1"/>
  <c r="O2686" i="1"/>
  <c r="O2454" i="1"/>
  <c r="O2748" i="1"/>
  <c r="O3506" i="1"/>
  <c r="O1435" i="1"/>
  <c r="O1949" i="1"/>
  <c r="O1439" i="1"/>
  <c r="O3388" i="1"/>
  <c r="O2302" i="1"/>
  <c r="O1825" i="1"/>
  <c r="O2224" i="1"/>
  <c r="O745" i="1"/>
  <c r="O3368" i="1"/>
  <c r="O1855" i="1"/>
  <c r="O2102" i="1"/>
  <c r="O3646" i="1"/>
  <c r="O460" i="1"/>
  <c r="O758" i="1"/>
  <c r="O3932" i="1"/>
  <c r="O3053" i="1"/>
  <c r="O2639" i="1"/>
  <c r="O2746" i="1"/>
  <c r="O705" i="1"/>
  <c r="O3314" i="1"/>
  <c r="O4064" i="1"/>
  <c r="O2085" i="1"/>
  <c r="O3722" i="1"/>
  <c r="O1071" i="1"/>
  <c r="O600" i="1"/>
  <c r="O1739" i="1"/>
  <c r="O3373" i="1"/>
  <c r="O2127" i="1"/>
  <c r="O1730" i="1"/>
  <c r="O1774" i="1"/>
  <c r="O2217" i="1"/>
  <c r="O475" i="1"/>
  <c r="O958" i="1"/>
  <c r="O1814" i="1"/>
  <c r="O4031" i="1"/>
  <c r="O3845" i="1"/>
  <c r="O1388" i="1"/>
  <c r="O3165" i="1"/>
  <c r="O1321" i="1"/>
  <c r="O966" i="1"/>
  <c r="O3531" i="1"/>
  <c r="O3651" i="1"/>
  <c r="O960" i="1"/>
  <c r="O3802" i="1"/>
  <c r="O1764" i="1"/>
  <c r="O2654" i="1"/>
  <c r="O1465" i="1"/>
  <c r="O1176" i="1"/>
  <c r="O3534" i="1"/>
  <c r="O2561" i="1"/>
  <c r="O677" i="1"/>
  <c r="O1492" i="1"/>
  <c r="O1773" i="1"/>
  <c r="O2193" i="1"/>
  <c r="O3356" i="1"/>
  <c r="O75" i="1"/>
  <c r="O787" i="1"/>
  <c r="O666" i="1"/>
  <c r="O3680" i="1"/>
  <c r="O1788" i="1"/>
  <c r="O3352" i="1"/>
  <c r="O979" i="1"/>
  <c r="O3095" i="1"/>
  <c r="O814" i="1"/>
  <c r="O1154" i="1"/>
  <c r="O1396" i="1"/>
  <c r="O3483" i="1"/>
  <c r="O2295" i="1"/>
  <c r="O3258" i="1"/>
  <c r="O2630" i="1"/>
  <c r="O3639" i="1"/>
  <c r="O2517" i="1"/>
  <c r="O3587" i="1"/>
  <c r="O3324" i="1"/>
  <c r="O3624" i="1"/>
  <c r="O2629" i="1"/>
  <c r="O3866" i="1"/>
  <c r="O707" i="1"/>
  <c r="O1169" i="1"/>
  <c r="O1842" i="1"/>
  <c r="O3882" i="1"/>
  <c r="O2636" i="1"/>
  <c r="O1340" i="1"/>
  <c r="O1780" i="1"/>
  <c r="O1796" i="1"/>
  <c r="O4019" i="1"/>
  <c r="O4098" i="1"/>
  <c r="O3719" i="1"/>
  <c r="O3216" i="1"/>
  <c r="O2990" i="1"/>
  <c r="O2930" i="1"/>
  <c r="O3504" i="1"/>
  <c r="O2174" i="1"/>
  <c r="O1847" i="1"/>
  <c r="O392" i="1"/>
  <c r="O3906" i="1"/>
  <c r="O2511" i="1"/>
  <c r="O3838" i="1"/>
  <c r="O3687" i="1"/>
  <c r="O1862" i="1"/>
  <c r="O2671" i="1"/>
  <c r="O1613" i="1"/>
  <c r="O2484" i="1"/>
  <c r="O2290" i="1"/>
  <c r="O1840" i="1"/>
  <c r="O2770" i="1"/>
  <c r="O1662" i="1"/>
  <c r="O2995" i="1"/>
  <c r="O1882" i="1"/>
  <c r="O3950" i="1"/>
  <c r="O3040" i="1"/>
  <c r="O2299" i="1"/>
  <c r="O3580" i="1"/>
  <c r="O3147" i="1"/>
  <c r="O1213" i="1"/>
  <c r="O2221" i="1"/>
  <c r="O1615" i="1"/>
  <c r="O2210" i="1"/>
  <c r="O3939" i="1"/>
  <c r="O1170" i="1"/>
  <c r="O1592" i="1"/>
  <c r="O1039" i="1"/>
  <c r="O2862" i="1"/>
  <c r="O786" i="1"/>
  <c r="O3800" i="1"/>
  <c r="O1672" i="1"/>
  <c r="O1087" i="1"/>
  <c r="O2389" i="1"/>
  <c r="O3829" i="1"/>
  <c r="O1833" i="1"/>
  <c r="O2472" i="1"/>
  <c r="O1208" i="1"/>
  <c r="O3422" i="1"/>
  <c r="O3423" i="1"/>
  <c r="O2843" i="1"/>
  <c r="O2106" i="1"/>
  <c r="O813" i="1"/>
  <c r="O782" i="1"/>
  <c r="O871" i="1"/>
  <c r="O3128" i="1"/>
  <c r="O312" i="1"/>
  <c r="O2975" i="1"/>
  <c r="O3555" i="1"/>
  <c r="O1885" i="1"/>
  <c r="O2758" i="1"/>
  <c r="O1835" i="1"/>
  <c r="O1640" i="1"/>
  <c r="O1713" i="1"/>
  <c r="O2301" i="1"/>
  <c r="O539" i="1"/>
  <c r="O648" i="1"/>
  <c r="O2500" i="1"/>
  <c r="O2678" i="1"/>
  <c r="O3704" i="1"/>
  <c r="O1226" i="1"/>
  <c r="O3893" i="1"/>
  <c r="O2811" i="1"/>
  <c r="O3654" i="1"/>
  <c r="O783" i="1"/>
  <c r="O3039" i="1"/>
  <c r="O2559" i="1"/>
  <c r="O3954" i="1"/>
  <c r="O2258" i="1"/>
  <c r="O2949" i="1"/>
  <c r="O3184" i="1"/>
  <c r="O3988" i="1"/>
  <c r="O3009" i="1"/>
  <c r="O1665" i="1"/>
  <c r="O1771" i="1"/>
  <c r="O1266" i="1"/>
  <c r="O3569" i="1"/>
  <c r="O3958" i="1"/>
  <c r="O2880" i="1"/>
  <c r="O3321" i="1"/>
  <c r="O1364" i="1"/>
  <c r="O2953" i="1"/>
  <c r="O3614" i="1"/>
  <c r="O2539" i="1"/>
  <c r="O3771" i="1"/>
  <c r="O2680" i="1"/>
  <c r="O3136" i="1"/>
  <c r="O2361" i="1"/>
  <c r="O3724" i="1"/>
  <c r="O3487" i="1"/>
  <c r="O95" i="1"/>
  <c r="O680" i="1"/>
  <c r="O3863" i="1"/>
  <c r="O1942" i="1"/>
  <c r="O4032" i="1"/>
  <c r="O3673" i="1"/>
  <c r="O1286" i="1"/>
  <c r="O4016" i="1"/>
  <c r="O1939" i="1"/>
  <c r="O2789" i="1"/>
  <c r="O3444" i="1"/>
  <c r="O2407" i="1"/>
  <c r="O4073" i="1"/>
  <c r="O1622" i="1"/>
  <c r="O2208" i="1"/>
  <c r="O1328" i="1"/>
  <c r="O1310" i="1"/>
  <c r="O2207" i="1"/>
  <c r="O529" i="1"/>
  <c r="O3413" i="1"/>
  <c r="O2870" i="1"/>
  <c r="O1896" i="1"/>
  <c r="O3199" i="1"/>
  <c r="O2706" i="1"/>
  <c r="O1760" i="1"/>
  <c r="O1776" i="1"/>
  <c r="O3786" i="1"/>
  <c r="O3949" i="1"/>
  <c r="O1162" i="1"/>
  <c r="O3720" i="1"/>
  <c r="O943" i="1"/>
  <c r="O2236" i="1"/>
  <c r="O3395" i="1"/>
  <c r="O2600" i="1"/>
  <c r="O1091" i="1"/>
  <c r="O3904" i="1"/>
  <c r="O1682" i="1"/>
  <c r="O1626" i="1"/>
  <c r="O3094" i="1"/>
  <c r="O2469" i="1"/>
  <c r="O3675" i="1"/>
  <c r="O3106" i="1"/>
  <c r="O3586" i="1"/>
  <c r="O3538" i="1"/>
  <c r="O3892" i="1"/>
  <c r="O3589" i="1"/>
  <c r="O1901" i="1"/>
  <c r="O2895" i="1"/>
  <c r="O3387" i="1"/>
  <c r="O1644" i="1"/>
  <c r="O859" i="1"/>
  <c r="O869" i="1"/>
  <c r="O418" i="1"/>
  <c r="O1610" i="1"/>
  <c r="O3390" i="1"/>
  <c r="O1870" i="1"/>
  <c r="O2589" i="1"/>
  <c r="O3987" i="1"/>
  <c r="O3311" i="1"/>
  <c r="O3937" i="1"/>
  <c r="O2437" i="1"/>
  <c r="O3834" i="1"/>
  <c r="O1888" i="1"/>
  <c r="O4049" i="1"/>
  <c r="O21" i="1"/>
  <c r="O3879" i="1"/>
  <c r="O3709" i="1"/>
  <c r="O635" i="1"/>
  <c r="O3739" i="1"/>
  <c r="O3289" i="1"/>
  <c r="O3353" i="1"/>
  <c r="O465" i="1"/>
  <c r="O2485" i="1"/>
  <c r="O3653" i="1"/>
  <c r="O3479" i="1"/>
  <c r="O2852" i="1"/>
  <c r="O4037" i="1"/>
  <c r="O2467" i="1"/>
  <c r="O1932" i="1"/>
  <c r="O3034" i="1"/>
  <c r="O2335" i="1"/>
  <c r="O816" i="1"/>
  <c r="O2790" i="1"/>
  <c r="O3637" i="1"/>
  <c r="O3953" i="1"/>
  <c r="O2938" i="1"/>
  <c r="O412" i="1"/>
  <c r="O2479" i="1"/>
  <c r="O878" i="1"/>
  <c r="O3028" i="1"/>
  <c r="O143" i="1"/>
  <c r="O3599" i="1"/>
  <c r="O3077" i="1"/>
  <c r="O177" i="1"/>
  <c r="O3404" i="1"/>
  <c r="O207" i="1"/>
  <c r="O1853" i="1"/>
  <c r="O1706" i="1"/>
  <c r="O4093" i="1"/>
  <c r="O694" i="1"/>
  <c r="O3360" i="1"/>
  <c r="O3424" i="1"/>
  <c r="O4053" i="1"/>
  <c r="O1656" i="1"/>
  <c r="O2958" i="1"/>
  <c r="O3753" i="1"/>
  <c r="O3764" i="1"/>
  <c r="O3232" i="1"/>
  <c r="O3180" i="1"/>
  <c r="O1743" i="1"/>
  <c r="O1325" i="1"/>
  <c r="O2661" i="1"/>
  <c r="O3967" i="1"/>
  <c r="O1355" i="1"/>
  <c r="O848" i="1"/>
  <c r="O2408" i="1"/>
  <c r="O2120" i="1"/>
  <c r="O80" i="1"/>
  <c r="O1886" i="1"/>
  <c r="O879" i="1"/>
  <c r="O3819" i="1"/>
  <c r="O2104" i="1"/>
  <c r="O2560" i="1"/>
  <c r="O3656" i="1"/>
  <c r="O2471" i="1"/>
  <c r="O3442" i="1"/>
  <c r="O1035" i="1"/>
  <c r="O559" i="1"/>
  <c r="O105" i="1"/>
  <c r="O789" i="1"/>
  <c r="O2996" i="1"/>
  <c r="O1677" i="1"/>
  <c r="O934" i="1"/>
  <c r="O3582" i="1"/>
  <c r="O3935" i="1"/>
  <c r="O128" i="1"/>
  <c r="O717" i="1"/>
  <c r="O2284" i="1"/>
  <c r="O830" i="1"/>
  <c r="O3545" i="1"/>
  <c r="O1719" i="1"/>
  <c r="O1905" i="1"/>
  <c r="O3681" i="1"/>
  <c r="O952" i="1"/>
  <c r="O2780" i="1"/>
  <c r="O1697" i="1"/>
  <c r="O2525" i="1"/>
  <c r="O556" i="1"/>
  <c r="O1783" i="1"/>
  <c r="O1985" i="1"/>
  <c r="O417" i="1"/>
  <c r="O1107" i="1"/>
  <c r="O2627" i="1"/>
  <c r="O825" i="1"/>
  <c r="O3297" i="1"/>
  <c r="O1134" i="1"/>
  <c r="O1900" i="1"/>
  <c r="O268" i="1"/>
  <c r="O1864" i="1"/>
  <c r="O3773" i="1"/>
  <c r="O610" i="1"/>
  <c r="O3428" i="1"/>
  <c r="O198" i="1"/>
  <c r="O1230" i="1"/>
  <c r="O2634" i="1"/>
  <c r="O678" i="1"/>
  <c r="O83" i="1"/>
  <c r="O982" i="1"/>
  <c r="O2158" i="1"/>
  <c r="O2799" i="1"/>
  <c r="O857" i="1"/>
  <c r="O3766" i="1"/>
  <c r="O3287" i="1"/>
  <c r="O3518" i="1"/>
  <c r="O4085" i="1"/>
  <c r="O3033" i="1"/>
  <c r="O3872" i="1"/>
  <c r="O3355" i="1"/>
  <c r="O2489" i="1"/>
  <c r="O2288" i="1"/>
  <c r="O1604" i="1"/>
  <c r="O2297" i="1"/>
  <c r="O3210" i="1"/>
  <c r="O87" i="1"/>
  <c r="O3078" i="1"/>
  <c r="O1379" i="1"/>
  <c r="O3498" i="1"/>
  <c r="O3561" i="1"/>
  <c r="O19" i="1"/>
  <c r="O255" i="1"/>
  <c r="O2496" i="1"/>
  <c r="O3694" i="1"/>
  <c r="O936" i="1"/>
  <c r="O2898" i="1"/>
  <c r="O1846" i="1"/>
  <c r="O2873" i="1"/>
  <c r="O1426" i="1"/>
  <c r="O2788" i="1"/>
  <c r="O662" i="1"/>
  <c r="O3528" i="1"/>
  <c r="O1789" i="1"/>
  <c r="O3468" i="1"/>
  <c r="O384" i="1"/>
  <c r="O3760" i="1"/>
  <c r="O3733" i="1"/>
  <c r="O2095" i="1"/>
  <c r="O2281" i="1"/>
  <c r="O942" i="1"/>
  <c r="O3785" i="1"/>
  <c r="O744" i="1"/>
  <c r="O3120" i="1"/>
  <c r="O2089" i="1"/>
  <c r="O1372" i="1"/>
  <c r="O2326" i="1"/>
  <c r="O3374" i="1"/>
  <c r="O2005" i="1"/>
  <c r="O2292" i="1"/>
  <c r="O1356" i="1"/>
  <c r="O3698" i="1"/>
  <c r="O3592" i="1"/>
  <c r="O79" i="1"/>
  <c r="O525" i="1"/>
  <c r="O2703" i="1"/>
  <c r="O2383" i="1"/>
  <c r="O202" i="1"/>
  <c r="O3520" i="1"/>
  <c r="O812" i="1"/>
  <c r="O930" i="1"/>
  <c r="O1457" i="1"/>
  <c r="O1620" i="1"/>
  <c r="O3922" i="1"/>
  <c r="O1587" i="1"/>
  <c r="O3928" i="1"/>
  <c r="O101" i="1"/>
  <c r="O4022" i="1"/>
  <c r="O740" i="1"/>
  <c r="O3001" i="1"/>
  <c r="O2954" i="1"/>
  <c r="O3725" i="1"/>
  <c r="O2291" i="1"/>
  <c r="O2181" i="1"/>
  <c r="O2551" i="1"/>
  <c r="O3721" i="1"/>
  <c r="O3137" i="1"/>
  <c r="O3867" i="1"/>
  <c r="O3187" i="1"/>
  <c r="O3849" i="1"/>
  <c r="O2141" i="1"/>
  <c r="O3377" i="1"/>
  <c r="O1792" i="1"/>
  <c r="O4020" i="1"/>
  <c r="O3686" i="1"/>
  <c r="O2886" i="1"/>
  <c r="O81" i="1"/>
  <c r="O1927" i="1"/>
  <c r="O2778" i="1"/>
  <c r="O771" i="1"/>
  <c r="O2669" i="1"/>
  <c r="O2853" i="1"/>
  <c r="O3934" i="1"/>
  <c r="O2084" i="1"/>
  <c r="O37" i="1"/>
  <c r="O3583" i="1"/>
  <c r="O4103" i="1"/>
  <c r="O1508" i="1"/>
  <c r="O991" i="1"/>
  <c r="O3993" i="1"/>
  <c r="O652" i="1"/>
  <c r="O3670" i="1"/>
  <c r="O3458" i="1"/>
  <c r="O1245" i="1"/>
  <c r="O1804" i="1"/>
  <c r="O3924" i="1"/>
  <c r="O2684" i="1"/>
  <c r="O112" i="1"/>
  <c r="O3278" i="1"/>
  <c r="O1329" i="1"/>
  <c r="O2670" i="1"/>
  <c r="O1822" i="1"/>
  <c r="O4065" i="1"/>
  <c r="O3099" i="1"/>
  <c r="O98" i="1"/>
  <c r="O860" i="1"/>
  <c r="O2707" i="1"/>
  <c r="O3730" i="1"/>
  <c r="O1330" i="1"/>
  <c r="O2177" i="1"/>
  <c r="O2747" i="1"/>
  <c r="O2216" i="1"/>
  <c r="O3100" i="1"/>
  <c r="O3635" i="1"/>
  <c r="O531" i="1"/>
  <c r="O2519" i="1"/>
  <c r="O1690" i="1"/>
  <c r="O2119" i="1"/>
  <c r="O1611" i="1"/>
  <c r="O1680" i="1"/>
  <c r="O2605" i="1"/>
  <c r="O968" i="1"/>
  <c r="O3519" i="1"/>
  <c r="O1265" i="1"/>
  <c r="O158" i="1"/>
  <c r="O3926" i="1"/>
  <c r="O2832" i="1"/>
  <c r="O4083" i="1"/>
  <c r="O1641" i="1"/>
  <c r="O3198" i="1"/>
  <c r="O1100" i="1"/>
  <c r="O3907" i="1"/>
  <c r="O1475" i="1"/>
  <c r="O3853" i="1"/>
  <c r="O1082" i="1"/>
  <c r="O2597" i="1"/>
  <c r="O3616" i="1"/>
  <c r="O3102" i="1"/>
  <c r="O3154" i="1"/>
  <c r="O483" i="1"/>
  <c r="O2970" i="1"/>
  <c r="O533" i="1"/>
  <c r="O2010" i="1"/>
  <c r="O1839" i="1"/>
  <c r="O3595" i="1"/>
  <c r="O2812" i="1"/>
  <c r="O791" i="1"/>
  <c r="O3991" i="1"/>
  <c r="O667" i="1"/>
  <c r="O3032" i="1"/>
  <c r="O130" i="1"/>
  <c r="O3663" i="1"/>
  <c r="O3417" i="1"/>
  <c r="O2638" i="1"/>
  <c r="O3514" i="1"/>
  <c r="O440" i="1"/>
  <c r="O1472" i="1"/>
  <c r="O1775" i="1"/>
  <c r="O2316" i="1"/>
  <c r="O2621" i="1"/>
  <c r="O987" i="1"/>
  <c r="O2677" i="1"/>
  <c r="O3848" i="1"/>
  <c r="O501" i="1"/>
  <c r="O2497" i="1"/>
  <c r="O3140" i="1"/>
  <c r="O3044" i="1"/>
  <c r="O1674" i="1"/>
  <c r="O1228" i="1"/>
  <c r="O28" i="1"/>
  <c r="O832" i="1"/>
  <c r="O3652" i="1"/>
  <c r="O3308" i="1"/>
  <c r="O1716" i="1"/>
  <c r="O2624" i="1"/>
  <c r="O915" i="1"/>
  <c r="O1786" i="1"/>
  <c r="O2206" i="1"/>
  <c r="O2939" i="1"/>
  <c r="O1621" i="1"/>
  <c r="O3772" i="1"/>
  <c r="O3532" i="1"/>
  <c r="O2879" i="1"/>
  <c r="O3434" i="1"/>
  <c r="O3244" i="1"/>
  <c r="O3846" i="1"/>
  <c r="O2482" i="1"/>
  <c r="O2475" i="1"/>
  <c r="O2209" i="1"/>
  <c r="O46" i="1"/>
  <c r="O43" i="1"/>
  <c r="O1605" i="1"/>
  <c r="O2920" i="1"/>
  <c r="O885" i="1"/>
  <c r="O4079" i="1"/>
  <c r="O3264" i="1"/>
  <c r="O22" i="1"/>
  <c r="O3777" i="1"/>
  <c r="O3959" i="1"/>
  <c r="O750" i="1"/>
  <c r="O2431" i="1"/>
  <c r="O2112" i="1"/>
  <c r="O2844" i="1"/>
  <c r="O1636" i="1"/>
  <c r="O1673" i="1"/>
  <c r="O3332" i="1"/>
  <c r="O3718" i="1"/>
  <c r="O3581" i="1"/>
  <c r="O2121" i="1"/>
  <c r="O1653" i="1"/>
  <c r="O2981" i="1"/>
  <c r="O2885" i="1"/>
  <c r="O3566" i="1"/>
  <c r="O1828" i="1"/>
  <c r="O3269" i="1"/>
  <c r="O1443" i="1"/>
  <c r="O3220" i="1"/>
  <c r="O2787" i="1"/>
  <c r="O1858" i="1"/>
  <c r="O1263" i="1"/>
  <c r="O2905" i="1"/>
  <c r="O42" i="1"/>
  <c r="O1316" i="1"/>
  <c r="O2912" i="1"/>
  <c r="O3960" i="1"/>
  <c r="O409" i="1"/>
  <c r="O4081" i="1"/>
  <c r="O3784" i="1"/>
  <c r="O1843" i="1"/>
  <c r="O790" i="1"/>
  <c r="O3168" i="1"/>
  <c r="O3242" i="1"/>
  <c r="O4040" i="1"/>
  <c r="O3700" i="1"/>
  <c r="O2817" i="1"/>
  <c r="O2826" i="1"/>
  <c r="O2872" i="1"/>
  <c r="O1923" i="1"/>
  <c r="O1841" i="1"/>
  <c r="O2646" i="1"/>
  <c r="O3161" i="1"/>
  <c r="O3854" i="1"/>
  <c r="O819" i="1"/>
  <c r="O3878" i="1"/>
  <c r="O3163" i="1"/>
  <c r="O3313" i="1"/>
  <c r="O4038" i="1"/>
  <c r="O385" i="1"/>
  <c r="O2487" i="1"/>
  <c r="O3197" i="1"/>
  <c r="O146" i="1"/>
  <c r="O1167" i="1"/>
  <c r="O3951" i="1"/>
  <c r="O756" i="1"/>
  <c r="O3551" i="1"/>
  <c r="O1246" i="1"/>
  <c r="O66" i="1"/>
  <c r="O2772" i="1"/>
  <c r="O4069" i="1"/>
  <c r="O3562" i="1"/>
  <c r="O3185" i="1"/>
  <c r="O4058" i="1"/>
  <c r="O2309" i="1"/>
  <c r="O3501" i="1"/>
  <c r="O3301" i="1"/>
  <c r="O2536" i="1"/>
  <c r="O2647" i="1"/>
  <c r="O1827" i="1"/>
  <c r="O3236" i="1"/>
  <c r="O3246" i="1"/>
  <c r="O3083" i="1"/>
  <c r="O2796" i="1"/>
  <c r="O3249" i="1"/>
  <c r="O1285" i="1"/>
  <c r="O2134" i="1"/>
  <c r="O4047" i="1"/>
  <c r="O1554" i="1"/>
  <c r="O3727" i="1"/>
  <c r="O3334" i="1"/>
  <c r="O3952" i="1"/>
  <c r="O2113" i="1"/>
  <c r="O209" i="1"/>
  <c r="O1891" i="1"/>
  <c r="O17" i="1"/>
  <c r="O3284" i="1"/>
  <c r="O3986" i="1"/>
  <c r="O649" i="1"/>
  <c r="O3131" i="1"/>
  <c r="O1657" i="1"/>
  <c r="O2470" i="1"/>
  <c r="O4039" i="1"/>
  <c r="O2294" i="1"/>
  <c r="O2557" i="1"/>
  <c r="O826" i="1"/>
  <c r="O3821" i="1"/>
  <c r="O1098" i="1"/>
  <c r="O2109" i="1"/>
  <c r="O3477" i="1"/>
  <c r="O1766" i="1"/>
  <c r="O50" i="1"/>
  <c r="O3693" i="1"/>
  <c r="O2841" i="1"/>
  <c r="O2890" i="1"/>
  <c r="O1744" i="1"/>
  <c r="O1040" i="1"/>
  <c r="O3617" i="1"/>
  <c r="O1800" i="1"/>
  <c r="O3650" i="1"/>
  <c r="O2205" i="1"/>
  <c r="O3441" i="1"/>
  <c r="O111" i="1"/>
  <c r="O1728" i="1"/>
  <c r="O1481" i="1"/>
  <c r="O187" i="1"/>
  <c r="O3189" i="1"/>
  <c r="O1648" i="1"/>
  <c r="O3393" i="1"/>
  <c r="O3378" i="1"/>
  <c r="O3749" i="1"/>
  <c r="O785" i="1"/>
  <c r="O2466" i="1"/>
  <c r="O213" i="1"/>
  <c r="O803" i="1"/>
  <c r="O73" i="1"/>
  <c r="O2837" i="1"/>
  <c r="O716" i="1"/>
  <c r="O3466" i="1"/>
  <c r="O2103" i="1"/>
  <c r="O65" i="1"/>
  <c r="O2625" i="1"/>
  <c r="O802" i="1"/>
  <c r="O1769" i="1"/>
  <c r="O3925" i="1"/>
  <c r="O3977" i="1"/>
  <c r="O1577" i="1"/>
  <c r="O972" i="1"/>
  <c r="O1024" i="1"/>
  <c r="O2256" i="1"/>
  <c r="O3543" i="1"/>
  <c r="O4059" i="1"/>
  <c r="O3938" i="1"/>
  <c r="O1924" i="1"/>
  <c r="O699" i="1"/>
  <c r="O3471" i="1"/>
  <c r="O2465" i="1"/>
  <c r="O69" i="1"/>
  <c r="O3295" i="1"/>
  <c r="O2555" i="1"/>
  <c r="O3769" i="1"/>
  <c r="O1989" i="1"/>
  <c r="O1629" i="1"/>
  <c r="O1248" i="1"/>
  <c r="O837" i="1"/>
  <c r="O2929" i="1"/>
  <c r="O2108" i="1"/>
  <c r="O1803" i="1"/>
  <c r="O3805" i="1"/>
  <c r="O891" i="1"/>
  <c r="O3825" i="1"/>
  <c r="O107" i="1"/>
  <c r="O3734" i="1"/>
  <c r="O3012" i="1"/>
  <c r="O25" i="1"/>
  <c r="O68" i="1"/>
  <c r="O74" i="1"/>
  <c r="O3660" i="1"/>
  <c r="O1694" i="1"/>
  <c r="O815" i="1"/>
  <c r="O3270" i="1"/>
  <c r="O1691" i="1"/>
  <c r="O3559" i="1"/>
  <c r="O3948" i="1"/>
  <c r="O1247" i="1"/>
  <c r="O2884" i="1"/>
  <c r="O1933" i="1"/>
  <c r="O3288" i="1"/>
  <c r="O894" i="1"/>
  <c r="O1223" i="1"/>
  <c r="O2220" i="1"/>
  <c r="O692" i="1"/>
  <c r="O3107" i="1"/>
  <c r="O1572" i="1"/>
  <c r="O947" i="1"/>
  <c r="O3383" i="1"/>
  <c r="O2672" i="1"/>
  <c r="O3776" i="1"/>
  <c r="O3318" i="1"/>
  <c r="O3930" i="1"/>
  <c r="O4012" i="1"/>
  <c r="O2468" i="1"/>
  <c r="O2097" i="1"/>
  <c r="O3336" i="1"/>
  <c r="O3816" i="1"/>
  <c r="O1831" i="1"/>
  <c r="O3610" i="1"/>
  <c r="O2422" i="1"/>
  <c r="O2248" i="1"/>
  <c r="O2179" i="1"/>
  <c r="O1844" i="1"/>
  <c r="O1637" i="1"/>
  <c r="O1359" i="1"/>
  <c r="O794" i="1"/>
  <c r="O3621" i="1"/>
  <c r="O3811" i="1"/>
  <c r="O3317" i="1"/>
  <c r="O3780" i="1"/>
  <c r="O767" i="1"/>
  <c r="O3976" i="1"/>
  <c r="O3456" i="1"/>
  <c r="O1699" i="1"/>
  <c r="O2988" i="1"/>
  <c r="O1643" i="1"/>
  <c r="O728" i="1"/>
  <c r="O1243" i="1"/>
  <c r="O862" i="1"/>
  <c r="O2906" i="1"/>
  <c r="O757" i="1"/>
  <c r="O3484" i="1"/>
  <c r="O760" i="1"/>
  <c r="O3209" i="1"/>
  <c r="O988" i="1"/>
  <c r="O3394" i="1"/>
  <c r="O1349" i="1"/>
  <c r="O3820" i="1"/>
  <c r="O3218" i="1"/>
  <c r="O3363" i="1"/>
  <c r="O3729" i="1"/>
  <c r="O2838" i="1"/>
  <c r="O3588" i="1"/>
  <c r="O2317" i="1"/>
  <c r="O3491" i="1"/>
  <c r="O2935" i="1"/>
  <c r="O3405" i="1"/>
  <c r="O3166" i="1"/>
  <c r="O1509" i="1"/>
  <c r="O4054" i="1"/>
  <c r="O2542" i="1"/>
  <c r="O3664" i="1"/>
  <c r="O378" i="1"/>
  <c r="O1362" i="1"/>
  <c r="O3276" i="1"/>
  <c r="O3655" i="1"/>
  <c r="O1895" i="1"/>
  <c r="O3412" i="1"/>
  <c r="O1261" i="1"/>
  <c r="O977" i="1"/>
  <c r="O844" i="1"/>
  <c r="O3201" i="1"/>
  <c r="O853" i="1"/>
  <c r="O89" i="1"/>
  <c r="O3277" i="1"/>
  <c r="O2477" i="1"/>
  <c r="O3490" i="1"/>
  <c r="O3843" i="1"/>
  <c r="O1930" i="1"/>
  <c r="O2368" i="1"/>
  <c r="O2793" i="1"/>
  <c r="O1216" i="1"/>
  <c r="O3536" i="1"/>
  <c r="O3248" i="1"/>
  <c r="O2277" i="1"/>
  <c r="O3503" i="1"/>
  <c r="O2896" i="1"/>
  <c r="O3667" i="1"/>
  <c r="O1903" i="1"/>
  <c r="O822" i="1"/>
  <c r="O2942" i="1"/>
  <c r="O3747" i="1"/>
  <c r="O1675" i="1"/>
  <c r="O1201" i="1"/>
  <c r="O2936" i="1"/>
  <c r="O866" i="1"/>
  <c r="O2973" i="1"/>
  <c r="O2910" i="1"/>
  <c r="O1603" i="1"/>
  <c r="O1937" i="1"/>
  <c r="O2458" i="1"/>
  <c r="O2149" i="1"/>
  <c r="O3964" i="1"/>
  <c r="O589" i="1"/>
  <c r="O3204" i="1"/>
  <c r="O1404" i="1"/>
  <c r="O1902" i="1"/>
  <c r="O722" i="1"/>
  <c r="O528" i="1"/>
  <c r="O521" i="1"/>
  <c r="O3241" i="1"/>
  <c r="O40" i="1"/>
  <c r="O3171" i="1"/>
  <c r="O1866" i="1"/>
  <c r="O1671" i="1"/>
  <c r="O2628" i="1"/>
  <c r="O3936" i="1"/>
  <c r="O3908" i="1"/>
  <c r="O4024" i="1"/>
  <c r="O3695" i="1"/>
  <c r="O795" i="1"/>
  <c r="O1652" i="1"/>
  <c r="O404" i="1"/>
  <c r="O805" i="1"/>
  <c r="O2673" i="1"/>
  <c r="O1394" i="1"/>
  <c r="O1376" i="1"/>
  <c r="O1018" i="1"/>
  <c r="O3448" i="1"/>
  <c r="O1305" i="1"/>
  <c r="O3779" i="1"/>
  <c r="O3665" i="1"/>
  <c r="O3598" i="1"/>
  <c r="O1168" i="1"/>
  <c r="O3485" i="1"/>
  <c r="O3365" i="1"/>
  <c r="O1650" i="1"/>
  <c r="O2022" i="1"/>
  <c r="O978" i="1"/>
  <c r="O840" i="1"/>
  <c r="O3717" i="1"/>
  <c r="O3553" i="1"/>
  <c r="O308" i="1"/>
  <c r="O3325" i="1"/>
  <c r="O1928" i="1"/>
  <c r="O2168" i="1"/>
  <c r="O4017" i="1"/>
  <c r="O1193" i="1"/>
  <c r="O3253" i="1"/>
  <c r="O4007" i="1"/>
  <c r="O1004" i="1"/>
  <c r="O1914" i="1"/>
  <c r="O1106" i="1"/>
  <c r="O2276" i="1"/>
  <c r="O3744" i="1"/>
  <c r="O500" i="1"/>
  <c r="O3782" i="1"/>
  <c r="O3756" i="1"/>
  <c r="O3696" i="1"/>
  <c r="O3396" i="1"/>
  <c r="O3890" i="1"/>
  <c r="O3508" i="1"/>
  <c r="O2099" i="1"/>
  <c r="O1859" i="1"/>
  <c r="O168" i="1"/>
  <c r="O3978" i="1"/>
  <c r="O1826" i="1"/>
  <c r="O2562" i="1"/>
  <c r="O3407" i="1"/>
  <c r="O2091" i="1"/>
  <c r="O735" i="1"/>
  <c r="O654" i="1"/>
  <c r="O3787" i="1"/>
  <c r="O12" i="1"/>
  <c r="O408" i="1"/>
  <c r="O3575" i="1"/>
  <c r="O661" i="1"/>
  <c r="O1849" i="1"/>
  <c r="O2285" i="1"/>
  <c r="O4061" i="1"/>
  <c r="O2845" i="1"/>
  <c r="O212" i="1"/>
  <c r="O2819" i="1"/>
  <c r="O3010" i="1"/>
  <c r="O3005" i="1"/>
  <c r="O3823" i="1"/>
  <c r="O339" i="1"/>
  <c r="O407" i="1"/>
  <c r="O839" i="1"/>
  <c r="O1297" i="1"/>
  <c r="O3570" i="1"/>
  <c r="O3832" i="1"/>
  <c r="O3338" i="1"/>
  <c r="O1392" i="1"/>
  <c r="O3861" i="1"/>
  <c r="O3723" i="1"/>
  <c r="O1016" i="1"/>
  <c r="O1666" i="1"/>
  <c r="O3597" i="1"/>
  <c r="O2183" i="1"/>
  <c r="O1357" i="1"/>
  <c r="O4067" i="1"/>
  <c r="O4036" i="1"/>
  <c r="O3868" i="1"/>
  <c r="O3427" i="1"/>
  <c r="O3975" i="1"/>
  <c r="O532" i="1"/>
  <c r="O3940" i="1"/>
  <c r="O116" i="1"/>
  <c r="O1312" i="1"/>
  <c r="O3158" i="1"/>
  <c r="O3550" i="1"/>
  <c r="O3746" i="1"/>
  <c r="O3676" i="1"/>
  <c r="O1754" i="1"/>
  <c r="O1689" i="1"/>
  <c r="O1278" i="1"/>
  <c r="O2809" i="1"/>
  <c r="O2994" i="1"/>
  <c r="O2842" i="1"/>
  <c r="O1292" i="1"/>
  <c r="O807" i="1"/>
  <c r="O2657" i="1"/>
  <c r="O2632" i="1"/>
  <c r="O3344" i="1"/>
  <c r="O2642" i="1"/>
  <c r="O414" i="1"/>
  <c r="O1986" i="1"/>
  <c r="O2850" i="1"/>
  <c r="O2968" i="1"/>
  <c r="O3636" i="1"/>
  <c r="O1022" i="1"/>
  <c r="O3564" i="1"/>
  <c r="O2554" i="1"/>
  <c r="O898" i="1"/>
  <c r="O1181" i="1"/>
  <c r="O2490" i="1"/>
  <c r="O4102" i="1"/>
  <c r="O1931" i="1"/>
  <c r="O1190" i="1"/>
  <c r="O1005" i="1"/>
  <c r="O1850" i="1"/>
  <c r="O742" i="1"/>
  <c r="O2260" i="1"/>
  <c r="O3042" i="1"/>
  <c r="O1214" i="1"/>
  <c r="O799" i="1"/>
  <c r="O2321" i="1"/>
  <c r="O2314" i="1"/>
  <c r="O2086" i="1"/>
  <c r="O3981" i="1"/>
  <c r="O3974" i="1"/>
  <c r="O2446" i="1"/>
  <c r="O2934" i="1"/>
  <c r="O3357" i="1"/>
  <c r="O2897" i="1"/>
  <c r="O3966" i="1"/>
  <c r="O3629" i="1"/>
  <c r="O3982" i="1"/>
  <c r="O3384" i="1"/>
  <c r="O55" i="1"/>
  <c r="O3233" i="1"/>
  <c r="O1096" i="1"/>
  <c r="O2165" i="1"/>
  <c r="O2603" i="1"/>
  <c r="O3672" i="1"/>
  <c r="O3659" i="1"/>
  <c r="O1341" i="1"/>
  <c r="O748" i="1"/>
  <c r="O534" i="1"/>
  <c r="O2674" i="1"/>
  <c r="O3741" i="1"/>
  <c r="O2464" i="1"/>
  <c r="O2831" i="1"/>
  <c r="O1889" i="1"/>
  <c r="O1360" i="1"/>
  <c r="O3239" i="1"/>
  <c r="O4026" i="1"/>
  <c r="O380" i="1"/>
  <c r="O2478" i="1"/>
  <c r="O2858" i="1"/>
  <c r="O3367" i="1"/>
  <c r="O1476" i="1"/>
  <c r="O1823" i="1"/>
  <c r="O1884" i="1"/>
  <c r="O3433" i="1"/>
  <c r="O2117" i="1"/>
  <c r="O3728" i="1"/>
  <c r="O2698" i="1"/>
  <c r="O36" i="1"/>
  <c r="O3307" i="1"/>
  <c r="O2617" i="1"/>
  <c r="O121" i="1"/>
  <c r="O4107" i="1"/>
  <c r="O100" i="1"/>
  <c r="O3677" i="1"/>
  <c r="O2907" i="1"/>
  <c r="O1076" i="1"/>
  <c r="O1570" i="1"/>
  <c r="O2679" i="1"/>
  <c r="O1333" i="1"/>
  <c r="O1606" i="1"/>
  <c r="O1926" i="1"/>
  <c r="O3148" i="1"/>
  <c r="O2704" i="1"/>
  <c r="O3416" i="1"/>
  <c r="O1883" i="1"/>
  <c r="O1678" i="1"/>
  <c r="O3572" i="1"/>
  <c r="O2090" i="1"/>
  <c r="O2167" i="1"/>
  <c r="O2602" i="1"/>
  <c r="O2904" i="1"/>
  <c r="O3179" i="1"/>
  <c r="O3927" i="1"/>
  <c r="O651" i="1"/>
  <c r="O833" i="1"/>
  <c r="O1681" i="1"/>
  <c r="O103" i="1"/>
  <c r="O10" i="1"/>
  <c r="O3426" i="1"/>
  <c r="O3017" i="1"/>
  <c r="O272" i="1"/>
  <c r="O1291" i="1"/>
  <c r="O3157" i="1"/>
  <c r="O3414" i="1"/>
  <c r="O3554" i="1"/>
  <c r="O2937" i="1"/>
  <c r="O3736" i="1"/>
  <c r="O2222" i="1"/>
  <c r="O3593" i="1"/>
  <c r="O689" i="1"/>
  <c r="O753" i="1"/>
  <c r="O969" i="1"/>
  <c r="O3350" i="1"/>
  <c r="O824" i="1"/>
  <c r="O3910" i="1"/>
  <c r="O778" i="1"/>
  <c r="O93" i="1"/>
  <c r="O90" i="1"/>
  <c r="O3309" i="1"/>
  <c r="O356" i="1"/>
  <c r="O2287" i="1"/>
  <c r="O4070" i="1"/>
  <c r="O2919" i="1"/>
  <c r="O3275" i="1"/>
  <c r="O3155" i="1"/>
  <c r="O854" i="1"/>
  <c r="O2556" i="1"/>
  <c r="O3913" i="1"/>
  <c r="O110" i="1"/>
  <c r="O31" i="1"/>
  <c r="O3847" i="1"/>
  <c r="O3337" i="1"/>
  <c r="O3608" i="1"/>
  <c r="O343" i="1"/>
  <c r="O2308" i="1"/>
  <c r="O2543" i="1"/>
  <c r="O2928" i="1"/>
  <c r="O1262" i="1"/>
  <c r="O4010" i="1"/>
  <c r="O1294" i="1"/>
  <c r="O2553" i="1"/>
  <c r="O553" i="1"/>
  <c r="O2030" i="1"/>
  <c r="O1250" i="1"/>
  <c r="O3759" i="1"/>
  <c r="O3371" i="1"/>
  <c r="O4115" i="1"/>
  <c r="O1651" i="1"/>
  <c r="O316" i="1"/>
  <c r="O1529" i="1"/>
  <c r="O3931" i="1"/>
  <c r="O2813" i="1"/>
  <c r="O1287" i="1"/>
  <c r="O3502" i="1"/>
  <c r="O3618" i="1"/>
  <c r="O2547" i="1"/>
  <c r="O3162" i="1"/>
  <c r="O2548" i="1"/>
  <c r="O1397" i="1"/>
  <c r="O2304" i="1"/>
  <c r="O2713" i="1"/>
  <c r="O1861" i="1"/>
  <c r="O2101" i="1"/>
  <c r="O747" i="1"/>
  <c r="O118" i="1"/>
  <c r="O246" i="1"/>
  <c r="O1781" i="1"/>
  <c r="O3051" i="1"/>
  <c r="O2798" i="1"/>
  <c r="O3149" i="1"/>
  <c r="O3929" i="1"/>
  <c r="O84" i="1"/>
  <c r="O3603" i="1"/>
  <c r="O3612" i="1"/>
  <c r="O3902" i="1"/>
  <c r="O2083" i="1"/>
  <c r="O3607" i="1"/>
  <c r="O1295" i="1"/>
  <c r="O800" i="1"/>
  <c r="O1668" i="1"/>
  <c r="O2088" i="1"/>
  <c r="O4027" i="1"/>
  <c r="O536" i="1"/>
  <c r="O1630" i="1"/>
  <c r="O77" i="1"/>
  <c r="O3731" i="1"/>
  <c r="O1505" i="1"/>
  <c r="O2889" i="1"/>
  <c r="O3923" i="1"/>
  <c r="O32" i="1"/>
  <c r="O3354" i="1"/>
  <c r="O2940" i="1"/>
  <c r="O1634" i="1"/>
  <c r="O3844" i="1"/>
  <c r="O1380" i="1"/>
  <c r="O4004" i="1"/>
  <c r="O2336" i="1"/>
  <c r="O3915" i="1"/>
  <c r="O3464" i="1"/>
  <c r="O2529" i="1"/>
  <c r="O3740" i="1"/>
  <c r="O1593" i="1"/>
  <c r="O1405" i="1"/>
  <c r="O2176" i="1"/>
  <c r="O305" i="1"/>
  <c r="O2323" i="1"/>
  <c r="O1533" i="1"/>
  <c r="O3903" i="1"/>
  <c r="O1275" i="1"/>
  <c r="O3410" i="1"/>
  <c r="O3526" i="1"/>
  <c r="O811" i="1"/>
  <c r="O1890" i="1"/>
  <c r="O1267" i="1"/>
  <c r="O1302" i="1"/>
  <c r="O3795" i="1"/>
  <c r="O2486" i="1"/>
  <c r="O1667" i="1"/>
  <c r="O861" i="1"/>
  <c r="O1798" i="1"/>
  <c r="O809" i="1"/>
  <c r="O3183" i="1"/>
  <c r="O2096" i="1"/>
  <c r="O2741" i="1"/>
  <c r="O3020" i="1"/>
  <c r="O2173" i="1"/>
  <c r="O3380" i="1"/>
  <c r="O2891" i="1"/>
  <c r="O2111" i="1"/>
  <c r="O1249" i="1"/>
  <c r="O2808" i="1"/>
  <c r="O817" i="1"/>
  <c r="O2530" i="1"/>
  <c r="O4030" i="1"/>
  <c r="O1922" i="1"/>
  <c r="O3770" i="1"/>
  <c r="O2060" i="1"/>
  <c r="O2667" i="1"/>
  <c r="O1669" i="1"/>
  <c r="O469" i="1"/>
  <c r="O2293" i="1"/>
  <c r="O3822" i="1"/>
  <c r="O1464" i="1"/>
  <c r="O1386" i="1"/>
  <c r="O628" i="1"/>
  <c r="O3227" i="1"/>
  <c r="O2068" i="1"/>
  <c r="O2619" i="1"/>
  <c r="O7" i="1"/>
  <c r="O253" i="1"/>
  <c r="O3035" i="1"/>
  <c r="O3602" i="1"/>
  <c r="O3669" i="1"/>
  <c r="O3761" i="1"/>
  <c r="O1304" i="1"/>
  <c r="O3438" i="1"/>
  <c r="O3710" i="1"/>
  <c r="O2212" i="1"/>
  <c r="O185" i="1"/>
  <c r="O3245" i="1"/>
  <c r="O810" i="1"/>
  <c r="O2499" i="1"/>
  <c r="O3560" i="1"/>
  <c r="O2483" i="1"/>
  <c r="O2528" i="1"/>
  <c r="O2533" i="1"/>
  <c r="O119" i="1"/>
  <c r="O1527" i="1"/>
  <c r="O1654" i="1"/>
  <c r="O2982" i="1"/>
  <c r="O3452" i="1"/>
  <c r="O3758" i="1"/>
  <c r="O752" i="1"/>
  <c r="O3267" i="1"/>
  <c r="O3944" i="1"/>
  <c r="O2147" i="1"/>
  <c r="O4082" i="1"/>
  <c r="O2918" i="1"/>
  <c r="O2887" i="1"/>
  <c r="O3230" i="1"/>
  <c r="O704" i="1"/>
  <c r="O923" i="1"/>
  <c r="O3115" i="1"/>
  <c r="O2455" i="1"/>
  <c r="O64" i="1"/>
  <c r="O62" i="1"/>
  <c r="O3478" i="1"/>
  <c r="O1638" i="1"/>
  <c r="O1873" i="1"/>
  <c r="O996" i="1"/>
  <c r="O1385" i="1"/>
  <c r="O2491" i="1"/>
  <c r="O3014" i="1"/>
  <c r="O140" i="1"/>
  <c r="O1025" i="1"/>
  <c r="O3369" i="1"/>
  <c r="O3372" i="1"/>
  <c r="O851" i="1"/>
  <c r="O292" i="1"/>
  <c r="O2268" i="1"/>
  <c r="O1254" i="1"/>
  <c r="O1400" i="1"/>
  <c r="O1787" i="1"/>
  <c r="O2278" i="1"/>
  <c r="O481" i="1"/>
  <c r="O2213" i="1"/>
  <c r="O3411" i="1"/>
  <c r="O478" i="1"/>
  <c r="O1326" i="1"/>
  <c r="O3783" i="1"/>
  <c r="O1911" i="1"/>
  <c r="O1337" i="1"/>
  <c r="O1037" i="1"/>
  <c r="O2804" i="1"/>
  <c r="O3765" i="1"/>
  <c r="O2524" i="1"/>
  <c r="O296" i="1"/>
  <c r="O102" i="1"/>
  <c r="O2476" i="1"/>
  <c r="O801" i="1"/>
  <c r="O3894" i="1"/>
  <c r="O669" i="1"/>
  <c r="O3176" i="1"/>
  <c r="O4052" i="1"/>
  <c r="O3312" i="1"/>
  <c r="O108" i="1"/>
  <c r="O3585" i="1"/>
  <c r="O3457" i="1"/>
  <c r="O2546" i="1"/>
  <c r="O2534" i="1"/>
  <c r="O838" i="1"/>
  <c r="O2967" i="1"/>
  <c r="O3762" i="1"/>
  <c r="O2055" i="1"/>
  <c r="O1068" i="1"/>
  <c r="O2164" i="1"/>
  <c r="O2827" i="1"/>
  <c r="O1038" i="1"/>
  <c r="O843" i="1"/>
  <c r="O2865" i="1"/>
  <c r="O3326" i="1"/>
  <c r="O2082" i="1"/>
  <c r="O2107" i="1"/>
  <c r="O4113" i="1"/>
  <c r="O2264" i="1"/>
  <c r="O761" i="1"/>
  <c r="O3300" i="1"/>
  <c r="O3997" i="1"/>
  <c r="O2984" i="1"/>
  <c r="O3169" i="1"/>
  <c r="O746" i="1"/>
  <c r="O3691" i="1"/>
  <c r="O1616" i="1"/>
  <c r="O2663" i="1"/>
  <c r="O2983" i="1"/>
  <c r="O3755" i="1"/>
  <c r="O3831" i="1"/>
  <c r="O3750" i="1"/>
  <c r="O247" i="1"/>
  <c r="O3841" i="1"/>
  <c r="O1003" i="1"/>
  <c r="O114" i="1"/>
  <c r="O1352" i="1"/>
  <c r="O1702" i="1"/>
  <c r="O4075" i="1"/>
  <c r="O3023" i="1"/>
  <c r="O1251" i="1"/>
  <c r="O731" i="1"/>
  <c r="O3565" i="1"/>
  <c r="O4044" i="1"/>
  <c r="O2653" i="1"/>
  <c r="O3347" i="1"/>
  <c r="O2116" i="1"/>
  <c r="O1649" i="1"/>
  <c r="O3453" i="1"/>
  <c r="O3699" i="1"/>
  <c r="O4084" i="1"/>
  <c r="O396" i="1"/>
  <c r="O94" i="1"/>
  <c r="O3316" i="1"/>
  <c r="O405" i="1"/>
  <c r="O3339" i="1"/>
  <c r="O4042" i="1"/>
  <c r="O2835" i="1"/>
  <c r="O2824" i="1"/>
  <c r="O1537" i="1"/>
  <c r="O1274" i="1"/>
  <c r="O3047" i="1"/>
  <c r="O1887" i="1"/>
  <c r="O274" i="1"/>
  <c r="O3113" i="1"/>
  <c r="O1761" i="1"/>
  <c r="O2175" i="1"/>
  <c r="O3990" i="1"/>
  <c r="O1383" i="1"/>
  <c r="O3862" i="1"/>
  <c r="O2182" i="1"/>
  <c r="O35" i="1"/>
  <c r="O3961" i="1"/>
  <c r="O2908" i="1"/>
  <c r="O3799" i="1"/>
  <c r="O49" i="1"/>
  <c r="O275" i="1"/>
  <c r="O1805" i="1"/>
  <c r="O2063" i="1"/>
  <c r="O2289" i="1"/>
  <c r="O113" i="1"/>
  <c r="O3775" i="1"/>
  <c r="O2280" i="1"/>
  <c r="O1784" i="1"/>
  <c r="O3299" i="1"/>
  <c r="O1433" i="1"/>
  <c r="O2322" i="1"/>
  <c r="O1612" i="1"/>
  <c r="O729" i="1"/>
  <c r="O1806" i="1"/>
  <c r="O329" i="1"/>
  <c r="O3406" i="1"/>
  <c r="O1389" i="1"/>
  <c r="O725" i="1"/>
  <c r="O3916" i="1"/>
  <c r="O3679" i="1"/>
  <c r="O2240" i="1"/>
  <c r="O806" i="1"/>
  <c r="O3285" i="1"/>
  <c r="O3505" i="1"/>
  <c r="O2275" i="1"/>
  <c r="O2460" i="1"/>
  <c r="O3774" i="1"/>
  <c r="O3446" i="1"/>
  <c r="O3152" i="1"/>
  <c r="O2197" i="1"/>
  <c r="O1370" i="1"/>
  <c r="O1647" i="1"/>
  <c r="O267" i="1"/>
  <c r="O2409" i="1"/>
  <c r="O270" i="1"/>
  <c r="O647" i="1"/>
  <c r="O828" i="1"/>
  <c r="O754" i="1"/>
  <c r="O15" i="1"/>
  <c r="O2915" i="1"/>
  <c r="O2965" i="1"/>
  <c r="O1934" i="1"/>
  <c r="O2659" i="1"/>
  <c r="O3294" i="1"/>
  <c r="O321" i="1"/>
  <c r="O538" i="1"/>
  <c r="O2166" i="1"/>
  <c r="O120" i="1"/>
  <c r="O1758" i="1"/>
  <c r="O382" i="1"/>
  <c r="O2922" i="1"/>
  <c r="O1346" i="1"/>
  <c r="O3463" i="1"/>
  <c r="O4066" i="1"/>
  <c r="O924" i="1"/>
  <c r="O3657" i="1"/>
  <c r="O3521" i="1"/>
  <c r="O1369" i="1"/>
  <c r="O4005" i="1"/>
  <c r="O1309" i="1"/>
  <c r="O4109" i="1"/>
  <c r="O1759" i="1"/>
  <c r="O3983" i="1"/>
  <c r="O846" i="1"/>
  <c r="O841" i="1"/>
  <c r="O4114" i="1"/>
  <c r="O3146" i="1"/>
  <c r="O3091" i="1"/>
  <c r="O1034" i="1"/>
  <c r="O1182" i="1"/>
  <c r="O2655" i="1"/>
  <c r="O1816" i="1"/>
  <c r="O278" i="1"/>
  <c r="O2251" i="1"/>
  <c r="O266" i="1"/>
  <c r="O2065" i="1"/>
  <c r="O2795" i="1"/>
  <c r="O1350" i="1"/>
  <c r="O264" i="1"/>
  <c r="O47" i="1"/>
  <c r="O3156" i="1"/>
  <c r="O4001" i="1"/>
  <c r="O2498" i="1"/>
  <c r="O3901" i="1"/>
  <c r="O293" i="1"/>
  <c r="O3496" i="1"/>
  <c r="O1323" i="1"/>
  <c r="O847" i="1"/>
  <c r="O2100" i="1"/>
  <c r="O13" i="1"/>
  <c r="O1745" i="1"/>
  <c r="O3752" i="1"/>
  <c r="O1202" i="1"/>
  <c r="O1298" i="1"/>
  <c r="O2191" i="1"/>
  <c r="O1860" i="1"/>
  <c r="O1607" i="1"/>
  <c r="O2306" i="1"/>
  <c r="O2320" i="1"/>
  <c r="O16" i="1"/>
  <c r="O1623" i="1"/>
  <c r="O2699" i="1"/>
  <c r="O1257" i="1"/>
  <c r="O2094" i="1"/>
  <c r="O3408" i="1"/>
  <c r="O804" i="1"/>
  <c r="O410" i="1"/>
  <c r="O4055" i="1"/>
  <c r="O835" i="1"/>
  <c r="O1253" i="1"/>
  <c r="O2550" i="1"/>
  <c r="O703" i="1"/>
  <c r="O739" i="1"/>
  <c r="O1320" i="1"/>
  <c r="O4018" i="1"/>
  <c r="O1203" i="1"/>
  <c r="O3280" i="1"/>
  <c r="O1936" i="1"/>
  <c r="O852" i="1"/>
  <c r="O3833" i="1"/>
  <c r="O1526" i="1"/>
  <c r="O3451" i="1"/>
  <c r="O1358" i="1"/>
  <c r="O1631" i="1"/>
  <c r="O1645" i="1"/>
  <c r="O276" i="1"/>
  <c r="O2531" i="1"/>
  <c r="O3104" i="1"/>
  <c r="O3842" i="1"/>
  <c r="O733" i="1"/>
  <c r="O2178" i="1"/>
  <c r="O3963" i="1"/>
  <c r="O390" i="1"/>
  <c r="O3421" i="1"/>
  <c r="O1211" i="1"/>
  <c r="O2286" i="1"/>
  <c r="O1568" i="1"/>
  <c r="O1090" i="1"/>
  <c r="O2631" i="1"/>
  <c r="O88" i="1"/>
  <c r="O2311" i="1"/>
  <c r="O1398" i="1"/>
  <c r="O341" i="1"/>
  <c r="O2532" i="1"/>
  <c r="O1036" i="1"/>
  <c r="O3912" i="1"/>
  <c r="O1899" i="1"/>
  <c r="O956" i="1"/>
  <c r="O1746" i="1"/>
  <c r="O2721" i="1"/>
  <c r="O473" i="1"/>
  <c r="O2552" i="1"/>
  <c r="O1011" i="1"/>
  <c r="O2549" i="1"/>
  <c r="O989" i="1"/>
  <c r="O3306" i="1"/>
  <c r="O283" i="1"/>
  <c r="O3111" i="1"/>
  <c r="O1215" i="1"/>
  <c r="O325" i="1"/>
  <c r="O3788" i="1"/>
  <c r="O946" i="1"/>
  <c r="O2303" i="1"/>
  <c r="O3064" i="1"/>
  <c r="O444" i="1"/>
  <c r="O1679" i="1"/>
  <c r="O249" i="1"/>
  <c r="O1390" i="1"/>
  <c r="O1799" i="1"/>
  <c r="O3191" i="1"/>
  <c r="O1032" i="1"/>
  <c r="O1377" i="1"/>
  <c r="O2214" i="1"/>
  <c r="O91" i="1"/>
  <c r="O974" i="1"/>
  <c r="O515" i="1"/>
  <c r="O1028" i="1"/>
  <c r="O749" i="1"/>
  <c r="O2045" i="1"/>
  <c r="O3170" i="1"/>
  <c r="O1624" i="1"/>
  <c r="O3022" i="1"/>
  <c r="O115" i="1"/>
  <c r="O2305" i="1"/>
  <c r="O2821" i="1"/>
  <c r="O788" i="1"/>
  <c r="O1296" i="1"/>
  <c r="O371" i="1"/>
  <c r="O3331" i="1"/>
  <c r="O3073" i="1"/>
  <c r="O1540" i="1"/>
  <c r="O836" i="1"/>
  <c r="O1348" i="1"/>
  <c r="O4088" i="1"/>
  <c r="O2714" i="1"/>
  <c r="O2296" i="1"/>
  <c r="O2726" i="1"/>
  <c r="O2737" i="1"/>
  <c r="O2115" i="1"/>
  <c r="O1079" i="1"/>
  <c r="O2903" i="1"/>
  <c r="O726" i="1"/>
  <c r="O2740" i="1"/>
  <c r="O2087" i="1"/>
  <c r="O63" i="1"/>
  <c r="O1767" i="1"/>
  <c r="O2042" i="1"/>
  <c r="O1373" i="1"/>
  <c r="O4063" i="1"/>
  <c r="O2250" i="1"/>
  <c r="O1367" i="1"/>
  <c r="O1658" i="1"/>
  <c r="O67" i="1"/>
  <c r="O485" i="1"/>
  <c r="O2894" i="1"/>
  <c r="O3027" i="1"/>
  <c r="O1363" i="1"/>
  <c r="O2615" i="1"/>
  <c r="O3004" i="1"/>
  <c r="O3865" i="1"/>
  <c r="O2526" i="1"/>
  <c r="O1273" i="1"/>
  <c r="O134" i="1"/>
  <c r="O104" i="1"/>
  <c r="O4013" i="1"/>
  <c r="O109" i="1"/>
  <c r="O358" i="1"/>
  <c r="O366" i="1"/>
  <c r="O1029" i="1"/>
  <c r="O1283" i="1"/>
  <c r="O482" i="1"/>
  <c r="O2463" i="1"/>
  <c r="O793" i="1"/>
  <c r="O1307" i="1"/>
  <c r="O2263" i="1"/>
  <c r="O3513" i="1"/>
  <c r="O2731" i="1"/>
  <c r="O896" i="1"/>
  <c r="O376" i="1"/>
  <c r="O3454" i="1"/>
  <c r="O1332" i="1"/>
  <c r="O306" i="1"/>
  <c r="O3445" i="1"/>
  <c r="O524" i="1"/>
  <c r="O3109" i="1"/>
  <c r="O730" i="1"/>
  <c r="O1660" i="1"/>
  <c r="O3767" i="1"/>
  <c r="O1747" i="1"/>
  <c r="O375" i="1"/>
  <c r="O3984" i="1"/>
  <c r="O1188" i="1"/>
  <c r="O3836" i="1"/>
  <c r="O845" i="1"/>
  <c r="O2527" i="1"/>
  <c r="O421" i="1"/>
  <c r="O1829" i="1"/>
  <c r="O818" i="1"/>
  <c r="O2243" i="1"/>
  <c r="O2122" i="1"/>
  <c r="O2129" i="1"/>
  <c r="O1066" i="1"/>
  <c r="O1608" i="1"/>
  <c r="O4025" i="1"/>
  <c r="O2443" i="1"/>
  <c r="O1628" i="1"/>
  <c r="O1663" i="1"/>
  <c r="O2501" i="1"/>
  <c r="O2223" i="1"/>
  <c r="O3465" i="1"/>
  <c r="O3662" i="1"/>
  <c r="O3134" i="1"/>
  <c r="O2017" i="1"/>
  <c r="O1264" i="1"/>
  <c r="O1466" i="1"/>
  <c r="O2931" i="1"/>
  <c r="O2262" i="1"/>
  <c r="O1436" i="1"/>
  <c r="O1807" i="1"/>
  <c r="O2828" i="1"/>
  <c r="O1670" i="1"/>
  <c r="O1664" i="1"/>
  <c r="O3529" i="1"/>
  <c r="O3909" i="1"/>
  <c r="O2941" i="1"/>
  <c r="O3995" i="1"/>
  <c r="O2598" i="1"/>
  <c r="O1762" i="1"/>
  <c r="O2535" i="1"/>
  <c r="O2235" i="1"/>
  <c r="O1944" i="1"/>
  <c r="O487" i="1"/>
  <c r="O3050" i="1"/>
  <c r="O3272" i="1"/>
  <c r="O1384" i="1"/>
  <c r="O808" i="1"/>
  <c r="O2448" i="1"/>
  <c r="O3030" i="1"/>
  <c r="O796" i="1"/>
  <c r="O1530" i="1"/>
  <c r="O3066" i="1"/>
  <c r="O8" i="1"/>
  <c r="O38" i="1"/>
  <c r="O3778" i="1"/>
  <c r="O1045" i="1"/>
  <c r="O257" i="1"/>
  <c r="O2462" i="1"/>
  <c r="O58" i="1"/>
  <c r="O2692" i="1"/>
  <c r="O3008" i="1"/>
  <c r="O1015" i="1"/>
  <c r="O326" i="1"/>
  <c r="O2447" i="1"/>
  <c r="O2265" i="1"/>
  <c r="O3221" i="1"/>
  <c r="O1655" i="1"/>
  <c r="O3018" i="1"/>
  <c r="O3633" i="1"/>
  <c r="O1686" i="1"/>
  <c r="O337" i="1"/>
  <c r="O1938" i="1"/>
  <c r="O3164" i="1"/>
  <c r="O48" i="1"/>
  <c r="O2993" i="1"/>
  <c r="O2315" i="1"/>
  <c r="O2185" i="1"/>
  <c r="O221" i="1"/>
  <c r="O681" i="1"/>
  <c r="O1387" i="1"/>
  <c r="O710" i="1"/>
  <c r="O314" i="1"/>
  <c r="O2255" i="1"/>
  <c r="O2031" i="1"/>
  <c r="O365" i="1"/>
  <c r="O9" i="1"/>
  <c r="O1189" i="1"/>
  <c r="O1200" i="1"/>
  <c r="O3573" i="1"/>
  <c r="O1617" i="1"/>
  <c r="O1852" i="1"/>
  <c r="O3043" i="1"/>
  <c r="O2092" i="1"/>
  <c r="O254" i="1"/>
  <c r="O1897" i="1"/>
  <c r="O2245" i="1"/>
  <c r="O1521" i="1"/>
  <c r="O1378" i="1"/>
  <c r="O2313" i="1"/>
  <c r="O400" i="1"/>
  <c r="O1756" i="1"/>
  <c r="O1819" i="1"/>
  <c r="O3711" i="1"/>
  <c r="O1749" i="1"/>
  <c r="O1802" i="1"/>
  <c r="O1785" i="1"/>
  <c r="O1368" i="1"/>
  <c r="O741" i="1"/>
  <c r="O3856" i="1"/>
  <c r="O3552" i="1"/>
  <c r="O1268" i="1"/>
  <c r="O1191" i="1"/>
  <c r="O1470" i="1"/>
  <c r="O307" i="1"/>
  <c r="O3973" i="1"/>
  <c r="O2738" i="1"/>
  <c r="O1139" i="1"/>
  <c r="O2992" i="1"/>
  <c r="O1635" i="1"/>
  <c r="O723" i="1"/>
  <c r="O1838" i="1"/>
  <c r="O2541" i="1"/>
  <c r="O2969" i="1"/>
  <c r="O3594" i="1"/>
  <c r="O4071" i="1"/>
  <c r="O4111" i="1"/>
  <c r="O1693" i="1"/>
  <c r="O2057" i="1"/>
  <c r="O304" i="1"/>
  <c r="O1303" i="1"/>
  <c r="O3814" i="1"/>
  <c r="O1280" i="1"/>
  <c r="O1752" i="1"/>
  <c r="O1676" i="1"/>
  <c r="O3527" i="1"/>
  <c r="O3024" i="1"/>
  <c r="O2932" i="1"/>
  <c r="O56" i="1"/>
  <c r="O3511" i="1"/>
  <c r="O336" i="1"/>
  <c r="O2856" i="1"/>
  <c r="O798" i="1"/>
  <c r="O3738" i="1"/>
  <c r="O3291" i="1"/>
  <c r="O2474" i="1"/>
  <c r="O2480" i="1"/>
  <c r="O1351" i="1"/>
  <c r="O1619" i="1"/>
  <c r="O3234" i="1"/>
  <c r="O1395" i="1"/>
  <c r="O3768" i="1"/>
  <c r="O1753" i="1"/>
  <c r="O60" i="1"/>
  <c r="O3533" i="1"/>
  <c r="O3472" i="1"/>
  <c r="O350" i="1"/>
  <c r="O369" i="1"/>
  <c r="O4048" i="1"/>
  <c r="O1935" i="1"/>
  <c r="O2999" i="1"/>
  <c r="O5" i="1"/>
  <c r="O1618" i="1"/>
  <c r="O2053" i="1"/>
  <c r="O2298" i="1"/>
  <c r="O3840" i="1"/>
  <c r="O1375" i="1"/>
  <c r="O419" i="1"/>
  <c r="O331" i="1"/>
  <c r="O1023" i="1"/>
  <c r="O3994" i="1"/>
  <c r="O1893" i="1"/>
  <c r="O751" i="1"/>
  <c r="O3397" i="1"/>
  <c r="O1632" i="1"/>
  <c r="O262" i="1"/>
  <c r="O736" i="1"/>
  <c r="O658" i="1"/>
  <c r="O2449" i="1"/>
  <c r="O3530" i="1"/>
  <c r="O2232" i="1"/>
  <c r="O2616" i="1"/>
  <c r="O1033" i="1"/>
  <c r="O4089" i="1"/>
  <c r="O2451" i="1"/>
  <c r="O2266" i="1"/>
  <c r="O397" i="1"/>
  <c r="O674" i="1"/>
  <c r="O2202" i="1"/>
  <c r="O1797" i="1"/>
  <c r="O1646" i="1"/>
  <c r="O2723" i="1"/>
  <c r="O2675" i="1"/>
  <c r="O3911" i="1"/>
  <c r="O3895" i="1"/>
  <c r="O1941" i="1"/>
  <c r="O57" i="1"/>
  <c r="O71" i="1"/>
  <c r="O3896" i="1"/>
  <c r="O1381" i="1"/>
  <c r="O1031" i="1"/>
  <c r="O1224" i="1"/>
  <c r="O3081" i="1"/>
  <c r="O402" i="1"/>
  <c r="O1948" i="1"/>
  <c r="O251" i="1"/>
  <c r="O2257" i="1"/>
  <c r="O3409" i="1"/>
  <c r="O738" i="1"/>
  <c r="O1401" i="1"/>
  <c r="O3243" i="1"/>
  <c r="O2105" i="1"/>
  <c r="O1399" i="1"/>
  <c r="O2253" i="1"/>
  <c r="O3092" i="1"/>
  <c r="O3130" i="1"/>
  <c r="O1319" i="1"/>
  <c r="O1272" i="1"/>
  <c r="O2637" i="1"/>
  <c r="O3389" i="1"/>
  <c r="O2453" i="1"/>
  <c r="O2333" i="1"/>
  <c r="O2009" i="1"/>
  <c r="O1810" i="1"/>
  <c r="O54" i="1"/>
  <c r="O2" i="1"/>
  <c r="O1627" i="1"/>
  <c r="O354" i="1"/>
  <c r="O1001" i="1"/>
  <c r="O1030" i="1"/>
  <c r="O2230" i="1"/>
  <c r="O2014" i="1"/>
  <c r="O3443" i="1"/>
  <c r="O657" i="1"/>
  <c r="O1836" i="1"/>
  <c r="O673" i="1"/>
  <c r="O3259" i="1"/>
  <c r="O1782" i="1"/>
  <c r="O219" i="1"/>
  <c r="O2279" i="1"/>
  <c r="O2718" i="1"/>
  <c r="O364" i="1"/>
  <c r="O3231" i="1"/>
  <c r="O51" i="1"/>
  <c r="O1515" i="1"/>
  <c r="O351" i="1"/>
  <c r="O18" i="1"/>
  <c r="O842" i="1"/>
  <c r="O30" i="1"/>
  <c r="O3358" i="1"/>
  <c r="O2608" i="1"/>
  <c r="O2048" i="1"/>
  <c r="O2987" i="1"/>
  <c r="O362" i="1"/>
  <c r="O3584" i="1"/>
  <c r="O1765" i="1"/>
  <c r="O3436" i="1"/>
  <c r="O4104" i="1"/>
  <c r="O3026" i="1"/>
  <c r="O4076" i="1"/>
  <c r="O3302" i="1"/>
  <c r="O2044" i="1"/>
  <c r="O1845" i="1"/>
  <c r="O1751" i="1"/>
  <c r="O1403" i="1"/>
  <c r="O1315" i="1"/>
  <c r="O3980" i="1"/>
  <c r="O827" i="1"/>
  <c r="O3576" i="1"/>
  <c r="O2724" i="1"/>
  <c r="O310" i="1"/>
  <c r="O3256" i="1"/>
  <c r="O3007" i="1"/>
  <c r="O679" i="1"/>
  <c r="O3574" i="1"/>
  <c r="O755" i="1"/>
  <c r="O3546" i="1"/>
  <c r="O615" i="1"/>
  <c r="O82" i="1"/>
  <c r="O1311" i="1"/>
  <c r="O399" i="1"/>
  <c r="O269" i="1"/>
  <c r="O370" i="1"/>
  <c r="O1207" i="1"/>
  <c r="O1967" i="1"/>
  <c r="O3046" i="1"/>
  <c r="O3671" i="1"/>
  <c r="O1187" i="1"/>
  <c r="O2201" i="1"/>
  <c r="O2339" i="1"/>
  <c r="O743" i="1"/>
  <c r="O1009" i="1"/>
  <c r="O1256" i="1"/>
  <c r="O1206" i="1"/>
  <c r="O415" i="1"/>
  <c r="O1857" i="1"/>
  <c r="O1197" i="1"/>
  <c r="O2242" i="1"/>
  <c r="O2274" i="1"/>
  <c r="O1354" i="1"/>
  <c r="O2523" i="1"/>
  <c r="O547" i="1"/>
  <c r="O2231" i="1"/>
  <c r="O379" i="1"/>
  <c r="O1772" i="1"/>
  <c r="O1978" i="1"/>
  <c r="O1281" i="1"/>
  <c r="O1270" i="1"/>
  <c r="O971" i="1"/>
  <c r="O2023" i="1"/>
  <c r="O53" i="1"/>
  <c r="O320" i="1"/>
  <c r="O2734" i="1"/>
  <c r="O2139" i="1"/>
  <c r="O1336" i="1"/>
  <c r="O792" i="1"/>
  <c r="O2909" i="1"/>
  <c r="O1609" i="1"/>
  <c r="O690" i="1"/>
  <c r="O3" i="1"/>
  <c r="O244" i="1"/>
  <c r="O2238" i="1"/>
  <c r="O3048" i="1"/>
  <c r="O834" i="1"/>
  <c r="O3682" i="1"/>
  <c r="O2963" i="1"/>
  <c r="O2340" i="1"/>
  <c r="O1463" i="1"/>
  <c r="O1832" i="1"/>
  <c r="O2452" i="1"/>
  <c r="O3864" i="1"/>
  <c r="O248" i="1"/>
  <c r="O1794" i="1"/>
  <c r="O59" i="1"/>
  <c r="O3537" i="1"/>
  <c r="O1856" i="1"/>
  <c r="O3918" i="1"/>
  <c r="O4105" i="1"/>
  <c r="O700" i="1"/>
  <c r="O303" i="1"/>
  <c r="O537" i="1"/>
  <c r="O2976" i="1"/>
  <c r="O1220" i="1"/>
  <c r="O1210" i="1"/>
  <c r="O2871" i="1"/>
  <c r="O1222" i="1"/>
  <c r="O1633" i="1"/>
  <c r="O367" i="1"/>
  <c r="O3781" i="1"/>
  <c r="O2318" i="1"/>
  <c r="O797" i="1"/>
  <c r="O1513" i="1"/>
  <c r="O1961" i="1"/>
  <c r="O3370" i="1"/>
  <c r="O3015" i="1"/>
  <c r="O4000" i="1"/>
  <c r="O3539" i="1"/>
  <c r="O291" i="1"/>
  <c r="O2184" i="1"/>
  <c r="O2997" i="1"/>
  <c r="O2620" i="1"/>
  <c r="O1306" i="1"/>
  <c r="O2259" i="1"/>
  <c r="O1279" i="1"/>
  <c r="O2668" i="1"/>
  <c r="O2198" i="1"/>
  <c r="O398" i="1"/>
  <c r="O242" i="1"/>
  <c r="O1512" i="1"/>
  <c r="O1755" i="1"/>
  <c r="O1259" i="1"/>
  <c r="O2046" i="1"/>
  <c r="O2974" i="1"/>
  <c r="O288" i="1"/>
  <c r="O3425" i="1"/>
  <c r="O3045" i="1"/>
  <c r="O340" i="1"/>
  <c r="O1507" i="1"/>
  <c r="O1282" i="1"/>
  <c r="O1205" i="1"/>
  <c r="O2725" i="1"/>
  <c r="O1974" i="1"/>
  <c r="O957" i="1"/>
  <c r="O348" i="1"/>
  <c r="O318" i="1"/>
  <c r="O2658" i="1"/>
  <c r="O2110" i="1"/>
  <c r="O2614" i="1"/>
  <c r="O1468" i="1"/>
  <c r="O2043" i="1"/>
  <c r="O1892" i="1"/>
  <c r="O1940" i="1"/>
  <c r="O1209" i="1"/>
  <c r="O381" i="1"/>
  <c r="O3523" i="1"/>
  <c r="O823" i="1"/>
  <c r="O1854" i="1"/>
  <c r="O995" i="1"/>
  <c r="O1343" i="1"/>
  <c r="O1542" i="1"/>
  <c r="O2635" i="1"/>
  <c r="O315" i="1"/>
  <c r="O347" i="1"/>
  <c r="O301" i="1"/>
  <c r="O2610" i="1"/>
  <c r="O1506" i="1"/>
  <c r="O258" i="1"/>
  <c r="O2666" i="1"/>
  <c r="O3021" i="1"/>
  <c r="O2307" i="1"/>
  <c r="O1518" i="1"/>
  <c r="O1284" i="1"/>
  <c r="O1522" i="1"/>
  <c r="O2720" i="1"/>
  <c r="O394" i="1"/>
  <c r="O2261" i="1"/>
  <c r="O2246" i="1"/>
  <c r="O659" i="1"/>
  <c r="O416" i="1"/>
  <c r="O1531" i="1"/>
  <c r="O953" i="1"/>
  <c r="O1964" i="1"/>
  <c r="O2249" i="1"/>
  <c r="O961" i="1"/>
  <c r="O682" i="1"/>
  <c r="O2228" i="1"/>
  <c r="O1514" i="1"/>
  <c r="O954" i="1"/>
  <c r="O2160" i="1"/>
  <c r="O1002" i="1"/>
  <c r="O44" i="1"/>
  <c r="O2237" i="1"/>
  <c r="O3235" i="1"/>
  <c r="O61" i="1"/>
  <c r="O1830" i="1"/>
  <c r="O727" i="1"/>
  <c r="O3726" i="1"/>
  <c r="O393" i="1"/>
  <c r="O299" i="1"/>
  <c r="O23" i="1"/>
  <c r="O1353" i="1"/>
  <c r="O2540" i="1"/>
  <c r="O3224" i="1"/>
  <c r="O1218" i="1"/>
  <c r="O1271" i="1"/>
  <c r="O2229" i="1"/>
  <c r="O1510" i="1"/>
  <c r="O1006" i="1"/>
  <c r="O285" i="1"/>
  <c r="O2225" i="1"/>
  <c r="O1848" i="1"/>
  <c r="O2537" i="1"/>
  <c r="O313" i="1"/>
  <c r="O2606" i="1"/>
  <c r="O2665" i="1"/>
  <c r="O2159" i="1"/>
  <c r="O1777" i="1"/>
  <c r="O1021" i="1"/>
  <c r="O322" i="1"/>
  <c r="O2664" i="1"/>
  <c r="O401" i="1"/>
  <c r="O1908" i="1"/>
  <c r="O311" i="1"/>
  <c r="O263" i="1"/>
  <c r="O3965" i="1"/>
  <c r="O1539" i="1"/>
  <c r="O1511" i="1"/>
  <c r="O277" i="1"/>
  <c r="O2093" i="1"/>
  <c r="O3041" i="1"/>
  <c r="O1195" i="1"/>
  <c r="O2623" i="1"/>
  <c r="O2170" i="1"/>
  <c r="O3623" i="1"/>
  <c r="O3942" i="1"/>
  <c r="O2188" i="1"/>
  <c r="O2676" i="1"/>
  <c r="O1225" i="1"/>
  <c r="O1748" i="1"/>
  <c r="O1504" i="1"/>
  <c r="O29" i="1"/>
  <c r="O1269" i="1"/>
  <c r="O386" i="1"/>
  <c r="O420" i="1"/>
  <c r="O2736" i="1"/>
  <c r="O2190" i="1"/>
  <c r="O2633" i="1"/>
  <c r="O3003" i="1"/>
  <c r="O1186" i="1"/>
  <c r="O1525" i="1"/>
  <c r="O3019" i="1"/>
  <c r="O2026" i="1"/>
  <c r="O3860" i="1"/>
  <c r="O2459" i="1"/>
  <c r="O1026" i="1"/>
  <c r="O686" i="1"/>
  <c r="O1965" i="1"/>
  <c r="O1534" i="1"/>
  <c r="O1519" i="1"/>
  <c r="O2226" i="1"/>
  <c r="O1277" i="1"/>
  <c r="O3419" i="1"/>
  <c r="O309" i="1"/>
  <c r="O2254" i="1"/>
  <c r="O517" i="1"/>
  <c r="O1339" i="1"/>
  <c r="O2234" i="1"/>
  <c r="O2986" i="1"/>
  <c r="O653" i="1"/>
  <c r="O1097" i="1"/>
  <c r="O317" i="1"/>
  <c r="O361" i="1"/>
  <c r="O2911" i="1"/>
  <c r="O302" i="1"/>
  <c r="O2330" i="1"/>
  <c r="O2337" i="1"/>
  <c r="O1260" i="1"/>
  <c r="O245" i="1"/>
  <c r="O962" i="1"/>
  <c r="O2495" i="1"/>
  <c r="O2926" i="1"/>
  <c r="O1221" i="1"/>
  <c r="O359" i="1"/>
  <c r="O383" i="1"/>
  <c r="O1659" i="1"/>
  <c r="O2080" i="1"/>
  <c r="O2070" i="1"/>
  <c r="O672" i="1"/>
  <c r="O295" i="1"/>
  <c r="O732" i="1"/>
  <c r="O289" i="1"/>
  <c r="O645" i="1"/>
  <c r="O2331" i="1"/>
  <c r="O387" i="1"/>
  <c r="O2334" i="1"/>
  <c r="O1516" i="1"/>
  <c r="O281" i="1"/>
  <c r="O324" i="1"/>
  <c r="O1219" i="1"/>
  <c r="O3037" i="1"/>
  <c r="O1541" i="1"/>
  <c r="O4023" i="1"/>
  <c r="O2989" i="1"/>
  <c r="O1528" i="1"/>
  <c r="O218" i="1"/>
  <c r="O256" i="1"/>
  <c r="O2709" i="1"/>
  <c r="O2204" i="1"/>
  <c r="O3016" i="1"/>
  <c r="O1477" i="1"/>
  <c r="O2186" i="1"/>
  <c r="O34" i="1"/>
  <c r="O2618" i="1"/>
  <c r="O352" i="1"/>
  <c r="O2270" i="1"/>
  <c r="O2081" i="1"/>
  <c r="O981" i="1"/>
  <c r="O2716" i="1"/>
  <c r="O338" i="1"/>
  <c r="O265" i="1"/>
  <c r="O2722" i="1"/>
  <c r="O298" i="1"/>
  <c r="O3011" i="1"/>
  <c r="O2719" i="1"/>
  <c r="O1538" i="1"/>
  <c r="O2039" i="1"/>
  <c r="O152" i="1"/>
  <c r="O660" i="1"/>
  <c r="O2444" i="1"/>
  <c r="O319" i="1"/>
  <c r="O2730" i="1"/>
  <c r="O2233" i="1"/>
  <c r="O413" i="1"/>
  <c r="O2059" i="1"/>
  <c r="O1255" i="1"/>
  <c r="O372" i="1"/>
  <c r="O345" i="1"/>
  <c r="O2829" i="1"/>
  <c r="O2461" i="1"/>
  <c r="O985" i="1"/>
  <c r="O1520" i="1"/>
  <c r="O45" i="1"/>
  <c r="O3857" i="1"/>
  <c r="O1114" i="1"/>
  <c r="O2019" i="1"/>
  <c r="O2733" i="1"/>
  <c r="O1536" i="1"/>
  <c r="O273" i="1"/>
  <c r="O2300" i="1"/>
  <c r="O252" i="1"/>
  <c r="O3038" i="1"/>
  <c r="O2717" i="1"/>
  <c r="O3517" i="1"/>
  <c r="O20" i="1"/>
  <c r="O2241" i="1"/>
  <c r="O287" i="1"/>
  <c r="O656" i="1"/>
  <c r="O2612" i="1"/>
  <c r="O2609" i="1"/>
  <c r="O41" i="1"/>
  <c r="O856" i="1"/>
  <c r="O3031" i="1"/>
  <c r="O724" i="1"/>
  <c r="O1473" i="1"/>
  <c r="O2028" i="1"/>
  <c r="O1479" i="1"/>
  <c r="O1977" i="1"/>
  <c r="O1912" i="1"/>
  <c r="O2040" i="1"/>
  <c r="O713" i="1"/>
  <c r="O1955" i="1"/>
  <c r="O1371" i="1"/>
  <c r="O346" i="1"/>
  <c r="O2180" i="1"/>
  <c r="O1474" i="1"/>
  <c r="O2192" i="1"/>
  <c r="O3144" i="1"/>
  <c r="O1000" i="1"/>
  <c r="O2978" i="1"/>
  <c r="O2456" i="1"/>
  <c r="O2991" i="1"/>
  <c r="O695" i="1"/>
  <c r="O1258" i="1"/>
  <c r="O332" i="1"/>
  <c r="O2332" i="1"/>
  <c r="O323" i="1"/>
  <c r="O406" i="1"/>
  <c r="O2007" i="1"/>
  <c r="O259" i="1"/>
  <c r="O1199" i="1"/>
  <c r="O26" i="1"/>
  <c r="O368" i="1"/>
  <c r="O1276" i="1"/>
  <c r="O363" i="1"/>
  <c r="O2604" i="1"/>
  <c r="O1198" i="1"/>
  <c r="O2708" i="1"/>
  <c r="O1217" i="1"/>
  <c r="O2038" i="1"/>
  <c r="O2282" i="1"/>
  <c r="O1478" i="1"/>
  <c r="O2056" i="1"/>
  <c r="O4028" i="1"/>
  <c r="O1523" i="1"/>
  <c r="O963" i="1"/>
  <c r="O2047" i="1"/>
  <c r="O3494" i="1"/>
  <c r="O1196" i="1"/>
  <c r="O39" i="1"/>
  <c r="O1317" i="1"/>
  <c r="O2445" i="1"/>
  <c r="O280" i="1"/>
  <c r="O357" i="1"/>
  <c r="O2944" i="1"/>
  <c r="O243" i="1"/>
  <c r="O2705" i="1"/>
  <c r="O286" i="1"/>
  <c r="O3068" i="1"/>
  <c r="O2648" i="1"/>
  <c r="O2342" i="1"/>
  <c r="O333" i="1"/>
  <c r="O671" i="1"/>
  <c r="O2061" i="1"/>
  <c r="O353" i="1"/>
  <c r="O342" i="1"/>
  <c r="O650" i="1"/>
  <c r="O349" i="1"/>
  <c r="O2035" i="1"/>
  <c r="O2271" i="1"/>
  <c r="O3006" i="1"/>
  <c r="O284" i="1"/>
  <c r="O2732" i="1"/>
  <c r="O1469" i="1"/>
  <c r="O2927" i="1"/>
  <c r="O2710" i="1"/>
  <c r="O1078" i="1"/>
  <c r="O1532" i="1"/>
  <c r="O2052" i="1"/>
  <c r="O643" i="1"/>
  <c r="O1471" i="1"/>
  <c r="O2118" i="1"/>
  <c r="O2062" i="1"/>
  <c r="O2729" i="1"/>
  <c r="O14" i="1"/>
  <c r="O1204" i="1"/>
  <c r="O1366" i="1"/>
  <c r="O335" i="1"/>
  <c r="O1959" i="1"/>
  <c r="O2310" i="1"/>
  <c r="O2711" i="1"/>
  <c r="O1212" i="1"/>
  <c r="O1345" i="1"/>
  <c r="O3493" i="1"/>
  <c r="O3000" i="1"/>
  <c r="O360" i="1"/>
  <c r="O290" i="1"/>
  <c r="O403" i="1"/>
  <c r="O327" i="1"/>
  <c r="O3029" i="1"/>
  <c r="O1951" i="1"/>
  <c r="O2200" i="1"/>
  <c r="O709" i="1"/>
  <c r="O2196" i="1"/>
  <c r="O2735" i="1"/>
  <c r="O737" i="1"/>
  <c r="O6" i="1"/>
  <c r="O344" i="1"/>
  <c r="O395" i="1"/>
  <c r="O4062" i="1"/>
  <c r="O2073" i="1"/>
  <c r="O1972" i="1"/>
  <c r="O2273" i="1"/>
  <c r="O1019" i="1"/>
  <c r="O260" i="1"/>
  <c r="O2079" i="1"/>
  <c r="O2727" i="1"/>
  <c r="O1482" i="1"/>
  <c r="O1252" i="1"/>
  <c r="O2051" i="1"/>
  <c r="O2033" i="1"/>
  <c r="O2998" i="1"/>
  <c r="O1524" i="1"/>
  <c r="O355" i="1"/>
  <c r="O2239" i="1"/>
  <c r="O2071" i="1"/>
  <c r="O1750" i="1"/>
  <c r="O1535" i="1"/>
  <c r="O1683" i="1"/>
  <c r="O2020" i="1"/>
  <c r="O297" i="1"/>
  <c r="O2195" i="1"/>
  <c r="O1954" i="1"/>
  <c r="O279" i="1"/>
  <c r="O1308" i="1"/>
  <c r="O2341" i="1"/>
  <c r="O2739" i="1"/>
  <c r="O1969" i="1"/>
  <c r="O2032" i="1"/>
  <c r="O646" i="1"/>
  <c r="O1976" i="1"/>
  <c r="O2034" i="1"/>
  <c r="O2269" i="1"/>
  <c r="O294" i="1"/>
  <c r="O2058" i="1"/>
  <c r="O1027" i="1"/>
  <c r="O330" i="1"/>
  <c r="O2074" i="1"/>
  <c r="O2312" i="1"/>
  <c r="O2067" i="1"/>
  <c r="O1313" i="1"/>
  <c r="O389" i="1"/>
  <c r="O1962" i="1"/>
  <c r="O1338" i="1"/>
  <c r="O3125" i="1"/>
  <c r="O250" i="1"/>
  <c r="O1503" i="1"/>
  <c r="O2018" i="1"/>
  <c r="O2712" i="1"/>
  <c r="O2187" i="1"/>
  <c r="O2622" i="1"/>
  <c r="O2012" i="1"/>
  <c r="O1952" i="1"/>
  <c r="O980" i="1"/>
  <c r="O261" i="1"/>
  <c r="O3303" i="1"/>
  <c r="O1960" i="1"/>
  <c r="O2901" i="1"/>
  <c r="O2049" i="1"/>
  <c r="O2338" i="1"/>
  <c r="O2728" i="1"/>
  <c r="O2247" i="1"/>
  <c r="O655" i="1"/>
  <c r="O1953" i="1"/>
  <c r="O2611" i="1"/>
  <c r="O701" i="1"/>
  <c r="O2607" i="1"/>
  <c r="O2004" i="1"/>
  <c r="O2626" i="1"/>
  <c r="O1963" i="1"/>
  <c r="O3036" i="1"/>
  <c r="O334" i="1"/>
  <c r="O2064" i="1"/>
  <c r="O691" i="1"/>
  <c r="O1971" i="1"/>
  <c r="O282" i="1"/>
  <c r="O2006" i="1"/>
  <c r="O2029" i="1"/>
  <c r="O391" i="1"/>
  <c r="O2008" i="1"/>
  <c r="O2024" i="1"/>
  <c r="O2050" i="1"/>
  <c r="O2194" i="1"/>
  <c r="O2244" i="1"/>
  <c r="O1467" i="1"/>
  <c r="O300" i="1"/>
  <c r="O1970" i="1"/>
  <c r="O271" i="1"/>
  <c r="O1007" i="1"/>
  <c r="O206" i="1"/>
  <c r="O2011" i="1"/>
  <c r="O2075" i="1"/>
  <c r="O2715" i="1"/>
  <c r="O2027" i="1"/>
  <c r="O2025" i="1"/>
  <c r="O1957" i="1"/>
  <c r="O2077" i="1"/>
  <c r="O2037" i="1"/>
  <c r="O328" i="1"/>
  <c r="O2985" i="1"/>
  <c r="O2041" i="1"/>
  <c r="O1945" i="1"/>
  <c r="O373" i="1"/>
  <c r="O1958" i="1"/>
  <c r="O2054" i="1"/>
  <c r="O1982" i="1"/>
  <c r="O2272" i="1"/>
  <c r="O2329" i="1"/>
  <c r="O2021" i="1"/>
  <c r="O2227" i="1"/>
  <c r="O1979" i="1"/>
  <c r="O2189" i="1"/>
  <c r="O1919" i="1"/>
  <c r="O1968" i="1"/>
  <c r="O2003" i="1"/>
  <c r="O1981" i="1"/>
  <c r="O1966" i="1"/>
  <c r="O2252" i="1"/>
  <c r="O2199" i="1"/>
  <c r="O644" i="1"/>
  <c r="O2036" i="1"/>
  <c r="O2613" i="1"/>
  <c r="O1946" i="1"/>
  <c r="O1943" i="1"/>
  <c r="O2645" i="1"/>
  <c r="O1947" i="1"/>
  <c r="O1956" i="1"/>
  <c r="O2072" i="1"/>
  <c r="O2013" i="1"/>
  <c r="O1517" i="1"/>
  <c r="O2066" i="1"/>
  <c r="O1975" i="1"/>
  <c r="O1980" i="1"/>
  <c r="O1480" i="1"/>
  <c r="O1014" i="1"/>
  <c r="O1973" i="1"/>
  <c r="O2078" i="1"/>
  <c r="O1950" i="1"/>
  <c r="O2015" i="1"/>
  <c r="O2016" i="1"/>
  <c r="T523" i="1" l="1"/>
  <c r="T522" i="1"/>
  <c r="G13" i="7"/>
  <c r="F12" i="7"/>
  <c r="F11" i="7"/>
  <c r="F10" i="7"/>
  <c r="F9" i="7"/>
  <c r="G8" i="7"/>
  <c r="H7" i="7"/>
  <c r="F5" i="7"/>
  <c r="H4" i="7"/>
  <c r="H3" i="7"/>
  <c r="D14" i="7"/>
  <c r="E2" i="7"/>
  <c r="F2" i="7" s="1"/>
  <c r="B14" i="7"/>
  <c r="C14" i="7"/>
  <c r="G4" i="7" l="1"/>
  <c r="G12" i="7"/>
  <c r="G7" i="7"/>
  <c r="F7" i="7"/>
  <c r="F4" i="7"/>
  <c r="G3" i="7"/>
  <c r="G11" i="7"/>
  <c r="F8" i="7"/>
  <c r="H6" i="7"/>
  <c r="F6" i="7"/>
  <c r="G6" i="7"/>
  <c r="G5" i="7"/>
  <c r="G2" i="7"/>
  <c r="F13" i="7"/>
  <c r="G9" i="7"/>
  <c r="H10" i="7"/>
  <c r="G10" i="7"/>
  <c r="F3" i="7"/>
  <c r="H8" i="7"/>
  <c r="H2" i="7"/>
  <c r="H13" i="7"/>
  <c r="H5" i="7"/>
  <c r="H12" i="7"/>
  <c r="H9" i="7"/>
  <c r="H11" i="7"/>
  <c r="E14" i="7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<sst xmlns="http://schemas.openxmlformats.org/spreadsheetml/2006/main" count="32975" uniqueCount="8400">
  <si>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</si>
  <si>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</si>
  <si>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</si>
  <si>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</si>
  <si>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</si>
  <si>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</si>
  <si>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</si>
  <si>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</si>
  <si>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</si>
  <si>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</si>
  <si>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</si>
  <si>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</si>
  <si>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</si>
  <si>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</si>
  <si>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</si>
  <si>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</si>
  <si>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</si>
  <si>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</si>
  <si>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</si>
  <si>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</si>
  <si>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</si>
  <si>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</si>
  <si>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</si>
  <si>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</si>
  <si>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</si>
  <si>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</si>
  <si>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</si>
  <si>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</si>
  <si>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</si>
  <si>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</si>
  <si>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</si>
  <si>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</si>
  <si>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</si>
  <si>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</si>
  <si>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</si>
  <si>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</si>
  <si>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</si>
  <si>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</si>
  <si>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</si>
  <si>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</si>
  <si>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</si>
  <si>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</si>
  <si>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</si>
  <si>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</si>
  <si>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</si>
  <si>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</si>
  <si>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</si>
  <si>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</si>
  <si>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</si>
  <si>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</si>
  <si>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</si>
  <si>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</si>
  <si>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</si>
  <si>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</si>
  <si>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</si>
  <si>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</si>
  <si>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</si>
  <si>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</si>
  <si>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</si>
  <si>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</si>
  <si>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</si>
  <si>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</si>
  <si>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</si>
  <si>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</si>
  <si>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</si>
  <si>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</si>
  <si>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</si>
  <si>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</si>
  <si>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</si>
  <si>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</si>
  <si>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</si>
  <si>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</si>
  <si>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</si>
  <si>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</si>
  <si>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</si>
  <si>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</si>
  <si>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</si>
  <si>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</si>
  <si>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</si>
  <si>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</si>
  <si>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</si>
  <si>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</si>
  <si>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</si>
  <si>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</si>
  <si>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</si>
  <si>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</si>
  <si>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</si>
  <si>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</si>
  <si>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</si>
  <si>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</si>
  <si>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</si>
  <si>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</si>
  <si>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</si>
  <si>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</si>
  <si>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</si>
  <si>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</si>
  <si>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</si>
  <si>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</si>
  <si>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</si>
  <si>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</si>
  <si>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</si>
  <si>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</si>
  <si>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</si>
  <si>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</si>
  <si>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</si>
  <si>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</si>
  <si>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</si>
  <si>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</si>
  <si>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</si>
  <si>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</si>
  <si>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</si>
  <si>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</si>
  <si>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</si>
  <si>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</si>
  <si>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</si>
  <si>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</si>
  <si>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</si>
  <si>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</si>
  <si>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</si>
  <si>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</si>
  <si>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</si>
  <si>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</si>
  <si>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</si>
  <si>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</si>
  <si>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</si>
  <si>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</si>
  <si>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</si>
  <si>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</si>
  <si>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</si>
  <si>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</si>
  <si>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</si>
  <si>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</si>
  <si>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</si>
  <si>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</si>
  <si>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</si>
  <si>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</si>
  <si>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</si>
  <si>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</si>
  <si>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</si>
  <si>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</si>
  <si>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</si>
  <si>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</si>
  <si>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</si>
  <si>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</si>
  <si>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</si>
  <si>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</si>
  <si>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</si>
  <si>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</si>
  <si>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</si>
  <si>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</si>
  <si>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</si>
  <si>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</si>
  <si>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</si>
  <si>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</si>
  <si>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</si>
  <si>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</si>
  <si>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</si>
  <si>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</si>
  <si>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</si>
  <si>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</si>
  <si>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</si>
  <si>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</si>
  <si>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</si>
  <si>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</si>
  <si>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</si>
  <si>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</si>
  <si>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</si>
  <si>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</si>
  <si>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</si>
  <si>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</si>
  <si>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</si>
  <si>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</si>
  <si>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</si>
  <si>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</si>
  <si>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</si>
  <si>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</si>
  <si>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</si>
  <si>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</si>
  <si>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</si>
  <si>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</si>
  <si>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</si>
  <si>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</si>
  <si>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</si>
  <si>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</si>
  <si>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</si>
  <si>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</si>
  <si>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</si>
  <si>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</si>
  <si>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</si>
  <si>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</si>
  <si>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</si>
  <si>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</si>
  <si>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</si>
  <si>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</si>
  <si>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</si>
  <si>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</si>
  <si>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</si>
  <si>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</si>
  <si>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</si>
  <si>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</si>
  <si>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</si>
  <si>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</si>
  <si>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</si>
  <si>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</si>
  <si>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</si>
  <si>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</si>
  <si>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</si>
  <si>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</si>
  <si>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</si>
  <si>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</si>
  <si>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</si>
  <si>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</si>
  <si>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</si>
  <si>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</si>
  <si>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</si>
  <si>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</si>
  <si>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</si>
  <si>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</si>
  <si>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</si>
  <si>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</si>
  <si>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</si>
  <si>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</si>
  <si>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</si>
  <si>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</si>
  <si>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</si>
  <si>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</si>
  <si>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</si>
  <si>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</si>
  <si>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</si>
  <si>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</si>
  <si>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</si>
  <si>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</si>
  <si>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</si>
  <si>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</si>
  <si>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</si>
  <si>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</si>
  <si>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</si>
  <si>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</si>
  <si>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</si>
  <si>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</si>
  <si>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</si>
  <si>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</si>
  <si>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</si>
  <si>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</si>
  <si>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</si>
  <si>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</si>
  <si>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</si>
  <si>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</si>
  <si>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</si>
  <si>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</si>
  <si>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</si>
  <si>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</si>
  <si>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</si>
  <si>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</si>
  <si>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</si>
  <si>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</si>
  <si>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</si>
  <si>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</si>
  <si>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</si>
  <si>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</si>
  <si>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</si>
  <si>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</si>
  <si>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</si>
  <si>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</si>
  <si>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</si>
  <si>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</si>
  <si>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</si>
  <si>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</si>
  <si>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</si>
  <si>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</si>
  <si>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</si>
  <si>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</si>
  <si>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</si>
  <si>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</si>
  <si>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</si>
  <si>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</si>
  <si>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</si>
  <si>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</si>
  <si>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</si>
  <si>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</si>
  <si>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</si>
  <si>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</si>
  <si>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</si>
  <si>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</si>
  <si>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</si>
  <si>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</si>
  <si>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</si>
  <si>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</si>
  <si>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</si>
  <si>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</si>
  <si>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</si>
  <si>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</si>
  <si>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</si>
  <si>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</si>
  <si>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</si>
  <si>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</si>
  <si>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</si>
  <si>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</si>
  <si>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</si>
  <si>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</si>
  <si>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</si>
  <si>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</si>
  <si>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</si>
  <si>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</si>
  <si>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</si>
  <si>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</si>
  <si>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</si>
  <si>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</si>
  <si>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</si>
  <si>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</si>
  <si>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</si>
  <si>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</si>
  <si>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</si>
  <si>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</si>
  <si>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</si>
  <si>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</si>
  <si>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</si>
  <si>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</si>
  <si>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</si>
  <si>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</si>
  <si>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</si>
  <si>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</si>
  <si>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</si>
  <si>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</si>
  <si>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</si>
  <si>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</si>
  <si>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</si>
  <si>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</si>
  <si>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</si>
  <si>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</si>
  <si>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</si>
  <si>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</si>
  <si>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</si>
  <si>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</si>
  <si>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</si>
  <si>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</si>
  <si>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</si>
  <si>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</si>
  <si>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</si>
  <si>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</si>
  <si>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</si>
  <si>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</si>
  <si>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</si>
  <si>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</si>
  <si>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</si>
  <si>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</si>
  <si>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</si>
  <si>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</si>
  <si>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</si>
  <si>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</si>
  <si>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</si>
  <si>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</si>
  <si>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</si>
  <si>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</si>
  <si>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</si>
  <si>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</si>
  <si>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</si>
  <si>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</si>
  <si>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</si>
  <si>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</si>
  <si>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</si>
  <si>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</si>
  <si>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</si>
  <si>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</si>
  <si>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</si>
  <si>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</si>
  <si>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</si>
  <si>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</si>
  <si>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</si>
  <si>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</si>
  <si>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</si>
  <si>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</si>
  <si>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</si>
  <si>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</si>
  <si>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</si>
  <si>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</si>
  <si>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</si>
  <si>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</si>
  <si>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</si>
  <si>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</si>
  <si>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</si>
  <si>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</si>
  <si>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</si>
  <si>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</si>
  <si>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</si>
  <si>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</si>
  <si>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</si>
  <si>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</si>
  <si>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</si>
  <si>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</si>
  <si>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</si>
  <si>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</si>
  <si>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</si>
  <si>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</si>
  <si>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</si>
  <si>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</si>
  <si>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</si>
  <si>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</si>
  <si>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</si>
  <si>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</si>
  <si>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</si>
  <si>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</si>
  <si>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</si>
  <si>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</si>
  <si>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</si>
  <si>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</si>
  <si>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</si>
  <si>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</si>
  <si>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</si>
  <si>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</si>
  <si>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</si>
  <si>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</si>
  <si>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</si>
  <si>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</si>
  <si>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</si>
  <si>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</si>
  <si>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</si>
  <si>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</si>
  <si>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</si>
  <si>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</si>
  <si>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</si>
  <si>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</si>
  <si>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</si>
  <si>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</si>
  <si>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</si>
  <si>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</si>
  <si>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</si>
  <si>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</si>
  <si>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</si>
  <si>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</si>
  <si>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</si>
  <si>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</si>
  <si>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</si>
  <si>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</si>
  <si>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</si>
  <si>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</si>
  <si>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</si>
  <si>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</si>
  <si>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</si>
  <si>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</si>
  <si>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</si>
  <si>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</si>
  <si>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</si>
  <si>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</si>
  <si>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</si>
  <si>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</si>
  <si>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</si>
  <si>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</si>
  <si>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</si>
  <si>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</si>
  <si>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</si>
  <si>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</si>
  <si>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</si>
  <si>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</si>
  <si>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</si>
  <si>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</si>
  <si>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</si>
  <si>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</si>
  <si>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</si>
  <si>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</si>
  <si>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</si>
  <si>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</si>
  <si>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</si>
  <si>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</si>
  <si>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</si>
  <si>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</si>
  <si>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</si>
  <si>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</si>
  <si>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</si>
  <si>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</si>
  <si>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</si>
  <si>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</si>
  <si>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</si>
  <si>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</si>
  <si>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</si>
  <si>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</si>
  <si>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</si>
  <si>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</si>
  <si>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</si>
  <si>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</si>
  <si>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</si>
  <si>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</si>
  <si>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</si>
  <si>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</si>
  <si>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</si>
  <si>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</si>
  <si>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</si>
  <si>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</si>
  <si>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</si>
  <si>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</si>
  <si>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</si>
  <si>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</si>
  <si>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</si>
  <si>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</si>
  <si>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</si>
  <si>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</si>
  <si>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</si>
  <si>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</si>
  <si>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</si>
  <si>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</si>
  <si>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</si>
  <si>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</si>
  <si>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</si>
  <si>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</si>
  <si>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</si>
  <si>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</si>
  <si>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</si>
  <si>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</si>
  <si>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</si>
  <si>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</si>
  <si>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</si>
  <si>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</si>
  <si>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</si>
  <si>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</si>
  <si>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</si>
  <si>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</si>
  <si>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</si>
  <si>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</si>
  <si>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</si>
  <si>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</si>
  <si>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</si>
  <si>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</si>
  <si>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</si>
  <si>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</si>
  <si>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</si>
  <si>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</si>
  <si>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</si>
  <si>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</si>
  <si>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</si>
  <si>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</si>
  <si>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</si>
  <si>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</si>
  <si>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</si>
  <si>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</si>
  <si>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</si>
  <si>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</si>
  <si>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</si>
  <si>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</si>
  <si>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</si>
  <si>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</si>
  <si>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</si>
  <si>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</si>
  <si>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</si>
  <si>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</si>
  <si>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</si>
  <si>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</si>
  <si>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</si>
  <si>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</si>
  <si>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</si>
  <si>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</si>
  <si>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</si>
  <si>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</si>
  <si>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</si>
  <si>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</si>
  <si>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</si>
  <si>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</si>
  <si>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</si>
  <si>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</si>
  <si>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</si>
  <si>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</si>
  <si>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</si>
  <si>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</si>
  <si>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</si>
  <si>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</si>
  <si>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</si>
  <si>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</si>
  <si>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</si>
  <si>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</si>
  <si>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</si>
  <si>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</si>
  <si>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</si>
  <si>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</si>
  <si>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</si>
  <si>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</si>
  <si>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</si>
  <si>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</si>
  <si>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</si>
  <si>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</si>
  <si>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</si>
  <si>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</si>
  <si>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</si>
  <si>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</si>
  <si>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</si>
  <si>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</si>
  <si>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</si>
  <si>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</si>
  <si>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</si>
  <si>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</si>
  <si>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</si>
  <si>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</si>
  <si>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</si>
  <si>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</si>
  <si>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</si>
  <si>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</si>
  <si>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</si>
  <si>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</si>
  <si>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</si>
  <si>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</si>
  <si>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</si>
  <si>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</si>
  <si>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</si>
  <si>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</si>
  <si>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</si>
  <si>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</si>
  <si>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</si>
  <si>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</si>
  <si>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</si>
  <si>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</si>
  <si>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</si>
  <si>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</si>
  <si>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</si>
  <si>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</si>
  <si>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</si>
  <si>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</si>
  <si>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</si>
  <si>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</si>
  <si>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</si>
  <si>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</si>
  <si>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</si>
  <si>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</si>
  <si>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</si>
  <si>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</si>
  <si>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</si>
  <si>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</si>
  <si>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</si>
  <si>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</si>
  <si>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</si>
  <si>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</si>
  <si>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</si>
  <si>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</si>
  <si>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</si>
  <si>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</si>
  <si>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</si>
  <si>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</si>
  <si>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</si>
  <si>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</si>
  <si>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</si>
  <si>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</si>
  <si>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</si>
  <si>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</si>
  <si>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</si>
  <si>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</si>
  <si>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</si>
  <si>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</si>
  <si>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</si>
  <si>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</si>
  <si>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</si>
  <si>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</si>
  <si>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</si>
  <si>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</si>
  <si>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</si>
  <si>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</si>
  <si>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</si>
  <si>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</si>
  <si>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</si>
  <si>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</si>
  <si>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</si>
  <si>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</si>
  <si>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</si>
  <si>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</si>
  <si>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</si>
  <si>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</si>
  <si>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</si>
  <si>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</si>
  <si>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</si>
  <si>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</si>
  <si>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</si>
  <si>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</si>
  <si>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</si>
  <si>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</si>
  <si>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</si>
  <si>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</si>
  <si>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</si>
  <si>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</si>
  <si>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</si>
  <si>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</si>
  <si>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</si>
  <si>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</si>
  <si>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</si>
  <si>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</si>
  <si>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</si>
  <si>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</si>
  <si>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</si>
  <si>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</si>
  <si>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</si>
  <si>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</si>
  <si>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</si>
  <si>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</si>
  <si>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</si>
  <si>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</si>
  <si>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</si>
  <si>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</si>
  <si>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</si>
  <si>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</si>
  <si>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</si>
  <si>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</si>
  <si>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</si>
  <si>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</si>
  <si>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</si>
  <si>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</si>
  <si>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</si>
  <si>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</si>
  <si>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</si>
  <si>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</si>
  <si>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</si>
  <si>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</si>
  <si>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</si>
  <si>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</si>
  <si>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</si>
  <si>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</si>
  <si>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</si>
  <si>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</si>
  <si>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</si>
  <si>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</si>
  <si>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</si>
  <si>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</si>
  <si>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</si>
  <si>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</si>
  <si>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</si>
  <si>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</si>
  <si>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</si>
  <si>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</si>
  <si>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</si>
  <si>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</si>
  <si>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</si>
  <si>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</si>
  <si>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</si>
  <si>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</si>
  <si>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</si>
  <si>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</si>
  <si>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</si>
  <si>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</si>
  <si>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</si>
  <si>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</si>
  <si>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</si>
  <si>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</si>
  <si>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</si>
  <si>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</si>
  <si>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</si>
  <si>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</si>
  <si>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</si>
  <si>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</si>
  <si>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</si>
  <si>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</si>
  <si>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</si>
  <si>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</si>
  <si>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</si>
  <si>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</si>
  <si>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</si>
  <si>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</si>
  <si>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</si>
  <si>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</si>
  <si>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</si>
  <si>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</si>
  <si>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</si>
  <si>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</si>
  <si>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</si>
  <si>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</si>
  <si>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</si>
  <si>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</si>
  <si>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</si>
  <si>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</si>
  <si>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</si>
  <si>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</si>
  <si>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</si>
  <si>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</si>
  <si>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</si>
  <si>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</si>
  <si>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</si>
  <si>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</si>
  <si>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</si>
  <si>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</si>
  <si>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</si>
  <si>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</si>
  <si>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</si>
  <si>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</si>
  <si>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</si>
  <si>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</si>
  <si>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</si>
  <si>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</si>
  <si>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</si>
  <si>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</si>
  <si>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</si>
  <si>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</si>
  <si>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</si>
  <si>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</si>
  <si>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</si>
  <si>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</si>
  <si>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</si>
  <si>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</si>
  <si>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</si>
  <si>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</si>
  <si>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</si>
  <si>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</si>
  <si>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</si>
  <si>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</si>
  <si>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</si>
  <si>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</si>
  <si>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</si>
  <si>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</si>
  <si>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</si>
  <si>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</si>
  <si>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</si>
  <si>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</si>
  <si>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</si>
  <si>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</si>
  <si>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</si>
  <si>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</si>
  <si>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</si>
  <si>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</si>
  <si>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</si>
  <si>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</si>
  <si>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</si>
  <si>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</si>
  <si>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</si>
  <si>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</si>
  <si>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</si>
  <si>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</si>
  <si>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</si>
  <si>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</si>
  <si>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</si>
  <si>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</si>
  <si>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</si>
  <si>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</si>
  <si>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</si>
  <si>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</si>
  <si>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</si>
  <si>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</si>
  <si>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</si>
  <si>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</si>
  <si>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</si>
  <si>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</si>
  <si>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</si>
  <si>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</si>
  <si>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</si>
  <si>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</si>
  <si>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</si>
  <si>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</si>
  <si>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</si>
  <si>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</si>
  <si>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</si>
  <si>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</si>
  <si>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</si>
  <si>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</si>
  <si>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</si>
  <si>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</si>
  <si>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</si>
  <si>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</si>
  <si>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</si>
  <si>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</si>
  <si>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</si>
  <si>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</si>
  <si>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</si>
  <si>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</si>
  <si>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</si>
  <si>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</si>
  <si>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</si>
  <si>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</si>
  <si>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</si>
  <si>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</si>
  <si>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</si>
  <si>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</si>
  <si>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</si>
  <si>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</si>
  <si>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</si>
  <si>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</si>
  <si>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</si>
  <si>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</si>
  <si>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</si>
  <si>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</si>
  <si>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</si>
  <si>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</si>
  <si>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</si>
  <si>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</si>
  <si>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</si>
  <si>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</si>
  <si>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</si>
  <si>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</si>
  <si>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</si>
  <si>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</si>
  <si>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</si>
  <si>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</si>
  <si>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</si>
  <si>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</si>
  <si>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</si>
  <si>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</si>
  <si>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</si>
  <si>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</si>
  <si>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</si>
  <si>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</si>
  <si>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</si>
  <si>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</si>
  <si>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</si>
  <si>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</si>
  <si>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</si>
  <si>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</si>
  <si>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</si>
  <si>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</si>
  <si>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</si>
  <si>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</si>
  <si>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</si>
  <si>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</si>
  <si>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</si>
  <si>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</si>
  <si>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</si>
  <si>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</si>
  <si>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</si>
  <si>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</si>
  <si>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</si>
  <si>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</si>
  <si>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</si>
  <si>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</si>
  <si>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</si>
  <si>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</si>
  <si>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</si>
  <si>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</si>
  <si>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</si>
  <si>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</si>
  <si>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</si>
  <si>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</si>
  <si>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</si>
  <si>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</si>
  <si>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</si>
  <si>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</si>
  <si>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</si>
  <si>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</si>
  <si>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</si>
  <si>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</si>
  <si>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</si>
  <si>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</si>
  <si>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</si>
  <si>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</si>
  <si>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</si>
  <si>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</si>
  <si>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</si>
  <si>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</si>
  <si>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</si>
  <si>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</si>
  <si>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</si>
  <si>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</si>
  <si>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</si>
  <si>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</si>
  <si>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</si>
  <si>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</si>
  <si>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</si>
  <si>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</si>
  <si>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</si>
  <si>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</si>
  <si>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</si>
  <si>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</si>
  <si>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</si>
  <si>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</si>
  <si>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</si>
  <si>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</si>
  <si>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</si>
  <si>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</si>
  <si>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</si>
  <si>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</si>
  <si>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</si>
  <si>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</si>
  <si>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</si>
  <si>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</si>
  <si>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</si>
  <si>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</si>
  <si>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</si>
  <si>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</si>
  <si>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</si>
  <si>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</si>
  <si>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</si>
  <si>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</si>
  <si>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</si>
  <si>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</si>
  <si>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</si>
  <si>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</si>
  <si>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</si>
  <si>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</si>
  <si>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</si>
  <si>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</si>
  <si>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</si>
  <si>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</si>
  <si>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</si>
  <si>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</si>
  <si>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</si>
  <si>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</si>
  <si>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</si>
  <si>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</si>
  <si>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</si>
  <si>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</si>
  <si>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</si>
  <si>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</si>
  <si>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</si>
  <si>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</si>
  <si>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</si>
  <si>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</si>
  <si>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</si>
  <si>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</si>
  <si>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</si>
  <si>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</si>
  <si>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</si>
  <si>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</si>
  <si>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</si>
  <si>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</si>
  <si>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</si>
  <si>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</si>
  <si>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</si>
  <si>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</si>
  <si>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</si>
  <si>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</si>
  <si>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</si>
  <si>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</si>
  <si>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</si>
  <si>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</si>
  <si>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</si>
  <si>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</si>
  <si>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</si>
  <si>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</si>
  <si>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</si>
  <si>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</si>
  <si>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</si>
  <si>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</si>
  <si>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</si>
  <si>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</si>
  <si>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</si>
  <si>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</si>
  <si>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</si>
  <si>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</si>
  <si>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</si>
  <si>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</si>
  <si>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</si>
  <si>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</si>
  <si>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</si>
  <si>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</si>
  <si>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</si>
  <si>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</si>
  <si>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</si>
  <si>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</si>
  <si>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</si>
  <si>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</si>
  <si>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</si>
  <si>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</si>
  <si>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</si>
  <si>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</si>
  <si>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</si>
  <si>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</si>
  <si>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</si>
  <si>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</si>
  <si>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</si>
  <si>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</si>
  <si>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</si>
  <si>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</si>
  <si>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</si>
  <si>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</si>
  <si>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</si>
  <si>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</si>
  <si>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</si>
  <si>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</si>
  <si>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</si>
  <si>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</si>
  <si>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</si>
  <si>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</si>
  <si>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</si>
  <si>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</si>
  <si>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</si>
  <si>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</si>
  <si>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</si>
  <si>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</si>
  <si>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</si>
  <si>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</si>
  <si>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</si>
  <si>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</si>
  <si>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</si>
  <si>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</si>
  <si>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</si>
  <si>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</si>
  <si>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</si>
  <si>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</si>
  <si>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</si>
  <si>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</si>
  <si>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</si>
  <si>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</si>
  <si>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</si>
  <si>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</si>
  <si>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</si>
  <si>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</si>
  <si>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</si>
  <si>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</si>
  <si>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</si>
  <si>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</si>
  <si>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</si>
  <si>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</si>
  <si>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</si>
  <si>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</si>
  <si>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</si>
  <si>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</si>
  <si>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</si>
  <si>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</si>
  <si>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</si>
  <si>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</si>
  <si>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</si>
  <si>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</si>
  <si>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</si>
  <si>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</si>
  <si>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</si>
  <si>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</si>
  <si>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</si>
  <si>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</si>
  <si>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</si>
  <si>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</si>
  <si>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</si>
  <si>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</si>
  <si>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</si>
  <si>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</si>
  <si>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</si>
  <si>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</si>
  <si>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</si>
  <si>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</si>
  <si>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</si>
  <si>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</si>
  <si>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</si>
  <si>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</si>
  <si>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</si>
  <si>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</si>
  <si>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</si>
  <si>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</si>
  <si>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</si>
  <si>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</si>
  <si>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</si>
  <si>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</si>
  <si>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</si>
  <si>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</si>
  <si>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</si>
  <si>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</si>
  <si>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</si>
  <si>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</si>
  <si>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</si>
  <si>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</si>
  <si>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</si>
  <si>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</si>
  <si>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</si>
  <si>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</si>
  <si>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</si>
  <si>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</si>
  <si>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</si>
  <si>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</si>
  <si>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</si>
  <si>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</si>
  <si>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</si>
  <si>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</si>
  <si>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</si>
  <si>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</si>
  <si>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</si>
  <si>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</si>
  <si>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</si>
  <si>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</si>
  <si>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</si>
  <si>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</si>
  <si>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</si>
  <si>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</si>
  <si>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</si>
  <si>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</si>
  <si>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</si>
  <si>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</si>
  <si>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</si>
  <si>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</si>
  <si>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</si>
  <si>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</si>
  <si>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</si>
  <si>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</si>
  <si>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</si>
  <si>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</si>
  <si>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</si>
  <si>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</si>
  <si>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</si>
  <si>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</si>
  <si>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</si>
  <si>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</si>
  <si>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</si>
  <si>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</si>
  <si>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</si>
  <si>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</si>
  <si>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</si>
  <si>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</si>
  <si>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</si>
  <si>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</si>
  <si>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</si>
  <si>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</si>
  <si>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</si>
  <si>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</si>
  <si>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</si>
  <si>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</si>
  <si>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</si>
  <si>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</si>
  <si>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</si>
  <si>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</si>
  <si>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</si>
  <si>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</si>
  <si>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</si>
  <si>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</si>
  <si>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</si>
  <si>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</si>
  <si>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</si>
  <si>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</si>
  <si>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</si>
  <si>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</si>
  <si>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</si>
  <si>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</si>
  <si>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</si>
  <si>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</si>
  <si>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</si>
  <si>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</si>
  <si>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</si>
  <si>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</si>
  <si>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</si>
  <si>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</si>
  <si>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</si>
  <si>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</si>
  <si>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</si>
  <si>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</si>
  <si>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</si>
  <si>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</si>
  <si>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</si>
  <si>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</si>
  <si>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</si>
  <si>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</si>
  <si>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</si>
  <si>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</si>
  <si>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</si>
  <si>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</si>
  <si>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</si>
  <si>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</si>
  <si>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</si>
  <si>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</si>
  <si>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</si>
  <si>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</si>
  <si>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</si>
  <si>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</si>
  <si>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</si>
  <si>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</si>
  <si>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</si>
  <si>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</si>
  <si>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</si>
  <si>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</si>
  <si>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</si>
  <si>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</si>
  <si>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</si>
  <si>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</si>
  <si>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</si>
  <si>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</si>
  <si>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</si>
  <si>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</si>
  <si>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</si>
  <si>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</si>
  <si>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</si>
  <si>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</si>
  <si>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</si>
  <si>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</si>
  <si>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</si>
  <si>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</si>
  <si>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</si>
  <si>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</si>
  <si>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</si>
  <si>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</si>
  <si>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</si>
  <si>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</si>
  <si>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</si>
  <si>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</si>
  <si>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</si>
  <si>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</si>
  <si>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</si>
  <si>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</si>
  <si>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</si>
  <si>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</si>
  <si>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</si>
  <si>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</si>
  <si>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</si>
  <si>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</si>
  <si>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</si>
  <si>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</si>
  <si>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</si>
  <si>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</si>
  <si>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</si>
  <si>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</si>
  <si>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</si>
  <si>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</si>
  <si>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</si>
  <si>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</si>
  <si>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</si>
  <si>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</si>
  <si>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</si>
  <si>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</si>
  <si>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</si>
  <si>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</si>
  <si>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</si>
  <si>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</si>
  <si>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</si>
  <si>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</si>
  <si>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</si>
  <si>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</si>
  <si>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</si>
  <si>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</si>
  <si>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</si>
  <si>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</si>
  <si>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</si>
  <si>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</si>
  <si>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</si>
  <si>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</si>
  <si>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</si>
  <si>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</si>
  <si>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</si>
  <si>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</si>
  <si>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</si>
  <si>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</si>
  <si>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</si>
  <si>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</si>
  <si>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</si>
  <si>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</si>
  <si>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</si>
  <si>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</si>
  <si>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</si>
  <si>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</si>
  <si>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</si>
  <si>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</si>
  <si>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</si>
  <si>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</si>
  <si>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</si>
  <si>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</si>
  <si>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</si>
  <si>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</si>
  <si>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</si>
  <si>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</si>
  <si>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</si>
  <si>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</si>
  <si>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</si>
  <si>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</si>
  <si>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</si>
  <si>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</si>
  <si>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</si>
  <si>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</si>
  <si>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</si>
  <si>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</si>
  <si>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</si>
  <si>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</si>
  <si>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</si>
  <si>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</si>
  <si>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</si>
  <si>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</si>
  <si>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</si>
  <si>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</si>
  <si>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</si>
  <si>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</si>
  <si>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</si>
  <si>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</si>
  <si>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</si>
  <si>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</si>
  <si>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</si>
  <si>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</si>
  <si>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</si>
  <si>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</si>
  <si>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</si>
  <si>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</si>
  <si>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</si>
  <si>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</si>
  <si>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</si>
  <si>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</si>
  <si>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</si>
  <si>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</si>
  <si>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</si>
  <si>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</si>
  <si>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</si>
  <si>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</si>
  <si>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</si>
  <si>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</si>
  <si>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</si>
  <si>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</si>
  <si>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</si>
  <si>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</si>
  <si>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</si>
  <si>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</si>
  <si>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</si>
  <si>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</si>
  <si>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</si>
  <si>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</si>
  <si>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</si>
  <si>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</si>
  <si>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</si>
  <si>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</si>
  <si>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</si>
  <si>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</si>
  <si>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</si>
  <si>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</si>
  <si>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</si>
  <si>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</si>
  <si>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</si>
  <si>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</si>
  <si>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</si>
  <si>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</si>
  <si>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</si>
  <si>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</si>
  <si>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</si>
  <si>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</si>
  <si>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</si>
  <si>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</si>
  <si>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</si>
  <si>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</si>
  <si>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</si>
  <si>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</si>
  <si>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</si>
  <si>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</si>
  <si>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</si>
  <si>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</si>
  <si>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</si>
  <si>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</si>
  <si>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</si>
  <si>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</si>
  <si>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</si>
  <si>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</si>
  <si>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</si>
  <si>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</si>
  <si>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</si>
  <si>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</si>
  <si>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</si>
  <si>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</si>
  <si>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</si>
  <si>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</si>
  <si>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</si>
  <si>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</si>
  <si>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</si>
  <si>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</si>
  <si>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</si>
  <si>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</si>
  <si>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</si>
  <si>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</si>
  <si>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</si>
  <si>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</si>
  <si>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</si>
  <si>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</si>
  <si>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</si>
  <si>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</si>
  <si>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</si>
  <si>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</si>
  <si>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</si>
  <si>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</si>
  <si>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</si>
  <si>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</si>
  <si>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</si>
  <si>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</si>
  <si>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</si>
  <si>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</si>
  <si>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</si>
  <si>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</si>
  <si>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</si>
  <si>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</si>
  <si>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</si>
  <si>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</si>
  <si>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</si>
  <si>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</si>
  <si>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</si>
  <si>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</si>
  <si>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</si>
  <si>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</si>
  <si>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</si>
  <si>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</si>
  <si>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</si>
  <si>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</si>
  <si>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</si>
  <si>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</si>
  <si>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</si>
  <si>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</si>
  <si>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</si>
  <si>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</si>
  <si>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</si>
  <si>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</si>
  <si>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</si>
  <si>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</si>
  <si>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</si>
  <si>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</si>
  <si>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</si>
  <si>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</si>
  <si>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</si>
  <si>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</si>
  <si>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</si>
  <si>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</si>
  <si>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</si>
  <si>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</si>
  <si>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</si>
  <si>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</si>
  <si>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</si>
  <si>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</si>
  <si>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</si>
  <si>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</si>
  <si>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</si>
  <si>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</si>
  <si>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</si>
  <si>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</si>
  <si>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</si>
  <si>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</si>
  <si>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</si>
  <si>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</si>
  <si>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</si>
  <si>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</si>
  <si>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</si>
  <si>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</si>
  <si>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</si>
  <si>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</si>
  <si>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</si>
  <si>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</si>
  <si>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</si>
  <si>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</si>
  <si>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</si>
  <si>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</si>
  <si>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</si>
  <si>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</si>
  <si>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</si>
  <si>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</si>
  <si>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</si>
  <si>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</si>
  <si>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</si>
  <si>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</si>
  <si>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</si>
  <si>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</si>
  <si>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</si>
  <si>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</si>
  <si>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</si>
  <si>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</si>
  <si>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</si>
  <si>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</si>
  <si>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</si>
  <si>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</si>
  <si>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</si>
  <si>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</si>
  <si>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</si>
  <si>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</si>
  <si>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</si>
  <si>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</si>
  <si>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</si>
  <si>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</si>
  <si>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</si>
  <si>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</si>
  <si>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</si>
  <si>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</si>
  <si>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</si>
  <si>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</si>
  <si>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</si>
  <si>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</si>
  <si>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</si>
  <si>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</si>
  <si>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</si>
  <si>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</si>
  <si>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</si>
  <si>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</si>
  <si>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</si>
  <si>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</si>
  <si>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</si>
  <si>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</si>
  <si>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</si>
  <si>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</si>
  <si>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</si>
  <si>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</si>
  <si>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</si>
  <si>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</si>
  <si>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</si>
  <si>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</si>
  <si>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</si>
  <si>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</si>
  <si>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</si>
  <si>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</si>
  <si>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</si>
  <si>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</si>
  <si>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</si>
  <si>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</si>
  <si>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</si>
  <si>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</si>
  <si>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</si>
  <si>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</si>
  <si>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</si>
  <si>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</si>
  <si>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</si>
  <si>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</si>
  <si>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</si>
  <si>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</si>
  <si>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</si>
  <si>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</si>
  <si>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</si>
  <si>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</si>
  <si>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</si>
  <si>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</si>
  <si>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</si>
  <si>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</si>
  <si>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</si>
  <si>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</si>
  <si>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</si>
  <si>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</si>
  <si>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</si>
  <si>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</si>
  <si>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</si>
  <si>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</si>
  <si>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</si>
  <si>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</si>
  <si>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</si>
  <si>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</si>
  <si>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</si>
  <si>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</si>
  <si>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</si>
  <si>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</si>
  <si>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</si>
  <si>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</si>
  <si>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</si>
  <si>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</si>
  <si>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</si>
  <si>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</si>
  <si>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</si>
  <si>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</si>
  <si>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</si>
  <si>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</si>
  <si>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</si>
  <si>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</si>
  <si>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</si>
  <si>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</si>
  <si>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</si>
  <si>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</si>
  <si>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</si>
  <si>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</si>
  <si>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</si>
  <si>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</si>
  <si>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</si>
  <si>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</si>
  <si>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</si>
  <si>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</si>
  <si>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</si>
  <si>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</si>
  <si>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</si>
  <si>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</si>
  <si>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</si>
  <si>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</si>
  <si>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</si>
  <si>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</si>
  <si>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</si>
  <si>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</si>
  <si>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</si>
  <si>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</si>
  <si>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</si>
  <si>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</si>
  <si>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</si>
  <si>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</si>
  <si>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</si>
  <si>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</si>
  <si>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</si>
  <si>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</si>
  <si>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</si>
  <si>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</si>
  <si>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</si>
  <si>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</si>
  <si>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</si>
  <si>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</si>
  <si>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</si>
  <si>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</si>
  <si>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</si>
  <si>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</si>
  <si>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</si>
  <si>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</si>
  <si>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</si>
  <si>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</si>
  <si>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</si>
  <si>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</si>
  <si>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</si>
  <si>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</si>
  <si>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</si>
  <si>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</si>
  <si>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</si>
  <si>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</si>
  <si>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</si>
  <si>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</si>
  <si>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</si>
  <si>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</si>
  <si>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</si>
  <si>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</si>
  <si>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</si>
  <si>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</si>
  <si>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</si>
  <si>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</si>
  <si>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</si>
  <si>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</si>
  <si>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</si>
  <si>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</si>
  <si>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</si>
  <si>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</si>
  <si>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</si>
  <si>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</si>
  <si>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</si>
  <si>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</si>
  <si>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</si>
  <si>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</si>
  <si>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</si>
  <si>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</si>
  <si>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</si>
  <si>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</si>
  <si>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</si>
  <si>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</si>
  <si>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</si>
  <si>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</si>
  <si>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</si>
  <si>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</si>
  <si>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</si>
  <si>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</si>
  <si>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</si>
  <si>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</si>
  <si>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</si>
  <si>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</si>
  <si>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</si>
  <si>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</si>
  <si>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</si>
  <si>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</si>
  <si>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</si>
  <si>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</si>
  <si>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</si>
  <si>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</si>
  <si>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</si>
  <si>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</si>
  <si>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</si>
  <si>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</si>
  <si>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</si>
  <si>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</si>
  <si>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</si>
  <si>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</si>
  <si>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</si>
  <si>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</si>
  <si>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</si>
  <si>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</si>
  <si>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</si>
  <si>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</si>
  <si>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</si>
  <si>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</si>
  <si>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</si>
  <si>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</si>
  <si>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</si>
  <si>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</si>
  <si>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</si>
  <si>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</si>
  <si>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</si>
  <si>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</si>
  <si>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</si>
  <si>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</si>
  <si>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</si>
  <si>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</si>
  <si>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</si>
  <si>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</si>
  <si>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</si>
  <si>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</si>
  <si>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</si>
  <si>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</si>
  <si>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</si>
  <si>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</si>
  <si>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</si>
  <si>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</si>
  <si>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</si>
  <si>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</si>
  <si>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</si>
  <si>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</si>
  <si>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</si>
  <si>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</si>
  <si>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</si>
  <si>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</si>
  <si>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</si>
  <si>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</si>
  <si>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</si>
  <si>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</si>
  <si>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</si>
  <si>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</si>
  <si>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</si>
  <si>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</si>
  <si>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</si>
  <si>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</si>
  <si>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</si>
  <si>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</si>
  <si>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</si>
  <si>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</si>
  <si>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</si>
  <si>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</si>
  <si>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</si>
  <si>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</si>
  <si>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</si>
  <si>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</si>
  <si>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</si>
  <si>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</si>
  <si>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</si>
  <si>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</si>
  <si>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</si>
  <si>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</si>
  <si>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</si>
  <si>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</si>
  <si>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</si>
  <si>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</si>
  <si>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</si>
  <si>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</si>
  <si>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</si>
  <si>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</si>
  <si>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</si>
  <si>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</si>
  <si>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</si>
  <si>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</si>
  <si>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</si>
  <si>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</si>
  <si>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</si>
  <si>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</si>
  <si>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</si>
  <si>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</si>
  <si>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</si>
  <si>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</si>
  <si>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</si>
  <si>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</si>
  <si>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</si>
  <si>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</si>
  <si>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</si>
  <si>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</si>
  <si>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</si>
  <si>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</si>
  <si>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</si>
  <si>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</si>
  <si>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</si>
  <si>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</si>
  <si>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</si>
  <si>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</si>
  <si>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</si>
  <si>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</si>
  <si>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</si>
  <si>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</si>
  <si>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</si>
  <si>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</si>
  <si>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</si>
  <si>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</si>
  <si>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</si>
  <si>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</si>
  <si>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</si>
  <si>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</si>
  <si>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</si>
  <si>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</si>
  <si>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</si>
  <si>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</si>
  <si>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</si>
  <si>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</si>
  <si>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</si>
  <si>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</si>
  <si>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</si>
  <si>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</si>
  <si>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</si>
  <si>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</si>
  <si>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</si>
  <si>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</si>
  <si>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</si>
  <si>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</si>
  <si>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</si>
  <si>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</si>
  <si>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</si>
  <si>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</si>
  <si>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</si>
  <si>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</si>
  <si>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</si>
  <si>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</si>
  <si>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</si>
  <si>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</si>
  <si>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</si>
  <si>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</si>
  <si>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</si>
  <si>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</si>
  <si>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</si>
  <si>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</si>
  <si>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</si>
  <si>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</si>
  <si>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</si>
  <si>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</si>
  <si>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</si>
  <si>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</si>
  <si>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</si>
  <si>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</si>
  <si>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</si>
  <si>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</si>
  <si>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</si>
  <si>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</si>
  <si>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</si>
  <si>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</si>
  <si>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</si>
  <si>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</si>
  <si>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</si>
  <si>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</si>
  <si>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</si>
  <si>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</si>
  <si>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</si>
  <si>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</si>
  <si>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</si>
  <si>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</si>
  <si>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</si>
  <si>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</si>
  <si>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</si>
  <si>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</si>
  <si>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</si>
  <si>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</si>
  <si>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</si>
  <si>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</si>
  <si>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</si>
  <si>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</si>
  <si>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</si>
  <si>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</si>
  <si>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</si>
  <si>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</si>
  <si>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</si>
  <si>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</si>
  <si>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</si>
  <si>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</si>
  <si>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</si>
  <si>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</si>
  <si>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</si>
  <si>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</si>
  <si>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</si>
  <si>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</si>
  <si>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</si>
  <si>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</si>
  <si>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</si>
  <si>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</si>
  <si>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</si>
  <si>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</si>
  <si>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</si>
  <si>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</si>
  <si>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</si>
  <si>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</si>
  <si>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</si>
  <si>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</si>
  <si>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</si>
  <si>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</si>
  <si>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</si>
  <si>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</si>
  <si>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</si>
  <si>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</si>
  <si>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</si>
  <si>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</si>
  <si>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</si>
  <si>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</si>
  <si>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</si>
  <si>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</si>
  <si>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</si>
  <si>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</si>
  <si>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</si>
  <si>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</si>
  <si>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</si>
  <si>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</si>
  <si>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</si>
  <si>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</si>
  <si>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</si>
  <si>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</si>
  <si>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</si>
  <si>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</si>
  <si>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</si>
  <si>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</si>
  <si>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</si>
  <si>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</si>
  <si>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</si>
  <si>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</si>
  <si>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</si>
  <si>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</si>
  <si>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</si>
  <si>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</si>
  <si>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</si>
  <si>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</si>
  <si>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</si>
  <si>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</si>
  <si>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</si>
  <si>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</si>
  <si>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</si>
  <si>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</si>
  <si>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</si>
  <si>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</si>
  <si>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</si>
  <si>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</si>
  <si>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</si>
  <si>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</si>
  <si>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</si>
  <si>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</si>
  <si>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</si>
  <si>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</si>
  <si>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</si>
  <si>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</si>
  <si>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</si>
  <si>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</si>
  <si>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</si>
  <si>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</si>
  <si>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</si>
  <si>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</si>
  <si>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</si>
  <si>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</si>
  <si>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</si>
  <si>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</si>
  <si>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</si>
  <si>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</si>
  <si>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</si>
  <si>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</si>
  <si>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</si>
  <si>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</si>
  <si>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</si>
  <si>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</si>
  <si>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</si>
  <si>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</si>
  <si>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</si>
  <si>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</si>
  <si>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</si>
  <si>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</si>
  <si>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</si>
  <si>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</si>
  <si>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</si>
  <si>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</si>
  <si>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</si>
  <si>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</si>
  <si>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</si>
  <si>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</si>
  <si>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</si>
  <si>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</si>
  <si>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</si>
  <si>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</si>
  <si>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</si>
  <si>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</si>
  <si>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</si>
  <si>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</si>
  <si>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</si>
  <si>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</si>
  <si>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</si>
  <si>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</si>
  <si>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</si>
  <si>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</si>
  <si>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</si>
  <si>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</si>
  <si>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</si>
  <si>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</si>
  <si>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</si>
  <si>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</si>
  <si>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</si>
  <si>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</si>
  <si>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</si>
  <si>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</si>
  <si>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</si>
  <si>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</si>
  <si>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</si>
  <si>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</si>
  <si>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</si>
  <si>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</si>
  <si>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</si>
  <si>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</si>
  <si>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</si>
  <si>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</si>
  <si>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</si>
  <si>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</si>
  <si>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</si>
  <si>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</si>
  <si>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</si>
  <si>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</si>
  <si>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</si>
  <si>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</si>
  <si>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</si>
  <si>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</si>
  <si>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</si>
  <si>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</si>
  <si>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</si>
  <si>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</si>
  <si>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</si>
  <si>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</si>
  <si>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</si>
  <si>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</si>
  <si>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</si>
  <si>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</si>
  <si>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</si>
  <si>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</si>
  <si>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</si>
  <si>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</si>
  <si>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</si>
  <si>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</si>
  <si>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</si>
  <si>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</si>
  <si>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</si>
  <si>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</si>
  <si>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</si>
  <si>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</si>
  <si>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</si>
  <si>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</si>
  <si>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</si>
  <si>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</si>
  <si>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</si>
  <si>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</si>
  <si>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</si>
  <si>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</si>
  <si>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</si>
  <si>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</si>
  <si>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</si>
  <si>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</si>
  <si>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</si>
  <si>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</si>
  <si>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</si>
  <si>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</si>
  <si>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</si>
  <si>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</si>
  <si>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</si>
  <si>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</si>
  <si>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</si>
  <si>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</si>
  <si>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</si>
  <si>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</si>
  <si>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</si>
  <si>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</si>
  <si>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</si>
  <si>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</si>
  <si>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</si>
  <si>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</si>
  <si>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</si>
  <si>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</si>
  <si>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</si>
  <si>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</si>
  <si>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</si>
  <si>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</si>
  <si>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</si>
  <si>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</si>
  <si>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</si>
  <si>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</si>
  <si>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</si>
  <si>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</si>
  <si>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</si>
  <si>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</si>
  <si>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</si>
  <si>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</si>
  <si>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</si>
  <si>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</si>
  <si>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</si>
  <si>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</si>
  <si>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</si>
  <si>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</si>
  <si>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</si>
  <si>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</si>
  <si>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</si>
  <si>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</si>
  <si>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</si>
  <si>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</si>
  <si>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</si>
  <si>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</si>
  <si>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</si>
  <si>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</si>
  <si>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</si>
  <si>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</si>
  <si>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</si>
  <si>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</si>
  <si>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</si>
  <si>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</si>
  <si>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</si>
  <si>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</si>
  <si>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</si>
  <si>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</si>
  <si>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</si>
  <si>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</si>
  <si>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</si>
  <si>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</si>
  <si>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</si>
  <si>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</si>
  <si>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</si>
  <si>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</si>
  <si>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</si>
  <si>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</si>
  <si>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</si>
  <si>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</si>
  <si>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</si>
  <si>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</si>
  <si>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</si>
  <si>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</si>
  <si>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</si>
  <si>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</si>
  <si>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</si>
  <si>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</si>
  <si>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</si>
  <si>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</si>
  <si>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</si>
  <si>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</si>
  <si>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</si>
  <si>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</si>
  <si>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</si>
  <si>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</si>
  <si>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</si>
  <si>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</si>
  <si>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</si>
  <si>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</si>
  <si>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</si>
  <si>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</si>
  <si>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</si>
  <si>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</si>
  <si>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</si>
  <si>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</si>
  <si>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</si>
  <si>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</si>
  <si>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</si>
  <si>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</si>
  <si>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</si>
  <si>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</si>
  <si>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</si>
  <si>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</si>
  <si>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</si>
  <si>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</si>
  <si>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</si>
  <si>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</si>
  <si>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</si>
  <si>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</si>
  <si>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</si>
  <si>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</si>
  <si>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</si>
  <si>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</si>
  <si>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</si>
  <si>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</si>
  <si>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</si>
  <si>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</si>
  <si>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</si>
  <si>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</si>
  <si>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</si>
  <si>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</si>
  <si>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</si>
  <si>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</si>
  <si>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</si>
  <si>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</si>
  <si>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</si>
  <si>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</si>
  <si>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</si>
  <si>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</si>
  <si>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</si>
  <si>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</si>
  <si>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</si>
  <si>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</si>
  <si>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</si>
  <si>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</si>
  <si>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</si>
  <si>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</si>
  <si>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</si>
  <si>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</si>
  <si>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</si>
  <si>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</si>
  <si>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</si>
  <si>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</si>
  <si>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</si>
  <si>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</si>
  <si>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</si>
  <si>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</si>
  <si>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</si>
  <si>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</si>
  <si>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</si>
  <si>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</si>
  <si>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</si>
  <si>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</si>
  <si>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</si>
  <si>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</si>
  <si>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</si>
  <si>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</si>
  <si>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</si>
  <si>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</si>
  <si>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</si>
  <si>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</si>
  <si>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</si>
  <si>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</si>
  <si>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</si>
  <si>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</si>
  <si>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</si>
  <si>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</si>
  <si>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</si>
  <si>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</si>
  <si>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</si>
  <si>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</si>
  <si>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</si>
  <si>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</si>
  <si>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</si>
  <si>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</si>
  <si>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</si>
  <si>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</si>
  <si>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</si>
  <si>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</si>
  <si>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</si>
  <si>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</si>
  <si>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</si>
  <si>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</si>
  <si>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</si>
  <si>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</si>
  <si>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</si>
  <si>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</si>
  <si>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</si>
  <si>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</si>
  <si>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</si>
  <si>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</si>
  <si>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</si>
  <si>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</si>
  <si>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</si>
  <si>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</si>
  <si>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</si>
  <si>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</si>
  <si>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</si>
  <si>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</si>
  <si>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</si>
  <si>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</si>
  <si>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</si>
  <si>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</si>
  <si>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</si>
  <si>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</si>
  <si>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</si>
  <si>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</si>
  <si>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</si>
  <si>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</si>
  <si>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</si>
  <si>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</si>
  <si>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</si>
  <si>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</si>
  <si>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</si>
  <si>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</si>
  <si>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</si>
  <si>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</si>
  <si>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</si>
  <si>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</si>
  <si>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</si>
  <si>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</si>
  <si>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</si>
  <si>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</si>
  <si>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</si>
  <si>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</si>
  <si>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</si>
  <si>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</si>
  <si>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</si>
  <si>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</si>
  <si>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</si>
  <si>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</si>
  <si>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</si>
  <si>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</si>
  <si>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</si>
  <si>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</si>
  <si>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</si>
  <si>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</si>
  <si>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</si>
  <si>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</si>
  <si>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</si>
  <si>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</si>
  <si>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</si>
  <si>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</si>
  <si>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</si>
  <si>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</si>
  <si>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</si>
  <si>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</si>
  <si>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</si>
  <si>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</si>
  <si>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</si>
  <si>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</si>
  <si>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</si>
  <si>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</si>
  <si>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</si>
  <si>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</si>
  <si>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</si>
  <si>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</si>
  <si>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</si>
  <si>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</si>
  <si>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</si>
  <si>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</si>
  <si>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</si>
  <si>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</si>
  <si>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</si>
  <si>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</si>
  <si>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</si>
  <si>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</si>
  <si>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</si>
  <si>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</si>
  <si>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</si>
  <si>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</si>
  <si>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</si>
  <si>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</si>
  <si>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</si>
  <si>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</si>
  <si>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</si>
  <si>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</si>
  <si>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</si>
  <si>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</si>
  <si>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</si>
  <si>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</si>
  <si>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</si>
  <si>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</si>
  <si>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</si>
  <si>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</si>
  <si>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</si>
  <si>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</si>
  <si>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</si>
  <si>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</si>
  <si>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</si>
  <si>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</si>
  <si>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</si>
  <si>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</si>
  <si>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</si>
  <si>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</si>
  <si>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</si>
  <si>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</si>
  <si>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</si>
  <si>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</si>
  <si>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</si>
  <si>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</si>
  <si>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</si>
  <si>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</si>
  <si>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</si>
  <si>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</si>
  <si>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</si>
  <si>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</si>
  <si>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</si>
  <si>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</si>
  <si>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</si>
  <si>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</si>
  <si>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</si>
  <si>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</si>
  <si>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</si>
  <si>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</si>
  <si>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</si>
  <si>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</si>
  <si>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</si>
  <si>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</si>
  <si>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</si>
  <si>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</si>
  <si>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</si>
  <si>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</si>
  <si>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</si>
  <si>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</si>
  <si>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</si>
  <si>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</si>
  <si>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</si>
  <si>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</si>
  <si>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</si>
  <si>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</si>
  <si>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</si>
  <si>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</si>
  <si>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</si>
  <si>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</si>
  <si>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</si>
  <si>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</si>
  <si>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</si>
  <si>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</si>
  <si>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</si>
  <si>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</si>
  <si>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</si>
  <si>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</si>
  <si>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</si>
  <si>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</si>
  <si>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</si>
  <si>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</si>
  <si>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</si>
  <si>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</si>
  <si>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</si>
  <si>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</si>
  <si>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</si>
  <si>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</si>
  <si>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</si>
  <si>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</si>
  <si>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</si>
  <si>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</si>
  <si>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</si>
  <si>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</si>
  <si>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</si>
  <si>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</si>
  <si>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</si>
  <si>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</si>
  <si>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</si>
  <si>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</si>
  <si>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</si>
  <si>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</si>
  <si>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</si>
  <si>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</si>
  <si>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</si>
  <si>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</si>
  <si>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</si>
  <si>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</si>
  <si>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</si>
  <si>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</si>
  <si>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</si>
  <si>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</si>
  <si>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</si>
  <si>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</si>
  <si>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</si>
  <si>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</si>
  <si>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</si>
  <si>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</si>
  <si>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</si>
  <si>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</si>
  <si>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</si>
  <si>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</si>
  <si>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</si>
  <si>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</si>
  <si>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</si>
  <si>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</si>
  <si>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</si>
  <si>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</si>
  <si>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</si>
  <si>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</si>
  <si>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</si>
  <si>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</si>
  <si>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</si>
  <si>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</si>
  <si>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</si>
  <si>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</si>
  <si>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</si>
  <si>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</si>
  <si>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</si>
  <si>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</si>
  <si>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</si>
  <si>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</si>
  <si>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</si>
  <si>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</si>
  <si>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</si>
  <si>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</si>
  <si>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</si>
  <si>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</si>
  <si>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</si>
  <si>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</si>
  <si>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</si>
  <si>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</si>
  <si>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</si>
  <si>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</si>
  <si>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</si>
  <si>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</si>
  <si>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</si>
  <si>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</si>
  <si>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</si>
  <si>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</si>
  <si>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</si>
  <si>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</si>
  <si>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</si>
  <si>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</si>
  <si>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</si>
  <si>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</si>
  <si>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</si>
  <si>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</si>
  <si>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</si>
  <si>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</si>
  <si>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</si>
  <si>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</si>
  <si>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</si>
  <si>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</si>
  <si>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</si>
  <si>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</si>
  <si>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</si>
  <si>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</si>
  <si>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</si>
  <si>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</si>
  <si>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</si>
  <si>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</si>
  <si>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</si>
  <si>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</si>
  <si>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</si>
  <si>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</si>
  <si>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</si>
  <si>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</si>
  <si>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</si>
  <si>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</si>
  <si>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</si>
  <si>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</si>
  <si>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</si>
  <si>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</si>
  <si>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</si>
  <si>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</si>
  <si>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</si>
  <si>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</si>
  <si>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</si>
  <si>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</si>
  <si>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</si>
  <si>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</si>
  <si>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</si>
  <si>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</si>
  <si>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</si>
  <si>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</si>
  <si>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</si>
  <si>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</si>
  <si>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</si>
  <si>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</si>
  <si>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</si>
  <si>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</si>
  <si>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</si>
  <si>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</si>
  <si>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</si>
  <si>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</si>
  <si>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</si>
  <si>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</si>
  <si>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</si>
  <si>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</si>
  <si>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</si>
  <si>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</si>
  <si>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</si>
  <si>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</si>
  <si>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</si>
  <si>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</si>
  <si>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</si>
  <si>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</si>
  <si>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</si>
  <si>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</si>
  <si>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</si>
  <si>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</si>
  <si>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</si>
  <si>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</si>
  <si>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</si>
  <si>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</si>
  <si>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</si>
  <si>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</si>
  <si>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</si>
  <si>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</si>
  <si>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</si>
  <si>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</si>
  <si>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</si>
  <si>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</si>
  <si>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</si>
  <si>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</si>
  <si>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</si>
  <si>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</si>
  <si>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</si>
  <si>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</si>
  <si>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</si>
  <si>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</si>
  <si>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</si>
  <si>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</si>
  <si>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</si>
  <si>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</si>
  <si>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</si>
  <si>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</si>
  <si>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</si>
  <si>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</si>
  <si>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</si>
  <si>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</si>
  <si>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</si>
  <si>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</si>
  <si>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</si>
  <si>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</si>
  <si>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</si>
  <si>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</si>
  <si>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</si>
  <si>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</si>
  <si>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</si>
  <si>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</si>
  <si>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</si>
  <si>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</si>
  <si>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</si>
  <si>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</si>
  <si>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</si>
  <si>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</si>
  <si>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</si>
  <si>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</si>
  <si>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</si>
  <si>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</si>
  <si>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</si>
  <si>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</si>
  <si>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</si>
  <si>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</si>
  <si>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</si>
  <si>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</si>
  <si>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</si>
  <si>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</si>
  <si>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</si>
  <si>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</si>
  <si>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</si>
  <si>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</si>
  <si>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</si>
  <si>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</si>
  <si>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</si>
  <si>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</si>
  <si>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</si>
  <si>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</si>
  <si>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</si>
  <si>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</si>
  <si>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</si>
  <si>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</si>
  <si>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</si>
  <si>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</si>
  <si>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</si>
  <si>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</si>
  <si>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</si>
  <si>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</si>
  <si>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</si>
  <si>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</si>
  <si>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</si>
  <si>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</si>
  <si>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</si>
  <si>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</si>
  <si>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</si>
  <si>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</si>
  <si>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</si>
  <si>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</si>
  <si>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</si>
  <si>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</si>
  <si>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</si>
  <si>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</si>
  <si>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</si>
  <si>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</si>
  <si>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</si>
  <si>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</si>
  <si>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</si>
  <si>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</si>
  <si>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</si>
  <si>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</si>
  <si>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</si>
  <si>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</si>
  <si>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</si>
  <si>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</si>
  <si>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</si>
  <si>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</si>
  <si>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</si>
  <si>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</si>
  <si>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</si>
  <si>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</si>
  <si>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</si>
  <si>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</si>
  <si>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</si>
  <si>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</si>
  <si>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</si>
  <si>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</si>
  <si>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</si>
  <si>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</si>
  <si>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</si>
  <si>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</si>
  <si>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</si>
  <si>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</si>
  <si>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</si>
  <si>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</si>
  <si>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</si>
  <si>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</si>
  <si>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</si>
  <si>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</si>
  <si>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</si>
  <si>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</si>
  <si>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</si>
  <si>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</si>
  <si>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</si>
  <si>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</si>
  <si>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</si>
  <si>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</si>
  <si>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</si>
  <si>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</si>
  <si>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</si>
  <si>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</si>
  <si>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</si>
  <si>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</si>
  <si>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</si>
  <si>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</si>
  <si>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</si>
  <si>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</si>
  <si>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</si>
  <si>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</si>
  <si>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</si>
  <si>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</si>
  <si>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</si>
  <si>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</si>
  <si>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</si>
  <si>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</si>
  <si>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</si>
  <si>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</si>
  <si>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</si>
  <si>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</si>
  <si>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</si>
  <si>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</si>
  <si>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</si>
  <si>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</si>
  <si>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</si>
  <si>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</si>
  <si>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</si>
  <si>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</si>
  <si>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</si>
  <si>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</si>
  <si>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</si>
  <si>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</si>
  <si>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</si>
  <si>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</si>
  <si>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</si>
  <si>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</si>
  <si>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</si>
  <si>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</si>
  <si>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</si>
  <si>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</si>
  <si>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</si>
  <si>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</si>
  <si>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</si>
  <si>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</si>
  <si>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</si>
  <si>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</si>
  <si>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</si>
  <si>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</si>
  <si>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</si>
  <si>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</si>
  <si>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</si>
  <si>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</si>
  <si>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</si>
  <si>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</si>
  <si>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</si>
  <si>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</si>
  <si>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</si>
  <si>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</si>
  <si>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</si>
  <si>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</si>
  <si>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</si>
  <si>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</si>
  <si>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</si>
  <si>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</si>
  <si>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</si>
  <si>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</si>
  <si>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</si>
  <si>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</si>
  <si>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</si>
  <si>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</si>
  <si>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</si>
  <si>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</si>
  <si>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</si>
  <si>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</si>
  <si>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</si>
  <si>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</si>
  <si>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</si>
  <si>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</si>
  <si>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</si>
  <si>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</si>
  <si>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</si>
  <si>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</si>
  <si>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</si>
  <si>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</si>
  <si>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</si>
  <si>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</si>
  <si>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</si>
  <si>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</si>
  <si>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</si>
  <si>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</si>
  <si>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</si>
  <si>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</si>
  <si>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</si>
  <si>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</si>
  <si>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</si>
  <si>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</si>
  <si>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</si>
  <si>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</si>
  <si>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</si>
  <si>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</si>
  <si>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</si>
  <si>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</si>
  <si>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</si>
  <si>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</si>
  <si>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</si>
  <si>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</si>
  <si>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</si>
  <si>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</si>
  <si>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</si>
  <si>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</si>
  <si>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</si>
  <si>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</si>
  <si>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</si>
  <si>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</si>
  <si>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</si>
  <si>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</si>
  <si>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</si>
  <si>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</si>
  <si>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</si>
  <si>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</si>
  <si>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</si>
  <si>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</si>
  <si>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</si>
  <si>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</si>
  <si>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</si>
  <si>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</si>
  <si>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</si>
  <si>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</si>
  <si>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</si>
  <si>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</si>
  <si>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</si>
  <si>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</si>
  <si>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</si>
  <si>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</si>
  <si>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</si>
  <si>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</si>
  <si>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</si>
  <si>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</si>
  <si>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</si>
  <si>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</si>
  <si>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</si>
  <si>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</si>
  <si>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</si>
  <si>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</si>
  <si>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</si>
  <si>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</si>
  <si>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</si>
  <si>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</si>
  <si>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</si>
  <si>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</si>
  <si>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</si>
  <si>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</si>
  <si>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</si>
  <si>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</si>
  <si>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</si>
  <si>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</si>
  <si>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</si>
  <si>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</si>
  <si>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</si>
  <si>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</si>
  <si>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</si>
  <si>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</si>
  <si>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</si>
  <si>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</si>
  <si>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</si>
  <si>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</si>
  <si>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</si>
  <si>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</si>
  <si>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</si>
  <si>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</si>
  <si>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</si>
  <si>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</si>
  <si>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</si>
  <si>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</si>
  <si>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</si>
  <si>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</si>
  <si>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</si>
  <si>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</si>
  <si>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</si>
  <si>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</si>
  <si>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</si>
  <si>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</si>
  <si>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</si>
  <si>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</si>
  <si>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</si>
  <si>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</si>
  <si>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</si>
  <si>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</si>
  <si>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</si>
  <si>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</si>
  <si>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</si>
  <si>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</si>
  <si>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</si>
  <si>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</si>
  <si>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</si>
  <si>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</si>
  <si>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</si>
  <si>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</si>
  <si>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</si>
  <si>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</si>
  <si>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</si>
  <si>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</si>
  <si>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</si>
  <si>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</si>
  <si>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</si>
  <si>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</si>
  <si>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</si>
  <si>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</si>
  <si>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</si>
  <si>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</si>
  <si>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</si>
  <si>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</si>
  <si>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</si>
  <si>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</si>
  <si>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</si>
  <si>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</si>
  <si>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</si>
  <si>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</si>
  <si>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</si>
  <si>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</si>
  <si>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</si>
  <si>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</si>
  <si>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</si>
  <si>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</si>
  <si>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</si>
  <si>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</si>
  <si>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</si>
  <si>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</si>
  <si>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</si>
  <si>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</si>
  <si>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</si>
  <si>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</si>
  <si>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</si>
  <si>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</si>
  <si>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</si>
  <si>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</si>
  <si>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</si>
  <si>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</si>
  <si>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</si>
  <si>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</si>
  <si>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</si>
  <si>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</si>
  <si>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</si>
  <si>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</si>
  <si>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</si>
  <si>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</si>
  <si>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</si>
  <si>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</si>
  <si>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</si>
  <si>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</si>
  <si>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</si>
  <si>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</si>
  <si>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</si>
  <si>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</si>
  <si>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</si>
  <si>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</si>
  <si>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</si>
  <si>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</si>
  <si>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</si>
  <si>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</si>
  <si>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</si>
  <si>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</si>
  <si>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</si>
  <si>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</si>
  <si>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</si>
  <si>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</si>
  <si>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</si>
  <si>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</si>
  <si>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</si>
  <si>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</si>
  <si>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</si>
  <si>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</si>
  <si>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</si>
  <si>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</si>
  <si>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</si>
  <si>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</si>
  <si>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</si>
  <si>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</si>
  <si>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</si>
  <si>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</si>
  <si>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</si>
  <si>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</si>
  <si>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</si>
  <si>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</si>
  <si>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</si>
  <si>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</si>
  <si>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</si>
  <si>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</si>
  <si>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</si>
  <si>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</si>
  <si>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</si>
  <si>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</si>
  <si>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</si>
  <si>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</si>
  <si>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</si>
  <si>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</si>
  <si>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</si>
  <si>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</si>
  <si>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</si>
  <si>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</si>
  <si>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</si>
  <si>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</si>
  <si>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</si>
  <si>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</si>
  <si>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</si>
  <si>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</si>
  <si>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</si>
  <si>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</si>
  <si>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</si>
  <si>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</si>
  <si>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</si>
  <si>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</si>
  <si>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</si>
  <si>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</si>
  <si>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</si>
  <si>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</si>
  <si>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</si>
  <si>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</si>
  <si>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</si>
  <si>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</si>
  <si>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</si>
  <si>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</si>
  <si>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</si>
  <si>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</si>
  <si>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</si>
  <si>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</si>
  <si>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</si>
  <si>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</si>
  <si>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</si>
  <si>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</si>
  <si>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</si>
  <si>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</si>
  <si>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</si>
  <si>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</si>
  <si>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</si>
  <si>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</si>
  <si>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</si>
  <si>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</si>
  <si>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</si>
  <si>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</si>
  <si>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</si>
  <si>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</si>
  <si>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</si>
  <si>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</si>
  <si>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</si>
  <si>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</si>
  <si>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</si>
  <si>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</si>
  <si>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</si>
  <si>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</si>
  <si>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</si>
  <si>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</si>
  <si>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</si>
  <si>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</si>
  <si>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</si>
  <si>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</si>
  <si>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</si>
  <si>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</si>
  <si>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</si>
  <si>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</si>
  <si>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</si>
  <si>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</si>
  <si>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</si>
  <si>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</si>
  <si>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</si>
  <si>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</si>
  <si>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</si>
  <si>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</si>
  <si>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</si>
  <si>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</si>
  <si>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</si>
  <si>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</si>
  <si>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</si>
  <si>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</si>
  <si>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</si>
  <si>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</si>
  <si>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</si>
  <si>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</si>
  <si>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</si>
  <si>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</si>
  <si>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</si>
  <si>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</si>
  <si>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</si>
  <si>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</si>
  <si>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</si>
  <si>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</si>
  <si>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</si>
  <si>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</si>
  <si>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</si>
  <si>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</si>
  <si>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</si>
  <si>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</si>
  <si>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</si>
  <si>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</si>
  <si>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</si>
  <si>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</si>
  <si>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</si>
  <si>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</si>
  <si>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</si>
  <si>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</si>
  <si>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</si>
  <si>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</si>
  <si>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</si>
  <si>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</si>
  <si>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</si>
  <si>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</si>
  <si>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</si>
  <si>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</si>
  <si>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</si>
  <si>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</si>
  <si>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</si>
  <si>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</si>
  <si>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</si>
  <si>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</si>
  <si>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</si>
  <si>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</si>
  <si>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</si>
  <si>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</si>
  <si>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</si>
  <si>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</si>
  <si>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</si>
  <si>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</si>
  <si>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</si>
  <si>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</si>
  <si>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</si>
  <si>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</si>
  <si>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</si>
  <si>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</si>
  <si>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</si>
  <si>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</si>
  <si>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</si>
  <si>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</si>
  <si>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</si>
  <si>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</si>
  <si>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</si>
  <si>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</si>
  <si>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</si>
  <si>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</si>
  <si>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</si>
  <si>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</si>
  <si>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</si>
  <si>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</si>
  <si>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</si>
  <si>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</si>
  <si>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</si>
  <si>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</si>
  <si>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</si>
  <si>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</si>
  <si>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</si>
  <si>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</si>
  <si>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</si>
  <si>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</si>
  <si>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</si>
  <si>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</si>
  <si>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</si>
  <si>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</si>
  <si>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</si>
  <si>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</si>
  <si>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</si>
  <si>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</si>
  <si>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</si>
  <si>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</si>
  <si>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</si>
  <si>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</si>
  <si>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</si>
  <si>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</si>
  <si>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</si>
  <si>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</si>
  <si>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</si>
  <si>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</si>
  <si>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</si>
  <si>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</si>
  <si>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</si>
  <si>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</si>
  <si>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</si>
  <si>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</si>
  <si>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</si>
  <si>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</si>
  <si>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</si>
  <si>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</si>
  <si>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</si>
  <si>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</si>
  <si>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</si>
  <si>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</si>
  <si>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</si>
  <si>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</si>
  <si>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</si>
  <si>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</si>
  <si>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</si>
  <si>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</si>
  <si>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</si>
  <si>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</si>
  <si>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</si>
  <si>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</si>
  <si>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</si>
  <si>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</si>
  <si>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</si>
  <si>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</si>
  <si>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</si>
  <si>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</si>
  <si>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</si>
  <si>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</si>
  <si>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</si>
  <si>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</si>
  <si>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</si>
  <si>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</si>
  <si>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</si>
  <si>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</si>
  <si>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</si>
  <si>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</si>
  <si>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</si>
  <si>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</si>
  <si>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</si>
  <si>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</si>
  <si>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</si>
  <si>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</si>
  <si>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</si>
  <si>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</si>
  <si>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</si>
  <si>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</si>
  <si>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</si>
  <si>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</si>
  <si>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</si>
  <si>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</si>
  <si>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</si>
  <si>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</si>
  <si>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</si>
  <si>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</si>
  <si>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</si>
  <si>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</si>
  <si>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</si>
  <si>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</si>
  <si>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</si>
  <si>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</si>
  <si>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</si>
  <si>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</si>
  <si>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</si>
  <si>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</si>
  <si>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</si>
  <si>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</si>
  <si>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</si>
  <si>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</si>
  <si>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</si>
  <si>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</si>
  <si>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</si>
  <si>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</si>
  <si>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</si>
  <si>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</si>
  <si>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</si>
  <si>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</si>
  <si>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</si>
  <si>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</si>
  <si>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</si>
  <si>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</si>
  <si>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</si>
  <si>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</si>
  <si>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</si>
  <si>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</si>
  <si>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</si>
  <si>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</si>
  <si>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</si>
  <si>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</si>
  <si>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</si>
  <si>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</si>
  <si>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</si>
  <si>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</si>
  <si>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</si>
  <si>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</si>
  <si>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</si>
  <si>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</si>
  <si>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</si>
  <si>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</si>
  <si>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</si>
  <si>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</si>
  <si>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</si>
  <si>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</si>
  <si>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</si>
  <si>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</si>
  <si>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</si>
  <si>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</si>
  <si>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</si>
  <si>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</si>
  <si>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</si>
  <si>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</si>
  <si>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</si>
  <si>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</si>
  <si>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</si>
  <si>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</si>
  <si>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</si>
  <si>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</si>
  <si>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</si>
  <si>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</si>
  <si>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</si>
  <si>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</si>
  <si>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</si>
  <si>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</si>
  <si>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</si>
  <si>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</si>
  <si>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</si>
  <si>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</si>
  <si>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</si>
  <si>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</si>
  <si>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</si>
  <si>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</si>
  <si>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</si>
  <si>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</si>
  <si>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</si>
  <si>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</si>
  <si>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</si>
  <si>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</si>
  <si>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</si>
  <si>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</si>
  <si>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</si>
  <si>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</si>
  <si>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</si>
  <si>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</si>
  <si>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</si>
  <si>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</si>
  <si>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</si>
  <si>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</si>
  <si>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</si>
  <si>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</si>
  <si>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</si>
  <si>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</si>
  <si>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</si>
  <si>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</si>
  <si>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</si>
  <si>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</si>
  <si>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</si>
  <si>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</si>
  <si>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</si>
  <si>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</si>
  <si>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</si>
  <si>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</si>
  <si>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</si>
  <si>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</si>
  <si>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</si>
  <si>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</si>
  <si>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</si>
  <si>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</si>
  <si>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</si>
  <si>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</si>
  <si>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</si>
  <si>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</si>
  <si>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</si>
  <si>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</si>
  <si>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</si>
  <si>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</si>
  <si>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</si>
  <si>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</si>
  <si>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</si>
  <si>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</si>
  <si>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</si>
  <si>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</si>
  <si>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</si>
  <si>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</si>
  <si>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</si>
  <si>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</si>
  <si>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</si>
  <si>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</si>
  <si>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</si>
  <si>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</si>
  <si>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</si>
  <si>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</si>
  <si>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</si>
  <si>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</si>
  <si>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</si>
  <si>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</si>
  <si>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</si>
  <si>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</si>
  <si>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</si>
  <si>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</si>
  <si>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</si>
  <si>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</si>
  <si>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</si>
  <si>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</si>
  <si>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</si>
  <si>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</si>
  <si>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</si>
  <si>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</si>
  <si>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</si>
  <si>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</si>
  <si>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</si>
  <si>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</si>
  <si>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</si>
  <si>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</si>
  <si>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</si>
  <si>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</si>
  <si>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</si>
  <si>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</si>
  <si>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</si>
  <si>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</si>
  <si>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</si>
  <si>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</si>
  <si>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</si>
  <si>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</si>
  <si>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</si>
  <si>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</si>
  <si>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</si>
  <si>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</si>
  <si>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</si>
  <si>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</si>
  <si>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</si>
  <si>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</si>
  <si>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</si>
  <si>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</si>
  <si>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</si>
  <si>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</si>
  <si>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</si>
  <si>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</si>
  <si>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</si>
  <si>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</si>
  <si>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</si>
  <si>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</si>
  <si>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</si>
  <si>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</si>
  <si>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</si>
  <si>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</si>
  <si>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</si>
  <si>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</si>
  <si>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</si>
  <si>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</si>
  <si>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</si>
  <si>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</si>
  <si>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</si>
  <si>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</si>
  <si>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</si>
  <si>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</si>
  <si>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</si>
  <si>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</si>
  <si>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</si>
  <si>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</si>
  <si>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</si>
  <si>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</si>
  <si>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</si>
  <si>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</si>
  <si>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</si>
  <si>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</si>
  <si>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</si>
  <si>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</si>
  <si>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</si>
  <si>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</si>
  <si>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</si>
  <si>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</si>
  <si>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</si>
  <si>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</si>
  <si>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</si>
  <si>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</si>
  <si>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</si>
  <si>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</si>
  <si>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</si>
  <si>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</si>
  <si>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</si>
  <si>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</si>
  <si>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</si>
  <si>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</si>
  <si>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</si>
  <si>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</si>
  <si>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</si>
  <si>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</si>
  <si>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</si>
  <si>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</si>
  <si>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</si>
  <si>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</si>
  <si>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</si>
  <si>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</si>
  <si>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</si>
  <si>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</si>
  <si>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</si>
  <si>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</si>
  <si>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</si>
  <si>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</si>
  <si>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</si>
  <si>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</si>
  <si>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</si>
  <si>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</si>
  <si>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</si>
  <si>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</si>
  <si>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</si>
  <si>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</si>
  <si>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</si>
  <si>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</si>
  <si>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</si>
  <si>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</si>
  <si>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</si>
  <si>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</si>
  <si>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</si>
  <si>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</si>
  <si>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</si>
  <si>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</si>
  <si>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</si>
  <si>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</si>
  <si>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</si>
  <si>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</si>
  <si>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</si>
  <si>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</si>
  <si>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</si>
  <si>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</si>
  <si>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</si>
  <si>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</si>
  <si>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</si>
  <si>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</si>
  <si>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</si>
  <si>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</si>
  <si>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</si>
  <si>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</si>
  <si>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</si>
  <si>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</si>
  <si>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</si>
  <si>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</si>
  <si>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</si>
  <si>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</si>
  <si>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</si>
  <si>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</si>
  <si>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</si>
  <si>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</si>
  <si>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</si>
  <si>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</si>
  <si>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</si>
  <si>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</si>
  <si>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</si>
  <si>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</si>
  <si>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</si>
  <si>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</si>
  <si>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</si>
  <si>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</si>
  <si>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</si>
  <si>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</si>
  <si>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</si>
  <si>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</si>
  <si>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</si>
  <si>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</si>
  <si>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</si>
  <si>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</si>
  <si>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</si>
  <si>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</si>
  <si>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</si>
  <si>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</si>
  <si>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</si>
  <si>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</si>
  <si>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</si>
  <si>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</si>
  <si>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</si>
  <si>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</si>
  <si>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</si>
  <si>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</si>
  <si>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</si>
  <si>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</si>
  <si>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</si>
  <si>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</si>
  <si>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</si>
  <si>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</si>
  <si>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</si>
  <si>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</si>
  <si>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</si>
  <si>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</si>
  <si>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</si>
  <si>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</si>
  <si>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</si>
  <si>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</si>
  <si>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</si>
  <si>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</si>
  <si>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</si>
  <si>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</si>
  <si>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</si>
  <si>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</si>
  <si>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</si>
  <si>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</si>
  <si>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</si>
  <si>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</si>
  <si>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</si>
  <si>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</si>
  <si>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</si>
  <si>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</si>
  <si>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</si>
  <si>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</si>
  <si>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</si>
  <si>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</si>
  <si>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</si>
  <si>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</si>
  <si>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</si>
  <si>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</si>
  <si>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</si>
  <si>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</si>
  <si>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</si>
  <si>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</si>
  <si>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</si>
  <si>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</si>
  <si>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</si>
  <si>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</si>
  <si>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</si>
  <si>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</si>
  <si>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</si>
  <si>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</si>
  <si>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</si>
  <si>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</si>
  <si>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</si>
  <si>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</si>
  <si>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</si>
  <si>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</si>
  <si>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</si>
  <si>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</si>
  <si>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</si>
  <si>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</si>
  <si>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</si>
  <si>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</si>
  <si>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</si>
  <si>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</si>
  <si>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</si>
  <si>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</si>
  <si>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</si>
  <si>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</si>
  <si>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</si>
  <si>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</si>
  <si>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</si>
  <si>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</si>
  <si>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</si>
  <si>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</si>
  <si>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</si>
  <si>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</si>
  <si>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</si>
  <si>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</si>
  <si>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</si>
  <si>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</si>
  <si>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</si>
  <si>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</si>
  <si>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</si>
  <si>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</si>
  <si>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</si>
  <si>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</si>
  <si>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</si>
  <si>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</si>
  <si>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</si>
  <si>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</si>
  <si>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</si>
  <si>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</si>
  <si>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</si>
  <si>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</si>
  <si>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</si>
  <si>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</si>
  <si>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</si>
  <si>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</si>
  <si>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</si>
  <si>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</si>
  <si>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</si>
  <si>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</si>
  <si>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</si>
  <si>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</si>
  <si>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</si>
  <si>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</si>
  <si>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</si>
  <si>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</si>
  <si>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</si>
  <si>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</si>
  <si>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</si>
  <si>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</si>
  <si>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</si>
  <si>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</si>
  <si>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</si>
  <si>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</si>
  <si>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</si>
  <si>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</si>
  <si>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</si>
  <si>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</si>
  <si>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</si>
  <si>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</si>
  <si>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</si>
  <si>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</si>
  <si>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</si>
  <si>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</si>
  <si>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</si>
  <si>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</si>
  <si>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</si>
  <si>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</si>
  <si>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</si>
  <si>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</si>
  <si>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</si>
  <si>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</si>
  <si>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</si>
  <si>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</si>
  <si>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</si>
  <si>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</si>
  <si>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</si>
  <si>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</si>
  <si>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</si>
  <si>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</si>
  <si>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</si>
  <si>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</si>
  <si>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</si>
  <si>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</si>
  <si>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</si>
  <si>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</si>
  <si>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</si>
  <si>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</si>
  <si>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</si>
  <si>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</si>
  <si>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</si>
  <si>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</si>
  <si>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</si>
  <si>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</si>
  <si>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</si>
  <si>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</si>
  <si>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</si>
  <si>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</si>
  <si>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</si>
  <si>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</si>
  <si>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</si>
  <si>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</si>
  <si>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</si>
  <si>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</si>
  <si>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</si>
  <si>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</si>
  <si>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</si>
  <si>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</si>
  <si>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</si>
  <si>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</si>
  <si>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</si>
  <si>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</si>
  <si>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</si>
  <si>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</si>
  <si>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</si>
  <si>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</si>
  <si>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</si>
  <si>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</si>
  <si>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</si>
  <si>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</si>
  <si>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</si>
  <si>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</si>
  <si>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</si>
  <si>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</si>
  <si>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</si>
  <si>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</si>
  <si>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</si>
  <si>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</si>
  <si>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</si>
  <si>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</si>
  <si>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</si>
  <si>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</si>
  <si>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</si>
  <si>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</si>
  <si>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</si>
  <si>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</si>
  <si>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</si>
  <si>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</si>
  <si>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</si>
  <si>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</si>
  <si>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</si>
  <si>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</si>
  <si>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</si>
  <si>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</si>
  <si>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</si>
  <si>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</si>
  <si>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</si>
  <si>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</si>
  <si>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</si>
  <si>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</si>
  <si>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</si>
  <si>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</si>
  <si>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</si>
  <si>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</si>
  <si>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</si>
  <si>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</si>
  <si>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</si>
  <si>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</si>
  <si>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</si>
  <si>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</si>
  <si>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</si>
  <si>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</si>
  <si>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</si>
  <si>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</si>
  <si>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</si>
  <si>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</si>
  <si>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</si>
  <si>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</si>
  <si>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</si>
  <si>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</si>
  <si>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</si>
  <si>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</si>
  <si>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</si>
  <si>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</si>
  <si>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</si>
  <si>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</si>
  <si>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</si>
  <si>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</si>
  <si>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</si>
  <si>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</si>
  <si>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</si>
  <si>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</si>
  <si>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</si>
  <si>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</si>
  <si>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</si>
  <si>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</si>
  <si>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</si>
  <si>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</si>
  <si>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</si>
  <si>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</si>
  <si>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</si>
  <si>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</si>
  <si>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</si>
  <si>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</si>
  <si>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</si>
  <si>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</si>
  <si>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</si>
  <si>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</si>
  <si>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</si>
  <si>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</si>
  <si>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</si>
  <si>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</si>
  <si>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</si>
  <si>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</si>
  <si>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</si>
  <si>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</si>
  <si>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</si>
  <si>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</si>
  <si>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</si>
  <si>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</si>
  <si>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</si>
  <si>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</si>
  <si>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</si>
  <si>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</si>
  <si>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</si>
  <si>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</si>
  <si>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</si>
  <si>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</si>
  <si>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</si>
  <si>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</si>
  <si>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</si>
  <si>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</si>
  <si>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</si>
  <si>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</si>
  <si>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</si>
  <si>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</si>
  <si>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</si>
  <si>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</si>
  <si>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</si>
  <si>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</si>
  <si>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</si>
  <si>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</si>
  <si>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</si>
  <si>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</si>
  <si>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</si>
  <si>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</si>
  <si>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</si>
  <si>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</si>
  <si>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</si>
  <si>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</si>
  <si>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</si>
  <si>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</si>
  <si>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</si>
  <si>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</si>
  <si>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</si>
  <si>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</si>
  <si>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</si>
  <si>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</si>
  <si>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</si>
  <si>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</si>
  <si>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</si>
  <si>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</si>
  <si>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</si>
  <si>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</si>
  <si>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</si>
  <si>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</si>
  <si>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</si>
  <si>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</si>
  <si>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</si>
  <si>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</si>
  <si>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</si>
  <si>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</si>
  <si>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</si>
  <si>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</si>
  <si>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</si>
  <si>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</si>
  <si>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</si>
  <si>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</si>
  <si>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</si>
  <si>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</si>
  <si>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</si>
  <si>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</si>
  <si>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</si>
  <si>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</si>
  <si>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</si>
  <si>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</si>
  <si>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</si>
  <si>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</si>
  <si>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</si>
  <si>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</si>
  <si>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</si>
  <si>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</si>
  <si>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</si>
  <si>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</si>
  <si>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</si>
  <si>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</si>
  <si>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</si>
  <si>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</si>
  <si>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</si>
  <si>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</si>
  <si>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</si>
  <si>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</si>
  <si>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</si>
  <si>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</si>
  <si>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</si>
  <si>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</si>
  <si>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</si>
  <si>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</si>
  <si>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</si>
  <si>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</si>
  <si>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</si>
  <si>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</si>
  <si>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</si>
  <si>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</si>
  <si>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</si>
  <si>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</si>
  <si>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</si>
  <si>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</si>
  <si>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</si>
  <si>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</si>
  <si>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</si>
  <si>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</si>
  <si>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</si>
  <si>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</si>
  <si>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</si>
  <si>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</si>
  <si>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</si>
  <si>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</si>
  <si>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</si>
  <si>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</si>
  <si>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</si>
  <si>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</si>
  <si>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</si>
  <si>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</si>
  <si>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</si>
  <si>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</si>
  <si>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</si>
  <si>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</si>
  <si>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</si>
  <si>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</si>
  <si>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</si>
  <si>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</si>
  <si>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</si>
  <si>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</si>
  <si>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</si>
  <si>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</si>
  <si>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</si>
  <si>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</si>
  <si>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</si>
  <si>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</si>
  <si>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</si>
  <si>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</si>
  <si>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</si>
  <si>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</si>
  <si>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</si>
  <si>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</si>
  <si>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</si>
  <si>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</si>
  <si>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</si>
  <si>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</si>
  <si>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</si>
  <si>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</si>
  <si>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</si>
  <si>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</si>
  <si>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</si>
  <si>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</si>
  <si>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</si>
  <si>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</si>
  <si>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</si>
  <si>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</si>
  <si>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</si>
  <si>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</si>
  <si>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</si>
  <si>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</si>
  <si>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</si>
  <si>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</si>
  <si>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</si>
  <si>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</si>
  <si>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</si>
  <si>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</si>
  <si>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</si>
  <si>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</si>
  <si>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</si>
  <si>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</si>
  <si>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</si>
  <si>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</si>
  <si>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</si>
  <si>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</si>
  <si>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</si>
  <si>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</si>
  <si>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</si>
  <si>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</si>
  <si>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</si>
  <si>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</si>
  <si>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</si>
  <si>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</si>
  <si>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</si>
  <si>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</si>
  <si>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</si>
  <si>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</si>
  <si>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</si>
  <si>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</si>
  <si>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</si>
  <si>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</si>
  <si>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</si>
  <si>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</si>
  <si>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</si>
  <si>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</si>
  <si>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</si>
  <si>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</si>
  <si>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</si>
  <si>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</si>
  <si>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</si>
  <si>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</si>
  <si>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</si>
  <si>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</si>
  <si>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</si>
  <si>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</si>
  <si>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</si>
  <si>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</si>
  <si>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</si>
  <si>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</si>
  <si>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</si>
  <si>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</si>
  <si>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</si>
  <si>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</si>
  <si>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</si>
  <si>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</si>
  <si>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</si>
  <si>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</si>
  <si>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</si>
  <si>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</si>
  <si>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</si>
  <si>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</si>
  <si>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</si>
  <si>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</si>
  <si>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</si>
  <si>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</si>
  <si>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</si>
  <si>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</si>
  <si>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</si>
  <si>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</si>
  <si>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</si>
  <si>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</si>
  <si>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</si>
  <si>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</si>
  <si>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</si>
  <si>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</si>
  <si>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</si>
  <si>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</si>
  <si>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</si>
  <si>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</si>
  <si>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</si>
  <si>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</si>
  <si>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</si>
  <si>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</si>
  <si>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</si>
  <si>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</si>
  <si>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</si>
  <si>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</si>
  <si>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</si>
  <si>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</si>
  <si>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</si>
  <si>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</si>
  <si>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</si>
  <si>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</si>
  <si>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</si>
  <si>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</si>
  <si>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</si>
  <si>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</si>
  <si>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</si>
  <si>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</si>
  <si>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</si>
  <si>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</si>
  <si>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</si>
  <si>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</si>
  <si>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</si>
  <si>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</si>
  <si>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</si>
  <si>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</si>
  <si>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</si>
  <si>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</si>
  <si>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</si>
  <si>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</si>
  <si>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</si>
  <si>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</si>
  <si>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</si>
  <si>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</si>
  <si>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</si>
  <si>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</si>
  <si>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</si>
  <si>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</si>
  <si>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</si>
  <si>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</si>
  <si>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</si>
  <si>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</si>
  <si>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</si>
  <si>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</si>
  <si>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</si>
  <si>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</si>
  <si>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</si>
  <si>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</si>
  <si>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</si>
  <si>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</si>
  <si>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</si>
  <si>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</si>
  <si>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</si>
  <si>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</si>
  <si>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</si>
  <si>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</si>
  <si>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</si>
  <si>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</si>
  <si>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</si>
  <si>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</si>
  <si>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</si>
  <si>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</si>
  <si>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</si>
  <si>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</si>
  <si>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</si>
  <si>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</si>
  <si>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</si>
  <si>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</si>
  <si>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</si>
  <si>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</si>
  <si>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</si>
  <si>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</si>
  <si>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</si>
  <si>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</si>
  <si>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</si>
  <si>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</si>
  <si>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</si>
  <si>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</si>
  <si>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</si>
  <si>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</si>
  <si>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</si>
  <si>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</si>
  <si>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</si>
  <si>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</si>
  <si>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</si>
  <si>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</si>
  <si>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</si>
  <si>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</si>
  <si>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</si>
  <si>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</si>
  <si>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</si>
  <si>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</si>
  <si>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</si>
  <si>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</si>
  <si>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</si>
  <si>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</si>
  <si>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</si>
  <si>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</si>
  <si>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</si>
  <si>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</si>
  <si>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</si>
  <si>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</si>
  <si>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</si>
  <si>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</si>
  <si>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</si>
  <si>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</si>
  <si>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</si>
  <si>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</si>
  <si>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</si>
  <si>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</si>
  <si>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</si>
  <si>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</si>
  <si>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</si>
  <si>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</si>
  <si>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</si>
  <si>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</si>
  <si>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</si>
  <si>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</si>
  <si>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</si>
  <si>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</si>
  <si>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</si>
  <si>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</si>
  <si>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</si>
  <si>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</si>
  <si>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</si>
  <si>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</si>
  <si>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</si>
  <si>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</si>
  <si>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</si>
  <si>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</si>
  <si>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</si>
  <si>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</si>
  <si>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</si>
  <si>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</si>
  <si>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</si>
  <si>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</si>
  <si>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</si>
  <si>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</si>
  <si>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</si>
  <si>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</si>
  <si>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</si>
  <si>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</si>
  <si>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</si>
  <si>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</si>
  <si>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</si>
  <si>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</si>
  <si>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</si>
  <si>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</si>
  <si>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</si>
  <si>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</si>
  <si>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</si>
  <si>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</si>
  <si>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</si>
  <si>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</si>
  <si>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</si>
  <si>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</si>
  <si>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</si>
  <si>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</si>
  <si>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</si>
  <si>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</si>
  <si>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</si>
  <si>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</si>
  <si>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</si>
  <si>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</si>
  <si>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</si>
  <si>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</si>
  <si>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</si>
  <si>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</si>
  <si>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</si>
  <si>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</si>
  <si>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</si>
  <si>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</si>
  <si>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</si>
  <si>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</si>
  <si>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</si>
  <si>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</si>
  <si>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</si>
  <si>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</si>
  <si>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</si>
  <si>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</si>
  <si>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</si>
  <si>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</si>
  <si>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</si>
  <si>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</si>
  <si>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</si>
  <si>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</si>
  <si>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</si>
  <si>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</si>
  <si>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</si>
  <si>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</si>
  <si>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</si>
  <si>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</si>
  <si>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</si>
  <si>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</si>
  <si>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</si>
  <si>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</si>
  <si>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</si>
  <si>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</si>
  <si>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</si>
  <si>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</si>
  <si>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</si>
  <si>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</si>
  <si>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</si>
  <si>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</si>
  <si>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</si>
  <si>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</si>
  <si>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</si>
  <si>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</si>
  <si>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</si>
  <si>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</si>
  <si>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</si>
  <si>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</si>
  <si>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</si>
  <si>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</si>
  <si>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</si>
  <si>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</si>
  <si>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</si>
  <si>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</si>
  <si>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</si>
  <si>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</si>
  <si>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</si>
  <si>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</si>
  <si>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</si>
  <si>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</si>
  <si>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</si>
  <si>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</si>
  <si>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</si>
  <si>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</si>
  <si>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</si>
  <si>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</si>
  <si>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</si>
  <si>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</si>
  <si>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</si>
  <si>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</si>
  <si>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</si>
  <si>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</si>
  <si>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</si>
  <si>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</si>
  <si>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</si>
  <si>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</si>
  <si>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</si>
  <si>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</si>
  <si>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</si>
  <si>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</si>
  <si>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</si>
  <si>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</si>
  <si>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</si>
  <si>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</si>
  <si>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</si>
  <si>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</si>
  <si>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</si>
  <si>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</si>
  <si>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</si>
  <si>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</si>
  <si>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</si>
  <si>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</si>
  <si>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</si>
  <si>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</si>
  <si>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</si>
  <si>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</si>
  <si>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</si>
  <si>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</si>
  <si>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</si>
  <si>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</si>
  <si>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</si>
  <si>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</si>
  <si>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</si>
  <si>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</si>
  <si>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</si>
  <si>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</si>
  <si>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</si>
  <si>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</si>
  <si>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</si>
  <si>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</si>
  <si>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</si>
  <si>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</si>
  <si>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</si>
  <si>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</si>
  <si>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</si>
  <si>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</si>
  <si>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</si>
  <si>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</si>
  <si>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</si>
  <si>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</si>
  <si>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</si>
  <si>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</si>
  <si>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</si>
  <si>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</si>
  <si>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</si>
  <si>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</si>
  <si>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</si>
  <si>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</si>
  <si>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</si>
  <si>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</si>
  <si>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</si>
  <si>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</si>
  <si>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</si>
  <si>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</si>
  <si>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</si>
  <si>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</si>
  <si>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</si>
  <si>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</si>
  <si>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</si>
  <si>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</si>
  <si>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</si>
  <si>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</si>
  <si>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</si>
  <si>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</si>
  <si>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</si>
  <si>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</si>
  <si>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</si>
  <si>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</si>
  <si>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</si>
  <si>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</si>
  <si>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</si>
  <si>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</si>
  <si>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</si>
  <si>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</si>
  <si>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</si>
  <si>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</si>
  <si>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</si>
  <si>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</si>
  <si>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</si>
  <si>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</si>
  <si>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</si>
  <si>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</si>
  <si>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</si>
  <si>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</si>
  <si>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</si>
  <si>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</si>
  <si>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</si>
  <si>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</si>
  <si>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</si>
  <si>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</si>
  <si>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</si>
  <si>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</si>
  <si>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</si>
  <si>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</si>
  <si>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</si>
  <si>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</si>
  <si>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</si>
  <si>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</si>
  <si>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</si>
  <si>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</si>
  <si>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</si>
  <si>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</si>
  <si>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</si>
  <si>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</si>
  <si>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</si>
  <si>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</si>
  <si>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</si>
  <si>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</si>
  <si>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</si>
  <si>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</si>
  <si>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</si>
  <si>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</si>
  <si>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</si>
  <si>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</si>
  <si>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</si>
  <si>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</si>
  <si>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</si>
  <si>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</si>
  <si>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</si>
  <si>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</si>
  <si>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</si>
  <si>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</si>
  <si>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</si>
  <si>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</si>
  <si>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</si>
  <si>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</si>
  <si>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</si>
  <si>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</si>
  <si>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</si>
  <si>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</si>
  <si>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</si>
  <si>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</si>
  <si>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</si>
  <si>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</si>
  <si>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</si>
  <si>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</si>
  <si>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</si>
  <si>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</si>
  <si>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</si>
  <si>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</si>
  <si>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</si>
  <si>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</si>
  <si>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</si>
  <si>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</si>
  <si>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</si>
  <si>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</si>
  <si>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</si>
  <si>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</si>
  <si>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</si>
  <si>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</si>
  <si>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</si>
  <si>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</si>
  <si>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</si>
  <si>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</si>
  <si>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</si>
  <si>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</si>
  <si>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</si>
  <si>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</si>
  <si>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</si>
  <si>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</si>
  <si>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</si>
  <si>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</si>
  <si>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</si>
  <si>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</si>
  <si>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</si>
  <si>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</si>
  <si>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</si>
  <si>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</si>
  <si>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</si>
  <si>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</si>
  <si>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</si>
  <si>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</si>
  <si>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</si>
  <si>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</si>
  <si>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</si>
  <si>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</si>
  <si>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</si>
  <si>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</si>
  <si>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</si>
  <si>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</si>
  <si>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</si>
  <si>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</si>
  <si>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</si>
  <si>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</si>
  <si>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</si>
  <si>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</si>
  <si>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</si>
  <si>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</si>
  <si>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</si>
  <si>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</si>
  <si>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</si>
  <si>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</si>
  <si>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</si>
  <si>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</si>
  <si>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</si>
  <si>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</si>
  <si>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</si>
  <si>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</si>
  <si>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</si>
  <si>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</si>
  <si>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</si>
  <si>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</si>
  <si>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</si>
  <si>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</si>
  <si>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</si>
  <si>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</si>
  <si>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</si>
  <si>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</si>
  <si>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</si>
  <si>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</si>
  <si>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</si>
  <si>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</si>
  <si>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</si>
  <si>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</si>
  <si>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</si>
  <si>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</si>
  <si>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</si>
  <si>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</si>
  <si>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</si>
  <si>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</si>
  <si>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</si>
  <si>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</si>
  <si>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</si>
  <si>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</si>
  <si>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</si>
  <si>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</si>
  <si>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</si>
  <si>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</si>
  <si>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</si>
  <si>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</si>
  <si>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</si>
  <si>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</si>
  <si>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</si>
  <si>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</si>
  <si>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</si>
  <si>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</si>
  <si>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</si>
  <si>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</si>
  <si>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</si>
  <si>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</si>
  <si>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</si>
  <si>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</si>
  <si>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</si>
  <si>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</si>
  <si>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</si>
  <si>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</si>
  <si>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</si>
  <si>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</si>
  <si>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</si>
  <si>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</si>
  <si>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</si>
  <si>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</si>
  <si>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</si>
  <si>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</si>
  <si>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</si>
  <si>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</si>
  <si>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</si>
  <si>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</si>
  <si>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</si>
  <si>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</si>
  <si>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</si>
  <si>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</si>
  <si>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</si>
  <si>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</si>
  <si>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</si>
  <si>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</si>
  <si>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</si>
  <si>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</si>
  <si>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</si>
  <si>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</si>
  <si>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</si>
  <si>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</si>
  <si>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</si>
  <si>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</si>
  <si>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</si>
  <si>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</si>
  <si>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</si>
  <si>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</si>
  <si>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</si>
  <si>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</si>
  <si>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</si>
  <si>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</si>
  <si>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</si>
  <si>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</si>
  <si>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</si>
  <si>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</si>
  <si>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</si>
  <si>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</si>
  <si>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</si>
  <si>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</si>
  <si>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</si>
  <si>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</si>
  <si>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</si>
  <si>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</si>
  <si>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</si>
  <si>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</si>
  <si>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</si>
  <si>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</si>
  <si>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</si>
  <si>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</si>
  <si>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</si>
  <si>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</si>
  <si>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</si>
  <si>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</si>
  <si>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</si>
  <si>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</si>
  <si>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</si>
  <si>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</si>
  <si>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</si>
  <si>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</si>
  <si>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</si>
  <si>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</si>
  <si>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</si>
  <si>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</si>
  <si>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</si>
  <si>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</si>
  <si>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</si>
  <si>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</si>
  <si>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</si>
  <si>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</si>
  <si>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</si>
  <si>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</si>
  <si>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</si>
  <si>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</si>
  <si>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</si>
  <si>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</si>
  <si>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</si>
  <si>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</si>
  <si>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</si>
  <si>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</si>
  <si>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</si>
  <si>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</si>
  <si>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</si>
  <si>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</si>
  <si>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</si>
  <si>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</si>
  <si>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</si>
  <si>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</si>
  <si>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</si>
  <si>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</si>
  <si>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</si>
  <si>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</si>
  <si>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</si>
  <si>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</si>
  <si>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</si>
  <si>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</si>
  <si>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</si>
  <si>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</si>
  <si>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</si>
  <si>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</si>
  <si>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</si>
  <si>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</si>
  <si>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</si>
  <si>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</si>
  <si>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</si>
  <si>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</si>
  <si>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</si>
  <si>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</si>
  <si>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</si>
  <si>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</si>
  <si>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</si>
  <si>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</si>
  <si>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</si>
  <si>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</si>
  <si>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</si>
  <si>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</si>
  <si>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</si>
  <si>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</si>
  <si>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</si>
  <si>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</si>
  <si>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</si>
  <si>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</si>
  <si>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</si>
  <si>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</si>
  <si>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</si>
  <si>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</si>
  <si>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</si>
  <si>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</si>
  <si>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</si>
  <si>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</si>
  <si>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</si>
  <si>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</si>
  <si>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</si>
  <si>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</si>
  <si>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</si>
  <si>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</si>
  <si>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</si>
  <si>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</si>
  <si>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</si>
  <si>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</si>
  <si>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</si>
  <si>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</si>
  <si>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</si>
  <si>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</si>
  <si>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</si>
  <si>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</si>
  <si>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</si>
  <si>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</si>
  <si>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</si>
  <si>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</si>
  <si>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</si>
  <si>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</si>
  <si>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</si>
  <si>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</si>
  <si>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</si>
  <si>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</si>
  <si>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</si>
  <si>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</si>
  <si>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</si>
  <si>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</si>
  <si>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</si>
  <si>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</si>
  <si>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</si>
  <si>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</si>
  <si>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</si>
  <si>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</si>
  <si>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</si>
  <si>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</si>
  <si>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</si>
  <si>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</si>
  <si>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</si>
  <si>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</si>
  <si>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</si>
  <si>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</si>
  <si>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</si>
  <si>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</si>
  <si>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</si>
  <si>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</si>
  <si>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</si>
  <si>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</si>
  <si>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</si>
  <si>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</si>
  <si>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</si>
  <si>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</si>
  <si>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</si>
  <si>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</si>
  <si>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</si>
  <si>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</si>
  <si>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</si>
  <si>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</si>
  <si>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</si>
  <si>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</si>
  <si>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</si>
  <si>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</si>
  <si>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</si>
  <si>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</si>
  <si>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</si>
  <si>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</si>
  <si>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</si>
  <si>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</si>
  <si>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</si>
  <si>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</si>
  <si>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</si>
  <si>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</si>
  <si>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</si>
  <si>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</si>
  <si>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</si>
  <si>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</si>
  <si>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</si>
  <si>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</si>
  <si>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</si>
  <si>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</si>
  <si>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</si>
  <si>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</si>
  <si>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</si>
  <si>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</si>
  <si>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</si>
  <si>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</si>
  <si>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</si>
  <si>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</si>
  <si>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</si>
  <si>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</si>
  <si>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</si>
  <si>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</si>
  <si>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</si>
  <si>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</si>
  <si>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</si>
  <si>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</si>
  <si>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</si>
  <si>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</si>
  <si>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</si>
  <si>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</si>
  <si>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</si>
  <si>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</si>
  <si>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</si>
  <si>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</si>
  <si>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</si>
  <si>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</si>
  <si>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</si>
  <si>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</si>
  <si>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</si>
  <si>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</si>
  <si>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</si>
  <si>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</si>
  <si>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</si>
  <si>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</si>
  <si>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</si>
  <si>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</si>
  <si>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</si>
  <si>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</si>
  <si>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</si>
  <si>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</si>
  <si>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</si>
  <si>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</si>
  <si>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</si>
  <si>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</si>
  <si>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</si>
  <si>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</si>
  <si>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</si>
  <si>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</si>
  <si>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</si>
  <si>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</si>
  <si>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</si>
  <si>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</si>
  <si>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</si>
  <si>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</si>
  <si>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</si>
  <si>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</si>
  <si>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</si>
  <si>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</si>
  <si>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</si>
  <si>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</si>
  <si>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</si>
  <si>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</si>
  <si>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</si>
  <si>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</si>
  <si>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</si>
  <si>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</si>
  <si>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</si>
  <si>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</si>
  <si>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</si>
  <si>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</si>
  <si>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</si>
  <si>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</si>
  <si>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</si>
  <si>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</si>
  <si>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</si>
  <si>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</si>
  <si>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</si>
  <si>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</si>
  <si>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</si>
  <si>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</si>
  <si>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</si>
  <si>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</si>
  <si>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</si>
  <si>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</si>
  <si>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</si>
  <si>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</si>
  <si>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</si>
  <si>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</si>
  <si>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</si>
  <si>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</si>
  <si>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</si>
  <si>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</si>
  <si>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</si>
  <si>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</si>
  <si>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</si>
  <si>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</si>
  <si>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</si>
  <si>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</si>
  <si>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</si>
  <si>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</si>
  <si>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</si>
  <si>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</si>
  <si>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</si>
  <si>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</si>
  <si>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</si>
  <si>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</si>
  <si>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</si>
  <si>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</si>
  <si>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</si>
  <si>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</si>
  <si>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</si>
  <si>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</si>
  <si>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</si>
  <si>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</si>
  <si>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</si>
  <si>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</si>
  <si>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</si>
  <si>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</si>
  <si>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</si>
  <si>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</si>
  <si>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</si>
  <si>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</si>
  <si>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</si>
  <si>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</si>
  <si>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</si>
  <si>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</si>
  <si>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</si>
  <si>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</si>
  <si>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</si>
  <si>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</si>
  <si>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</si>
  <si>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</si>
  <si>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</si>
  <si>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</si>
  <si>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</si>
  <si>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</si>
  <si>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</si>
  <si>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</si>
  <si>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</si>
  <si>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</si>
  <si>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</si>
  <si>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</si>
  <si>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</si>
  <si>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</si>
  <si>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</si>
  <si>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</si>
  <si>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</si>
  <si>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</si>
  <si>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</si>
  <si>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</si>
  <si>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</si>
  <si>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</si>
  <si>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</si>
  <si>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</si>
  <si>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</si>
  <si>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</si>
  <si>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</si>
  <si>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</si>
  <si>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</si>
  <si>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</si>
  <si>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</si>
  <si>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</si>
  <si>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</si>
  <si>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</si>
  <si>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</si>
  <si>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</si>
  <si>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</si>
  <si>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</si>
  <si>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</si>
  <si>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</si>
  <si>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</si>
  <si>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</si>
  <si>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</si>
  <si>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</si>
  <si>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</si>
  <si>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</si>
  <si>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</si>
  <si>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</si>
  <si>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</si>
  <si>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</si>
  <si>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</si>
  <si>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</si>
  <si>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</si>
  <si>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</si>
  <si>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</si>
  <si>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</si>
  <si>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</si>
  <si>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</si>
  <si>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</si>
  <si>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</si>
  <si>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</si>
  <si>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</si>
  <si>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</si>
  <si>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</si>
  <si>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</si>
  <si>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</si>
  <si>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</si>
  <si>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</si>
  <si>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</si>
  <si>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</si>
  <si>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</si>
  <si>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</si>
  <si>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</si>
  <si>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</si>
  <si>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</si>
  <si>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</si>
  <si>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</si>
  <si>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</si>
  <si>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</si>
  <si>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</si>
  <si>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</si>
  <si>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</si>
  <si>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</si>
  <si>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</si>
  <si>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</si>
  <si>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</si>
  <si>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</si>
  <si>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</si>
  <si>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</si>
  <si>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</si>
  <si>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</si>
  <si>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</si>
  <si>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</si>
  <si>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</si>
  <si>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</si>
  <si>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</si>
  <si>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</si>
  <si>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</si>
  <si>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</si>
  <si>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</si>
  <si>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</si>
  <si>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</si>
  <si>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</si>
  <si>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</si>
  <si>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</si>
  <si>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</si>
  <si>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</si>
  <si>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</si>
  <si>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</si>
  <si>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</si>
  <si>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</si>
  <si>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</si>
  <si>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</si>
  <si>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</si>
  <si>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</si>
  <si>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</si>
  <si>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</si>
  <si>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</si>
  <si>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</si>
  <si>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</si>
  <si>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</si>
  <si>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</si>
  <si>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</si>
  <si>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</si>
  <si>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</si>
  <si>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</si>
  <si>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</si>
  <si>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</si>
  <si>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</si>
  <si>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</si>
  <si>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</si>
  <si>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</si>
  <si>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</si>
  <si>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</si>
  <si>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</si>
  <si>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</si>
  <si>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</si>
  <si>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</si>
  <si>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</si>
  <si>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</si>
  <si>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</si>
  <si>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</si>
  <si>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</si>
  <si>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</si>
  <si>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</si>
  <si>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</si>
  <si>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</si>
  <si>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</si>
  <si>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</si>
  <si>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</si>
  <si>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</si>
  <si>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</si>
  <si>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</si>
  <si>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</si>
  <si>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</si>
  <si>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</si>
  <si>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</si>
  <si>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</si>
  <si>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</si>
  <si>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</si>
  <si>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</si>
  <si>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</si>
  <si>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</si>
  <si>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</si>
  <si>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</si>
  <si>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</si>
  <si>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</si>
  <si>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</si>
  <si>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</si>
  <si>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</si>
  <si>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</si>
  <si>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</si>
  <si>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</si>
  <si>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</si>
  <si>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</si>
  <si>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</si>
  <si>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</si>
  <si>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</si>
  <si>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</si>
  <si>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</si>
  <si>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</si>
  <si>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</si>
  <si>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</si>
  <si>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</si>
  <si>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</si>
  <si>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</si>
  <si>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</si>
  <si>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</si>
  <si>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</si>
  <si>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</si>
  <si>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</si>
  <si>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</si>
  <si>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</si>
  <si>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</si>
  <si>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</si>
  <si>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</si>
  <si>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</si>
  <si>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</si>
  <si>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</si>
  <si>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</si>
  <si>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</si>
  <si>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</si>
  <si>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</si>
  <si>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</si>
  <si>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</si>
  <si>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</si>
  <si>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</si>
  <si>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</si>
  <si>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</si>
  <si>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</si>
  <si>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</si>
  <si>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</si>
  <si>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</si>
  <si>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</si>
  <si>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</si>
  <si>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</si>
  <si>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</si>
  <si>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</si>
  <si>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</si>
  <si>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</si>
  <si>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</si>
  <si>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</si>
  <si>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</si>
  <si>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</si>
  <si>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</si>
  <si>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</si>
  <si>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</si>
  <si>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</si>
  <si>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</si>
  <si>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</si>
  <si>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</si>
  <si>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</si>
  <si>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</si>
  <si>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</si>
  <si>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</si>
  <si>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</si>
  <si>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</si>
  <si>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</si>
  <si>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</si>
  <si>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</si>
  <si>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</si>
  <si>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</si>
  <si>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</si>
  <si>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</si>
  <si>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</si>
  <si>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</si>
  <si>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</si>
  <si>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</si>
  <si>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</si>
  <si>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</si>
  <si>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</si>
  <si>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</si>
  <si>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</si>
  <si>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</si>
  <si>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</si>
  <si>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</si>
  <si>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</si>
  <si>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</si>
  <si>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</si>
  <si>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</si>
  <si>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</si>
  <si>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</si>
  <si>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</si>
  <si>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</si>
  <si>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</si>
  <si>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</si>
  <si>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</si>
  <si>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</si>
  <si>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</si>
  <si>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</si>
  <si>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</si>
  <si>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</si>
  <si>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</si>
  <si>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</si>
  <si>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</si>
  <si>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</si>
  <si>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</si>
  <si>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</si>
  <si>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</si>
  <si>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</si>
  <si>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</si>
  <si>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</si>
  <si>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</si>
  <si>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</si>
  <si>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</si>
  <si>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</si>
  <si>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</si>
  <si>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</si>
  <si>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</si>
  <si>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</si>
  <si>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</si>
  <si>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</si>
  <si>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</si>
  <si>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</si>
  <si>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</si>
  <si>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</si>
  <si>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</si>
  <si>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</si>
  <si>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</si>
  <si>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</si>
  <si>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</si>
  <si>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</si>
  <si>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</si>
  <si>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</si>
  <si>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</si>
  <si>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</si>
  <si>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</si>
  <si>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</si>
  <si>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</si>
  <si>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</si>
  <si>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</si>
  <si>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</si>
  <si>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</si>
  <si>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</si>
  <si>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</si>
  <si>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</si>
  <si>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</si>
  <si>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</si>
  <si>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</si>
  <si>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</si>
  <si>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</si>
  <si>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</si>
  <si>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</si>
  <si>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</si>
  <si>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</si>
  <si>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</si>
  <si>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</si>
  <si>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</si>
  <si>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</si>
  <si>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</si>
  <si>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</si>
  <si>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</si>
  <si>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</si>
  <si>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</si>
  <si>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</si>
  <si>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</si>
  <si>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</si>
  <si>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</si>
  <si>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</si>
  <si>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</si>
  <si>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</si>
  <si>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</si>
  <si>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</si>
  <si>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</si>
  <si>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</si>
  <si>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</si>
  <si>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</si>
  <si>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</si>
  <si>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</si>
  <si>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</si>
  <si>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</si>
  <si>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</si>
  <si>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</si>
  <si>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</si>
  <si>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</si>
  <si>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</si>
  <si>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</si>
  <si>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</si>
  <si>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</si>
  <si>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</si>
  <si>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</si>
  <si>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</si>
  <si>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</si>
  <si>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</si>
  <si>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</si>
  <si>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</si>
  <si>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</si>
  <si>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</si>
  <si>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</si>
  <si>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</si>
  <si>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</si>
  <si>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</si>
  <si>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</si>
  <si>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</si>
  <si>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</si>
  <si>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</si>
  <si>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</si>
  <si>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</si>
  <si>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</si>
  <si>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</si>
  <si>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</si>
  <si>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</si>
  <si>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</si>
  <si>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</si>
  <si>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</si>
  <si>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</si>
  <si>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</si>
  <si>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</si>
  <si>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</si>
  <si>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</si>
  <si>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</si>
  <si>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</si>
  <si>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</si>
  <si>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</si>
  <si>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</si>
  <si>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</si>
  <si>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</si>
  <si>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</si>
  <si>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</si>
  <si>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</si>
  <si>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</si>
  <si>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</si>
  <si>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</si>
  <si>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</si>
  <si>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</si>
  <si>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</si>
  <si>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</si>
  <si>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</si>
  <si>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</si>
  <si>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</si>
  <si>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</si>
  <si>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</si>
  <si>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</si>
  <si>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</si>
  <si>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</si>
  <si>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</si>
  <si>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</si>
  <si>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</si>
  <si>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</si>
  <si>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</si>
  <si>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</si>
  <si>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</si>
  <si>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</si>
  <si>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</si>
  <si>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</si>
  <si>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</si>
  <si>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</si>
  <si>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</si>
  <si>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</si>
  <si>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</si>
  <si>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</si>
  <si>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</si>
  <si>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</si>
  <si>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</si>
  <si>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</si>
  <si>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</si>
  <si>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</si>
  <si>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</si>
  <si>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</si>
  <si>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</si>
  <si>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</si>
  <si>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</si>
  <si>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</si>
  <si>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</si>
  <si>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</si>
  <si>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</si>
  <si>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</si>
  <si>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</si>
  <si>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</si>
  <si>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</si>
  <si>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</si>
  <si>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</si>
  <si>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</si>
  <si>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</si>
  <si>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</si>
  <si>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</si>
  <si>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</si>
  <si>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</si>
  <si>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</si>
  <si>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</si>
  <si>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</si>
  <si>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</si>
  <si>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</si>
  <si>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</si>
  <si>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</si>
  <si>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</si>
  <si>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</si>
  <si>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</si>
  <si>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</si>
  <si>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</si>
  <si>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</si>
  <si>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</si>
  <si>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</si>
  <si>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</si>
  <si>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</si>
  <si>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</si>
  <si>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</si>
  <si>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</si>
  <si>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</si>
  <si>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</si>
  <si>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</si>
  <si>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</si>
  <si>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</si>
  <si>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</si>
  <si>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</si>
  <si>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</si>
  <si>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</si>
  <si>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</si>
  <si>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</si>
  <si>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</si>
  <si>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</si>
  <si>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</si>
  <si>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</si>
  <si>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</si>
  <si>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</si>
  <si>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</si>
  <si>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</si>
  <si>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</si>
  <si>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</si>
  <si>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</si>
  <si>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</si>
  <si>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</si>
  <si>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</si>
  <si>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</si>
  <si>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</si>
  <si>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</si>
  <si>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</si>
  <si>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</si>
  <si>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</si>
  <si>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</si>
  <si>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</si>
  <si>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</si>
  <si>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</si>
  <si>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</si>
  <si>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</si>
  <si>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</si>
  <si>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</si>
  <si>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</si>
  <si>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</si>
  <si>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</si>
  <si>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</si>
  <si>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</si>
  <si>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</si>
  <si>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</si>
  <si>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</si>
  <si>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</si>
  <si>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</si>
  <si>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</si>
  <si>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</si>
  <si>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</si>
  <si>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</si>
  <si>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</si>
  <si>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</si>
  <si>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</si>
  <si>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</si>
  <si>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</si>
  <si>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</si>
  <si>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</si>
  <si>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</si>
  <si>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</si>
  <si>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</si>
  <si>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</si>
  <si>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</si>
  <si>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</si>
  <si>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</si>
  <si>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</si>
  <si>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</si>
  <si>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</si>
  <si>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</si>
  <si>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</si>
  <si>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</si>
  <si>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</si>
  <si>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</si>
  <si>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</si>
  <si>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</si>
  <si>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</si>
  <si>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</si>
  <si>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</si>
  <si>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</si>
  <si>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</si>
  <si>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</si>
  <si>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</si>
  <si>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</si>
  <si>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</si>
  <si>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</si>
  <si>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</si>
  <si>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</si>
  <si>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</si>
  <si>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</si>
  <si>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</si>
  <si>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</si>
  <si>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</si>
  <si>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</si>
  <si>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</si>
  <si>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</si>
  <si>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</si>
  <si>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</si>
  <si>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</si>
  <si>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</si>
  <si>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</si>
  <si>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</si>
  <si>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</si>
  <si>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</si>
  <si>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</si>
  <si>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</si>
  <si>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</si>
  <si>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</si>
  <si>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</si>
  <si>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</si>
  <si>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</si>
  <si>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</si>
  <si>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</si>
  <si>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</si>
  <si>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</si>
  <si>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</si>
  <si>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</si>
  <si>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</si>
  <si>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</si>
  <si>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</si>
  <si>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</si>
  <si>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</si>
  <si>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</si>
  <si>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</si>
  <si>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</si>
  <si>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</si>
  <si>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</si>
  <si>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</si>
  <si>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</si>
  <si>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</si>
  <si>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</si>
  <si>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</si>
  <si>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</si>
  <si>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</si>
  <si>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</si>
  <si>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</si>
  <si>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</si>
  <si>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</si>
  <si>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</si>
  <si>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</si>
  <si>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</si>
  <si>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</si>
  <si>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</si>
  <si>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</si>
  <si>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</si>
  <si>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</si>
  <si>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</si>
  <si>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</si>
  <si>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</si>
  <si>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</si>
  <si>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</si>
  <si>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</si>
  <si>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</si>
  <si>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</si>
  <si>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</si>
  <si>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</si>
  <si>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</si>
  <si>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</si>
  <si>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</si>
  <si>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</si>
  <si>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</si>
  <si>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</si>
  <si>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</si>
  <si>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</si>
  <si>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</si>
  <si>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</si>
  <si>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</si>
  <si>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</si>
  <si>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</si>
  <si>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</si>
  <si>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</si>
  <si>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</si>
  <si>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</si>
  <si>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</si>
  <si>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</si>
  <si>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</si>
  <si>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</si>
  <si>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</si>
  <si>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</si>
  <si>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</si>
  <si>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</si>
  <si>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</si>
  <si>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</si>
  <si>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</si>
  <si>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</si>
  <si>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</si>
  <si>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</si>
  <si>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</si>
  <si>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</si>
  <si>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</si>
  <si>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</si>
  <si>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</si>
  <si>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</si>
  <si>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</si>
  <si>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</si>
  <si>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</si>
  <si>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</si>
  <si>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</si>
  <si>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</si>
  <si>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</si>
  <si>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</si>
  <si>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</si>
  <si>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</si>
  <si>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</si>
  <si>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</si>
  <si>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</si>
  <si>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</si>
  <si>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</si>
  <si>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</si>
  <si>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</si>
  <si>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</si>
  <si>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</si>
  <si>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</si>
  <si>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</si>
  <si>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</si>
  <si>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</si>
  <si>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</si>
  <si>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</si>
  <si>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</si>
  <si>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</si>
  <si>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</si>
  <si>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</si>
  <si>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</si>
  <si>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</si>
  <si>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</si>
  <si>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</si>
  <si>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</si>
  <si>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</si>
  <si>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</si>
  <si>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</si>
  <si>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</si>
  <si>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</si>
  <si>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</si>
  <si>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</si>
  <si>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</si>
  <si>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</si>
  <si>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</si>
  <si>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</si>
  <si>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</si>
  <si>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</si>
  <si>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</si>
  <si>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</si>
  <si>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</si>
  <si>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</si>
  <si>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</si>
  <si>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</si>
  <si>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</si>
  <si>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</si>
  <si>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</si>
  <si>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</si>
  <si>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</si>
  <si>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</si>
  <si>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</si>
  <si>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</si>
  <si>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</si>
  <si>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</si>
  <si>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</si>
  <si>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</si>
  <si>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</si>
  <si>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</si>
  <si>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</si>
  <si>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</si>
  <si>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</si>
  <si>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</si>
  <si>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</si>
  <si>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</si>
  <si>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</si>
  <si>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</si>
  <si>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</si>
  <si>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</si>
  <si>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</si>
  <si>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</si>
  <si>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</si>
  <si>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</si>
  <si>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</si>
  <si>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</si>
  <si>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</si>
  <si>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</si>
  <si>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</si>
  <si>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</si>
  <si>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</si>
  <si>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</si>
  <si>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</si>
  <si>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</si>
  <si>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</si>
  <si>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</si>
  <si>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</si>
  <si>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</si>
  <si>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</si>
  <si>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</si>
  <si>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</si>
  <si>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</si>
  <si>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</si>
  <si>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</si>
  <si>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</si>
  <si>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</si>
  <si>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</si>
  <si>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</si>
  <si>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</si>
  <si>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</si>
  <si>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</si>
  <si>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</si>
  <si>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</si>
  <si>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</si>
  <si>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</si>
  <si>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</si>
  <si>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</si>
  <si>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</si>
  <si>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</si>
  <si>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</si>
  <si>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</si>
  <si>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</si>
  <si>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</si>
  <si>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</si>
  <si>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</si>
  <si>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</si>
  <si>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</si>
  <si>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</si>
  <si>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</si>
  <si>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</si>
  <si>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</si>
  <si>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</si>
  <si>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</si>
  <si>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</si>
  <si>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</si>
  <si>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</si>
  <si>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</si>
  <si>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</si>
  <si>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</si>
  <si>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</si>
  <si>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</si>
  <si>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</si>
  <si>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</si>
  <si>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</si>
  <si>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</si>
  <si>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</si>
  <si>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</si>
  <si>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</si>
  <si>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</si>
  <si>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</si>
  <si>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</si>
  <si>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</si>
  <si>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</si>
  <si>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</si>
  <si>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</si>
  <si>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</si>
  <si>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</si>
  <si>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</si>
  <si>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</si>
  <si>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</si>
  <si>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</si>
  <si>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</si>
  <si>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</si>
  <si>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</si>
  <si>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</si>
  <si>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</si>
  <si>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</si>
  <si>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</si>
  <si>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</si>
  <si>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</si>
  <si>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</si>
  <si>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</si>
  <si>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</si>
  <si>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</si>
  <si>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</si>
  <si>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</si>
  <si>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</si>
  <si>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</si>
  <si>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</si>
  <si>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</si>
  <si>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</si>
  <si>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</si>
  <si>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</si>
  <si>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</si>
  <si>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</si>
  <si>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</si>
  <si>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</si>
  <si>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</si>
  <si>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</si>
  <si>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</si>
  <si>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</si>
  <si>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</si>
  <si>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</si>
  <si>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</si>
  <si>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</si>
  <si>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</si>
  <si>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</si>
  <si>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</si>
  <si>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</si>
  <si>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</si>
  <si>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</si>
  <si>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</si>
  <si>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</si>
  <si>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</si>
  <si>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</si>
  <si>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</si>
  <si>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</si>
  <si>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</si>
  <si>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</si>
  <si>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</si>
  <si>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</si>
  <si>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</si>
  <si>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</si>
  <si>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</si>
  <si>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</si>
  <si>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</si>
  <si>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</si>
  <si>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</si>
  <si>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</si>
  <si>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</si>
  <si>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</si>
  <si>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</si>
  <si>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</si>
  <si>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</si>
  <si>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</si>
  <si>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</si>
  <si>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</si>
  <si>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</si>
  <si>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</si>
  <si>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</si>
  <si>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</si>
  <si>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</si>
  <si>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</si>
  <si>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</si>
  <si>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</si>
  <si>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</si>
  <si>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</si>
  <si>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</si>
  <si>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</si>
  <si>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</si>
  <si>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</si>
  <si>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</si>
  <si>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</si>
  <si>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</si>
  <si>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</si>
  <si>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</si>
  <si>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</si>
  <si>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</si>
  <si>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</si>
  <si>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</si>
  <si>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</si>
  <si>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</si>
  <si>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</si>
  <si>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</si>
  <si>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</si>
  <si>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</si>
  <si>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</si>
  <si>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</si>
  <si>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</si>
  <si>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</si>
  <si>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</si>
  <si>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</si>
  <si>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</si>
  <si>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</si>
  <si>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</si>
  <si>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</si>
  <si>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</si>
  <si>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</si>
  <si>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</si>
  <si>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</si>
  <si>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</si>
  <si>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</si>
  <si>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</si>
  <si>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</si>
  <si>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</si>
  <si>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</si>
  <si>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</si>
  <si>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</si>
  <si>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</si>
  <si>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</si>
  <si>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</si>
  <si>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</si>
  <si>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</si>
  <si>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</si>
  <si>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</si>
  <si>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</si>
  <si>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</si>
  <si>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</si>
  <si>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</si>
  <si>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</si>
  <si>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</si>
  <si>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</si>
  <si>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</si>
  <si>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</si>
  <si>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</si>
  <si>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</si>
  <si>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</si>
  <si>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</si>
  <si>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</si>
  <si>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</si>
  <si>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</si>
  <si>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</si>
  <si>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</si>
  <si>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</si>
  <si>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</si>
  <si>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</si>
  <si>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</si>
  <si>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</si>
  <si>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</si>
  <si>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</si>
  <si>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</si>
  <si>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</si>
  <si>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</si>
  <si>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</si>
  <si>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</si>
  <si>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</si>
  <si>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</si>
  <si>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</si>
  <si>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</si>
  <si>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</si>
  <si>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</si>
  <si>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</si>
  <si>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</si>
  <si>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</si>
  <si>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</si>
  <si>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</si>
  <si>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</si>
  <si>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</si>
  <si>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</si>
  <si>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</si>
  <si>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</si>
  <si>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</si>
  <si>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</si>
  <si>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</si>
  <si>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</si>
  <si>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</si>
  <si>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</si>
  <si>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</si>
  <si>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</si>
  <si>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</si>
  <si>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</si>
  <si>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</si>
  <si>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</si>
  <si>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</si>
  <si>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</si>
  <si>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</si>
  <si>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</si>
  <si>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</si>
  <si>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</si>
  <si>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</si>
  <si>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</si>
  <si>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</si>
  <si>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</si>
  <si>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</si>
  <si>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</si>
  <si>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</si>
  <si>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</si>
  <si>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</si>
  <si>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</si>
  <si>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</si>
  <si>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</si>
  <si>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</si>
  <si>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</si>
  <si>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</si>
  <si>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</si>
  <si>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</si>
  <si>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</si>
  <si>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</si>
  <si>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</si>
  <si>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</si>
  <si>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</si>
  <si>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</si>
  <si>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</si>
  <si>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</si>
  <si>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</si>
  <si>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</si>
  <si>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</si>
  <si>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</si>
  <si>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</si>
  <si>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</si>
  <si>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</si>
  <si>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</si>
  <si>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</si>
  <si>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</si>
  <si>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</si>
  <si>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</si>
  <si>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</si>
  <si>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</si>
  <si>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</si>
  <si>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</si>
  <si>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</si>
  <si>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</si>
  <si>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</si>
  <si>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</si>
  <si>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</si>
  <si>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</si>
  <si>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</si>
  <si>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</si>
  <si>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</si>
  <si>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</si>
  <si>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</si>
  <si>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</si>
  <si>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</si>
  <si>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</si>
  <si>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</si>
  <si>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</si>
  <si>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</si>
  <si>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</si>
  <si>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</si>
  <si>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</si>
  <si>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</si>
  <si>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</si>
  <si>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</si>
  <si>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</si>
  <si>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</si>
  <si>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</si>
  <si>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</si>
  <si>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</si>
  <si>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</si>
  <si>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</si>
  <si>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</si>
  <si>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</si>
  <si>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</si>
  <si>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</si>
  <si>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</si>
  <si>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</si>
  <si>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</si>
  <si>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</si>
  <si>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</si>
  <si>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</si>
  <si>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</si>
  <si>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</si>
  <si>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</si>
  <si>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</si>
  <si>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</si>
  <si>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</si>
  <si>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</si>
  <si>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</si>
  <si>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</si>
  <si>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</si>
  <si>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</si>
  <si>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</si>
  <si>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</si>
  <si>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</si>
  <si>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</si>
  <si>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</si>
  <si>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</si>
  <si>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</si>
  <si>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</si>
  <si>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</si>
  <si>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</si>
  <si>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</si>
  <si>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</si>
  <si>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</si>
  <si>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</si>
  <si>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</si>
  <si>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</si>
  <si>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</si>
  <si>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</si>
  <si>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</si>
  <si>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</si>
  <si>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</si>
  <si>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</si>
  <si>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</si>
  <si>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</si>
  <si>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</si>
  <si>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</si>
  <si>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</si>
  <si>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</si>
  <si>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</si>
  <si>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</si>
  <si>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</si>
  <si>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</si>
  <si>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</si>
  <si>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</si>
  <si>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</si>
  <si>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</si>
  <si>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</si>
  <si>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</si>
  <si>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</si>
  <si>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</si>
  <si>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</si>
  <si>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</si>
  <si>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</si>
  <si>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</si>
  <si>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</si>
  <si>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</si>
  <si>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</si>
  <si>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</si>
  <si>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</si>
  <si>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</si>
  <si>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</si>
  <si>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</si>
  <si>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</si>
  <si>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</si>
  <si>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</si>
  <si>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</si>
  <si>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</si>
  <si>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</si>
  <si>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</si>
  <si>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</si>
  <si>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</si>
  <si>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</si>
  <si>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</si>
  <si>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</si>
  <si>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</si>
  <si>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</si>
  <si>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</si>
  <si>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</si>
  <si>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</si>
  <si>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</si>
  <si>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</si>
  <si>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</si>
  <si>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</si>
  <si>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</si>
  <si>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</si>
  <si>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</si>
  <si>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</si>
  <si>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</si>
  <si>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</si>
  <si>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</si>
  <si>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</si>
  <si>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</si>
  <si>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</si>
  <si>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</si>
  <si>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</si>
  <si>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</si>
  <si>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</si>
  <si>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</si>
  <si>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</si>
  <si>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</si>
  <si>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</si>
  <si>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</si>
  <si>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</si>
  <si>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</si>
  <si>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</si>
  <si>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</si>
  <si>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</si>
  <si>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</si>
  <si>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</si>
  <si>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</si>
  <si>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</si>
  <si>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</si>
  <si>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</si>
  <si>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</si>
  <si>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</si>
  <si>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</si>
  <si>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</si>
  <si>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</si>
  <si>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</si>
  <si>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</si>
  <si>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</si>
  <si>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</si>
  <si>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</si>
  <si>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</si>
  <si>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</si>
  <si>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</si>
  <si>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</si>
  <si>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</si>
  <si>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</si>
  <si>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</si>
  <si>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</si>
  <si>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</si>
  <si>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</si>
  <si>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</si>
  <si>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</si>
  <si>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</si>
  <si>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</si>
  <si>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</si>
  <si>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</si>
  <si>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</si>
  <si>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</si>
  <si>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</si>
  <si>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</si>
  <si>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</si>
  <si>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</si>
  <si>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</si>
  <si>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</si>
  <si>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</si>
  <si>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</si>
  <si>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</si>
  <si>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</si>
  <si>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</si>
  <si>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</si>
  <si>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</si>
  <si>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</si>
  <si>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</si>
  <si>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</si>
  <si>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</si>
  <si>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</si>
  <si>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</si>
  <si>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</si>
  <si>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</si>
  <si>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</si>
  <si>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</si>
  <si>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</si>
  <si>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</si>
  <si>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</si>
  <si>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</si>
  <si>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</si>
  <si>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</si>
  <si>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</si>
  <si>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</si>
  <si>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</si>
  <si>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</si>
  <si>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</si>
  <si>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</si>
  <si>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</si>
  <si>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</si>
  <si>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</si>
  <si>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</si>
  <si>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</si>
  <si>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</si>
  <si>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</si>
  <si>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</si>
  <si>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</si>
  <si>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</si>
  <si>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</si>
  <si>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</si>
  <si>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</si>
  <si>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</si>
  <si>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</si>
  <si>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</si>
  <si>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</si>
  <si>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</si>
  <si>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</si>
  <si>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</si>
  <si>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</si>
  <si>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</si>
  <si>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</si>
  <si>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</si>
  <si>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</si>
  <si>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</si>
  <si>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</si>
  <si>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</si>
  <si>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</si>
  <si>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</si>
  <si>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</si>
  <si>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</si>
  <si>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</si>
  <si>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</si>
  <si>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</si>
  <si>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</si>
  <si>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</si>
  <si>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</si>
  <si>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</si>
  <si>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</si>
  <si>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</si>
  <si>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</si>
  <si>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</si>
  <si>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</si>
  <si>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</si>
  <si>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</si>
  <si>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</si>
  <si>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</si>
  <si>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</si>
  <si>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</si>
  <si>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</si>
  <si>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</si>
  <si>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</si>
  <si>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</si>
  <si>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</si>
  <si>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</si>
  <si>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</si>
  <si>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</si>
  <si>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</si>
  <si>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</si>
  <si>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</si>
  <si>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</si>
  <si>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</si>
  <si>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</si>
  <si>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</si>
  <si>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</si>
  <si>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</si>
  <si>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</si>
  <si>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</si>
  <si>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</si>
  <si>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</si>
  <si>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</si>
  <si>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</si>
  <si>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</si>
  <si>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</si>
  <si>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</si>
  <si>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</si>
  <si>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</si>
  <si>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</si>
  <si>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</si>
  <si>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</si>
  <si>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</si>
  <si>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</si>
  <si>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</si>
  <si>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</si>
  <si>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</si>
  <si>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</si>
  <si>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</si>
  <si>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</si>
  <si>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</si>
  <si>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</si>
  <si>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</si>
  <si>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</si>
  <si>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</si>
  <si>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</si>
  <si>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</si>
  <si>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</si>
  <si>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</si>
  <si>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</si>
  <si>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</si>
  <si>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</si>
  <si>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</si>
  <si>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</si>
  <si>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</si>
  <si>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</si>
  <si>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</si>
  <si>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</si>
  <si>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</si>
  <si>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</si>
  <si>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</si>
  <si>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</si>
  <si>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</si>
  <si>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</si>
  <si>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</si>
  <si>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</si>
  <si>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</si>
  <si>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</si>
  <si>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</si>
  <si>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</si>
  <si>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</si>
  <si>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</si>
  <si>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</si>
  <si>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</si>
  <si>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</si>
  <si>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</si>
  <si>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</si>
  <si>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</si>
  <si>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</si>
  <si>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</si>
  <si>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</si>
  <si>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</si>
  <si>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</si>
  <si>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</si>
  <si>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</si>
  <si>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</si>
  <si>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</si>
  <si>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</si>
  <si>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</si>
  <si>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</si>
  <si>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</si>
  <si>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</si>
  <si>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</si>
  <si>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</si>
  <si>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</si>
  <si>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</si>
  <si>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</si>
  <si>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</si>
  <si>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</si>
  <si>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</si>
  <si>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</si>
  <si>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</si>
  <si>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</si>
  <si>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</si>
  <si>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</si>
  <si>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</si>
  <si>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</si>
  <si>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</si>
  <si>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</si>
  <si>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</si>
  <si>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</si>
  <si>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</si>
  <si>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</si>
  <si>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</si>
  <si>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</si>
  <si>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</si>
  <si>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</si>
  <si>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</si>
  <si>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</si>
  <si>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</si>
  <si>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</si>
  <si>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</si>
  <si>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</si>
  <si>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</si>
  <si>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</si>
  <si>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</si>
  <si>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</si>
  <si>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</si>
  <si>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</si>
  <si>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</si>
  <si>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</si>
  <si>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</si>
  <si>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</si>
  <si>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</si>
  <si>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</si>
  <si>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</si>
  <si>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</si>
  <si>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</si>
  <si>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</si>
  <si>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</si>
  <si>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</si>
  <si>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</si>
  <si>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</si>
  <si>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</si>
  <si>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</si>
  <si>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</si>
  <si>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</si>
  <si>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</si>
  <si>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</si>
  <si>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</si>
  <si>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</si>
  <si>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</si>
  <si>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</si>
  <si>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</si>
  <si>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</si>
  <si>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</si>
  <si>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</si>
  <si>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</si>
  <si>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</si>
  <si>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</si>
  <si>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</si>
  <si>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</si>
  <si>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</si>
  <si>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</si>
  <si>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</si>
  <si>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</si>
  <si>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</si>
  <si>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</si>
  <si>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</si>
  <si>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</si>
  <si>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</si>
  <si>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</si>
  <si>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</si>
  <si>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</si>
  <si>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</si>
  <si>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</si>
  <si>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</si>
  <si>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</si>
  <si>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</si>
  <si>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</si>
  <si>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</si>
  <si>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</si>
  <si>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</si>
  <si>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</si>
  <si>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</si>
  <si>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</si>
  <si>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</si>
  <si>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</si>
  <si>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</si>
  <si>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</si>
  <si>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</si>
  <si>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</si>
  <si>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</si>
  <si>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</si>
  <si>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</si>
  <si>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</si>
  <si>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</si>
  <si>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</si>
  <si>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</si>
  <si>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</si>
  <si>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</si>
  <si>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</si>
  <si>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</si>
  <si>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</si>
  <si>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</si>
  <si>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</si>
  <si>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</si>
  <si>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</si>
  <si>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</si>
  <si>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</si>
  <si>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</si>
  <si>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</si>
  <si>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</si>
  <si>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</si>
  <si>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</si>
  <si>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</si>
  <si>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</si>
  <si>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</si>
  <si>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</si>
  <si>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</si>
  <si>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</si>
  <si>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</si>
  <si>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</si>
  <si>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</si>
  <si>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</si>
  <si>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</si>
  <si>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</si>
  <si>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</si>
  <si>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</si>
  <si>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</si>
  <si>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</si>
  <si>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</si>
  <si>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</si>
  <si>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</si>
  <si>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</si>
  <si>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</si>
  <si>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</si>
  <si>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</si>
  <si>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</si>
  <si>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</si>
  <si>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</si>
  <si>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</si>
  <si>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</si>
  <si>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</si>
  <si>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</si>
  <si>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</si>
  <si>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</si>
  <si>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</si>
  <si>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</si>
  <si>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</si>
  <si>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</si>
  <si>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</si>
  <si>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</si>
  <si>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</si>
  <si>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</si>
  <si>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</si>
  <si>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</si>
  <si>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</si>
  <si>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</si>
  <si>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</si>
  <si>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</si>
  <si>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</si>
  <si>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</si>
  <si>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</si>
  <si>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</si>
  <si>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</si>
  <si>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</si>
  <si>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</si>
  <si>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</si>
  <si>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</si>
  <si>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</si>
  <si>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</si>
  <si>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</si>
  <si>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</si>
  <si>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</si>
  <si>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</si>
  <si>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</si>
  <si>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</si>
  <si>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</si>
  <si>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</si>
  <si>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</si>
  <si>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</si>
  <si>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</si>
  <si>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</si>
  <si>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</si>
  <si>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</si>
  <si>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</si>
  <si>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</si>
  <si>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</si>
  <si>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</si>
  <si>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</si>
  <si>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</si>
  <si>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</si>
  <si>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</si>
  <si>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</si>
  <si>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</si>
  <si>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</si>
  <si>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</si>
  <si>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</si>
  <si>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</si>
  <si>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</si>
  <si>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</si>
  <si>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</si>
  <si>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</si>
  <si>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</si>
  <si>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</si>
  <si>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</si>
  <si>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</si>
  <si>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</si>
  <si>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</si>
  <si>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</si>
  <si>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</si>
  <si>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</si>
  <si>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</si>
  <si>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</si>
  <si>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</si>
  <si>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</si>
  <si>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</si>
  <si>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</si>
  <si>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</si>
  <si>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</si>
  <si>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</si>
  <si>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</si>
  <si>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</si>
  <si>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</si>
  <si>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</si>
  <si>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</si>
  <si>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</si>
  <si>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</si>
  <si>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</si>
  <si>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</si>
  <si>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</si>
  <si>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</si>
  <si>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</si>
  <si>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</si>
  <si>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</si>
  <si>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</si>
  <si>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</si>
  <si>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</si>
  <si>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</si>
  <si>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</si>
  <si>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</si>
  <si>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</si>
  <si>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</si>
  <si>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</si>
  <si>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</si>
  <si>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</si>
  <si>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</si>
  <si>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</si>
  <si>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</si>
  <si>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</si>
  <si>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</si>
  <si>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</si>
  <si>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</si>
  <si>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</si>
  <si>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</si>
  <si>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</si>
  <si>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</si>
  <si>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</si>
  <si>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</si>
  <si>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</si>
  <si>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</si>
  <si>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</si>
  <si>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</si>
  <si>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</si>
  <si>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</si>
  <si>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</si>
  <si>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</si>
  <si>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</si>
  <si>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</si>
  <si>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</si>
  <si>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</si>
  <si>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</si>
  <si>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</si>
  <si>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</si>
  <si>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</si>
  <si>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</si>
  <si>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</si>
  <si>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</si>
  <si>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</si>
  <si>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</si>
  <si>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</si>
  <si>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</si>
  <si>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</si>
  <si>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</si>
  <si>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</si>
  <si>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</si>
  <si>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</si>
  <si>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</si>
  <si>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</si>
  <si>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</si>
  <si>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</si>
  <si>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</si>
  <si>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</si>
  <si>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</si>
  <si>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</si>
  <si>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</si>
  <si>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</si>
  <si>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</si>
  <si>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</si>
  <si>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</si>
  <si>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</si>
  <si>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</si>
  <si>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</si>
  <si>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</si>
  <si>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</si>
  <si>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</si>
  <si>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</si>
  <si>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</si>
  <si>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</si>
  <si>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</si>
  <si>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</si>
  <si>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</si>
  <si>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</si>
  <si>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</si>
  <si>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</si>
  <si>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</si>
  <si>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</si>
  <si>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</si>
  <si>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</si>
  <si>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</si>
  <si>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</si>
  <si>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</si>
  <si>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</si>
  <si>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</si>
  <si>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</si>
  <si>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</si>
  <si>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</si>
  <si>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</si>
  <si>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</si>
  <si>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</si>
  <si>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</si>
  <si>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</si>
  <si>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</si>
  <si>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</si>
  <si>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</si>
  <si>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</si>
  <si>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</si>
  <si>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</si>
  <si>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</si>
  <si>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</si>
  <si>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</si>
  <si>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</si>
  <si>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</si>
  <si>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</si>
  <si>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</si>
  <si>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</si>
  <si>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</si>
  <si>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</si>
  <si>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</si>
  <si>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</si>
  <si>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</si>
  <si>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</si>
  <si>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</si>
  <si>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</si>
  <si>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</si>
  <si>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</si>
  <si>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</si>
  <si>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</si>
  <si>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</si>
  <si>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</si>
  <si>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</si>
  <si>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</si>
  <si>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</si>
  <si>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</si>
  <si>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</si>
  <si>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</si>
  <si>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</si>
  <si>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</si>
  <si>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</si>
  <si>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</si>
  <si>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</si>
  <si>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</si>
  <si>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</si>
  <si>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</si>
  <si>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</si>
  <si>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</si>
  <si>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</si>
  <si>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</si>
  <si>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</si>
  <si>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</si>
  <si>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</si>
  <si>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</si>
  <si>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</si>
  <si>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</si>
  <si>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</si>
  <si>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</si>
  <si>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</si>
  <si>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</si>
  <si>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</si>
  <si>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</si>
  <si>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</si>
  <si>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</si>
  <si>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</si>
  <si>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</si>
  <si>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</si>
  <si>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</si>
  <si>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</si>
  <si>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</si>
  <si>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</si>
  <si>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</si>
  <si>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</si>
  <si>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</si>
  <si>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</si>
  <si>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</si>
  <si>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</si>
  <si>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</si>
  <si>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</si>
  <si>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</si>
  <si>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</si>
  <si>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</si>
  <si>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</si>
  <si>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</si>
  <si>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</si>
  <si>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</si>
  <si>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</si>
  <si>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</si>
  <si>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</si>
  <si>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</si>
  <si>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</si>
  <si>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</si>
  <si>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</si>
  <si>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</si>
  <si>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</si>
  <si>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</si>
  <si>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</si>
  <si>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</si>
  <si>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</si>
  <si>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</si>
  <si>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</si>
  <si>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</si>
  <si>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</si>
  <si>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</si>
  <si>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</si>
  <si>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</si>
  <si>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</si>
  <si>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</si>
  <si>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</si>
  <si>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</si>
  <si>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</si>
  <si>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</si>
  <si>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</si>
  <si>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</si>
  <si>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</si>
  <si>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</si>
  <si>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</si>
  <si>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</si>
  <si>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</si>
  <si>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</si>
  <si>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</si>
  <si>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</si>
  <si>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</si>
  <si>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</si>
  <si>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</si>
  <si>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</si>
  <si>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</si>
  <si>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</si>
  <si>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</si>
  <si>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</si>
  <si>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</si>
  <si>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</si>
  <si>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</si>
  <si>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</si>
  <si>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</si>
  <si>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</si>
  <si>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</si>
  <si>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</si>
  <si>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</si>
  <si>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</si>
  <si>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</si>
  <si>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</si>
  <si>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</si>
  <si>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</si>
  <si>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</si>
  <si>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</si>
  <si>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</si>
  <si>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</si>
  <si>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</si>
  <si>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</si>
  <si>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</si>
  <si>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</si>
  <si>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</si>
  <si>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</si>
  <si>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</si>
  <si>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</si>
  <si>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</si>
  <si>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</si>
  <si>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</si>
  <si>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</si>
  <si>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</si>
  <si>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</si>
  <si>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</si>
  <si>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</si>
  <si>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</si>
  <si>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</si>
  <si>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</si>
  <si>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</si>
  <si>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</si>
  <si>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</si>
  <si>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</si>
  <si>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</si>
  <si>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</si>
  <si>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</si>
  <si>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</si>
  <si>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</si>
  <si>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</si>
  <si>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</si>
  <si>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</si>
  <si>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</si>
  <si>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</si>
  <si>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</si>
  <si>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</si>
  <si>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</si>
  <si>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</si>
  <si>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</si>
  <si>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</si>
  <si>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</si>
  <si>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</si>
  <si>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</si>
  <si>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</si>
  <si>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</si>
  <si>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</si>
  <si>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</si>
  <si>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</si>
  <si>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</si>
  <si>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</si>
  <si>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</si>
  <si>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</si>
  <si>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</si>
  <si>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</si>
  <si>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</si>
  <si>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</si>
  <si>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</si>
  <si>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</si>
  <si>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</si>
  <si>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</si>
  <si>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</si>
  <si>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</si>
  <si>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</si>
  <si>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</si>
  <si>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</si>
  <si>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</si>
  <si>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</si>
  <si>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</si>
  <si>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</si>
  <si>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</si>
  <si>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</si>
  <si>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</si>
  <si>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</si>
  <si>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</si>
  <si>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</si>
  <si>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</si>
  <si>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</si>
  <si>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</si>
  <si>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</si>
  <si>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</si>
  <si>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</si>
  <si>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</si>
  <si>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</si>
  <si>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</si>
  <si>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</si>
  <si>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</si>
  <si>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</si>
  <si>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</si>
  <si>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</si>
  <si>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</si>
  <si>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</si>
  <si>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</si>
  <si>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</si>
  <si>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</si>
  <si>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</si>
  <si>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</si>
  <si>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</si>
  <si>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</si>
  <si>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</si>
  <si>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</si>
  <si>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</si>
  <si>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</si>
  <si>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</si>
  <si>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</si>
  <si>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</si>
  <si>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</si>
  <si>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</si>
  <si>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</si>
  <si>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</si>
  <si>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</si>
  <si>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</si>
  <si>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</si>
  <si>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</si>
  <si>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</si>
  <si>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</si>
  <si>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</si>
  <si>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</si>
  <si>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</si>
  <si>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</si>
  <si>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</si>
  <si>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</si>
  <si>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</si>
  <si>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</si>
  <si>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</si>
  <si>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</si>
  <si>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</si>
  <si>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</si>
  <si>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</si>
  <si>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</si>
  <si>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</si>
  <si>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</si>
  <si>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</si>
  <si>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</si>
  <si>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</si>
  <si>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</si>
  <si>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</si>
  <si>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</si>
  <si>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</si>
  <si>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</si>
  <si>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</si>
  <si>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</si>
  <si>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</si>
  <si>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</si>
  <si>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</si>
  <si>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</si>
  <si>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</si>
  <si>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</si>
  <si>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</si>
  <si>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</si>
  <si>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</si>
  <si>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</si>
  <si>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</si>
  <si>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</si>
  <si>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</si>
  <si>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</si>
  <si>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</si>
  <si>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</si>
  <si>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</si>
  <si>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</si>
  <si>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</si>
  <si>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</si>
  <si>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</si>
  <si>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</si>
  <si>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</si>
  <si>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</si>
  <si>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</si>
  <si>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</si>
  <si>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</si>
  <si>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</si>
  <si>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</si>
  <si>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</si>
  <si>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</si>
  <si>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</si>
  <si>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</si>
  <si>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</si>
  <si>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</si>
  <si>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</si>
  <si>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</si>
  <si>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</si>
  <si>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</si>
  <si>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</si>
  <si>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</si>
  <si>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</si>
  <si>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</si>
  <si>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</si>
  <si>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</si>
  <si>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</si>
  <si>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</si>
  <si>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</si>
  <si>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</si>
  <si>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</si>
  <si>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</si>
  <si>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</si>
  <si>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</si>
  <si>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</si>
  <si>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</si>
  <si>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</si>
  <si>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</si>
  <si>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</si>
  <si>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</si>
  <si>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</si>
  <si>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</si>
  <si>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</si>
  <si>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</si>
  <si>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</si>
  <si>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</si>
  <si>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</si>
  <si>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</si>
  <si>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</si>
  <si>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</si>
  <si>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</si>
  <si>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</si>
  <si>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</si>
  <si>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</si>
  <si>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</si>
  <si>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</si>
  <si>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</si>
  <si>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</si>
  <si>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</si>
  <si>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</si>
  <si>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</si>
  <si>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</si>
  <si>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</si>
  <si>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</si>
  <si>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</si>
  <si>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</si>
  <si>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</si>
  <si>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</si>
  <si>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</si>
  <si>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</si>
  <si>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</si>
  <si>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</si>
  <si>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</si>
  <si>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</si>
  <si>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</si>
  <si>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</si>
  <si>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</si>
  <si>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</si>
  <si>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</si>
  <si>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</si>
  <si>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</si>
  <si>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</si>
  <si>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</si>
  <si>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</si>
  <si>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</si>
  <si>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</si>
  <si>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</si>
  <si>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</si>
  <si>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</si>
  <si>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</si>
  <si>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</si>
  <si>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</si>
  <si>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</si>
  <si>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</si>
  <si>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</si>
  <si>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</si>
  <si>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</si>
  <si>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</si>
  <si>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</si>
  <si>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</si>
  <si>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</si>
  <si>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</si>
  <si>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</si>
  <si>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</si>
  <si>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</si>
  <si>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</si>
  <si>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</si>
  <si>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</si>
  <si>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</si>
  <si>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</si>
  <si>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</si>
  <si>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</si>
  <si>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</si>
  <si>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</si>
  <si>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</si>
  <si>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</si>
  <si>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</si>
  <si>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</si>
  <si>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</si>
  <si>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</si>
  <si>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</si>
  <si>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</si>
  <si>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</si>
  <si>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</si>
  <si>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</si>
  <si>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</si>
  <si>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</si>
  <si>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</si>
  <si>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</si>
  <si>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</si>
  <si>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</si>
  <si>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</si>
  <si>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</si>
  <si>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</si>
  <si>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</si>
  <si>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</si>
  <si>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</si>
  <si>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</si>
  <si>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</si>
  <si>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</si>
  <si>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</si>
  <si>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</si>
  <si>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</si>
  <si>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</si>
  <si>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</si>
  <si>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</si>
  <si>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</si>
  <si>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</si>
  <si>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</si>
  <si>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</si>
  <si>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</si>
  <si>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</si>
  <si>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</si>
  <si>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</si>
  <si>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</si>
  <si>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</si>
  <si>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</si>
  <si>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</si>
  <si>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</si>
  <si>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</si>
  <si>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</si>
  <si>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</si>
  <si>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</si>
  <si>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</si>
  <si>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</si>
  <si>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</si>
  <si>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</si>
  <si>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</si>
  <si>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</si>
  <si>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</si>
  <si>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</si>
  <si>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</si>
  <si>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</si>
  <si>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</si>
  <si>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</si>
  <si>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</si>
  <si>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</si>
  <si>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</si>
  <si>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</si>
  <si>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</si>
  <si>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</si>
  <si>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</si>
  <si>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</si>
  <si>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</si>
  <si>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</si>
  <si>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</si>
  <si>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</si>
  <si>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</si>
  <si>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</si>
  <si>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</si>
  <si>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</si>
  <si>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</si>
  <si>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</si>
  <si>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</si>
  <si>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</si>
  <si>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</si>
  <si>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</si>
  <si>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</si>
  <si>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</si>
  <si>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</si>
  <si>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</si>
  <si>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</si>
  <si>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</si>
  <si>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</si>
  <si>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</si>
  <si>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</si>
  <si>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</si>
  <si>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</si>
  <si>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</si>
  <si>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</si>
  <si>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</si>
  <si>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</si>
  <si>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</si>
  <si>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</si>
  <si>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</si>
  <si>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</si>
  <si>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</si>
  <si>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</si>
  <si>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</si>
  <si>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</si>
  <si>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</si>
  <si>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</si>
  <si>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</si>
  <si>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</si>
  <si>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</si>
  <si>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</si>
  <si>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</si>
  <si>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</si>
  <si>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</si>
  <si>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</si>
  <si>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</si>
  <si>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</si>
  <si>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</si>
  <si>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</si>
  <si>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</si>
  <si>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</si>
  <si>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</si>
  <si>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</si>
  <si>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</si>
  <si>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</si>
  <si>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</si>
  <si>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</si>
  <si>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</si>
  <si>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</si>
  <si>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</si>
  <si>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</si>
  <si>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</si>
  <si>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</si>
  <si>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</si>
  <si>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</si>
  <si>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</si>
  <si>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</si>
  <si>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</si>
  <si>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</si>
  <si>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</si>
  <si>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</si>
  <si>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</si>
  <si>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</si>
  <si>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</si>
  <si>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</si>
  <si>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</si>
  <si>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</si>
  <si>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</si>
  <si>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</si>
  <si>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</si>
  <si>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</si>
  <si>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</si>
  <si>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</si>
  <si>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</si>
  <si>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</si>
  <si>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</si>
  <si>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</si>
  <si>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</si>
  <si>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</si>
  <si>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</si>
  <si>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</si>
  <si>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</si>
  <si>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</si>
  <si>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</si>
  <si>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</si>
  <si>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</si>
  <si>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</si>
  <si>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</si>
  <si>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</si>
  <si>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</si>
  <si>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</si>
  <si>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</si>
  <si>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</si>
  <si>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</si>
  <si>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</si>
  <si>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</si>
  <si>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</si>
  <si>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</si>
  <si>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</si>
  <si>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</si>
  <si>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</si>
  <si>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</si>
  <si>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</si>
  <si>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</si>
  <si>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</si>
  <si>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</si>
  <si>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</si>
  <si>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</si>
  <si>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</si>
  <si>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</si>
  <si>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</si>
  <si>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</si>
  <si>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</si>
  <si>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</si>
  <si>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</si>
  <si>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</si>
  <si>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</si>
  <si>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</si>
  <si>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</si>
  <si>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</si>
  <si>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</si>
  <si>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</si>
  <si>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</si>
  <si>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</si>
  <si>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</si>
  <si>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</si>
  <si>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</si>
  <si>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</si>
  <si>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</si>
  <si>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</si>
  <si>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</si>
  <si>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</si>
  <si>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</si>
  <si>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</si>
  <si>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</si>
  <si>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</si>
  <si>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</si>
  <si>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</si>
  <si>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</si>
  <si>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</si>
  <si>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</si>
  <si>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</si>
  <si>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</si>
  <si>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</si>
  <si>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</si>
  <si>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</si>
  <si>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</si>
  <si>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</si>
  <si>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</si>
  <si>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</si>
  <si>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</si>
  <si>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</si>
  <si>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</si>
  <si>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</si>
  <si>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</si>
  <si>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</si>
  <si>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</si>
  <si>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</si>
  <si>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</si>
  <si>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</si>
  <si>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</si>
  <si>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</si>
  <si>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</si>
  <si>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</si>
  <si>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</si>
  <si>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</si>
  <si>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</si>
  <si>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</si>
  <si>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</si>
  <si>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</si>
  <si>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</si>
  <si>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</si>
  <si>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</si>
  <si>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</si>
  <si>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</si>
  <si>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</si>
  <si>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</si>
  <si>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</si>
  <si>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</si>
  <si>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</si>
  <si>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</si>
  <si>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</si>
  <si>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</si>
  <si>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</si>
  <si>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</si>
  <si>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</si>
  <si>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</si>
  <si>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</si>
  <si>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</si>
  <si>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</si>
  <si>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</si>
  <si>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</si>
  <si>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</si>
  <si>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</si>
  <si>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</si>
  <si>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</si>
  <si>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</si>
  <si>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</si>
  <si>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</si>
  <si>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</si>
  <si>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</si>
  <si>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</si>
  <si>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</si>
  <si>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</si>
  <si>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</si>
  <si>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</si>
  <si>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</si>
  <si>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</si>
  <si>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</si>
  <si>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</si>
  <si>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</si>
  <si>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</si>
  <si>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</si>
  <si>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</si>
  <si>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</si>
  <si>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</si>
  <si>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</si>
  <si>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</si>
  <si>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</si>
  <si>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</si>
  <si>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</si>
  <si>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</si>
  <si>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</si>
  <si>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</si>
  <si>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</si>
  <si>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</si>
  <si>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</si>
  <si>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</si>
  <si>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</si>
  <si>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</si>
  <si>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</si>
  <si>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</si>
  <si>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</si>
  <si>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</si>
  <si>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</si>
  <si>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</si>
  <si>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</si>
  <si>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</si>
  <si>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</si>
  <si>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</si>
  <si>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</si>
  <si>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</si>
  <si>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</si>
  <si>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</si>
  <si>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</si>
  <si>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</si>
  <si>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</si>
  <si>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</si>
  <si>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</si>
  <si>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</si>
  <si>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</si>
  <si>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</si>
  <si>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</si>
  <si>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</si>
  <si>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</si>
  <si>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</si>
  <si>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</si>
  <si>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</si>
  <si>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</si>
  <si>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</si>
  <si>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</si>
  <si>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</si>
  <si>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</si>
  <si>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</si>
  <si>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</si>
  <si>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</si>
  <si>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</si>
  <si>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</si>
  <si>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</si>
  <si>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</si>
  <si>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</si>
  <si>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</si>
  <si>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</si>
  <si>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</si>
  <si>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</si>
  <si>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</si>
  <si>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</si>
  <si>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</si>
  <si>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</si>
  <si>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</si>
  <si>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</si>
  <si>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</si>
  <si>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</si>
  <si>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</si>
  <si>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</si>
  <si>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</si>
  <si>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</si>
  <si>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</si>
  <si>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</si>
  <si>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</si>
  <si>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</si>
  <si>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</si>
  <si>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</si>
  <si>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</si>
  <si>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</si>
  <si>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</si>
  <si>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</si>
  <si>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</si>
  <si>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</si>
  <si>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</si>
  <si>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</si>
  <si>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</si>
  <si>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</si>
  <si>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</si>
  <si>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</si>
  <si>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</si>
  <si>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</si>
  <si>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</si>
  <si>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</si>
  <si>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</si>
  <si>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</si>
  <si>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</si>
  <si>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</si>
  <si>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</si>
  <si>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</si>
  <si>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</si>
  <si>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</si>
  <si>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</si>
  <si>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</si>
  <si>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</si>
  <si>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</si>
  <si>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</si>
  <si>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</si>
  <si>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</si>
  <si>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</si>
  <si>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</si>
  <si>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</si>
  <si>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</si>
  <si>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</si>
  <si>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</si>
  <si>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</si>
  <si>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</si>
  <si>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</si>
  <si>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</si>
  <si>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</si>
  <si>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</si>
  <si>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</si>
  <si>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</si>
  <si>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</si>
  <si>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</si>
  <si>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</si>
  <si>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</si>
  <si>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</si>
  <si>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</si>
  <si>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</si>
  <si>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</si>
  <si>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</si>
  <si>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</si>
  <si>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</si>
  <si>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</si>
  <si>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</si>
  <si>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</si>
  <si>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</si>
  <si>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</si>
  <si>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</si>
  <si>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</si>
  <si>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</si>
  <si>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</si>
  <si>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</si>
  <si>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</si>
  <si>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</si>
  <si>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</si>
  <si>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</si>
  <si>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</si>
  <si>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</si>
  <si>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</si>
  <si>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</si>
  <si>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</si>
  <si>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</si>
  <si>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</si>
  <si>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</si>
  <si>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</si>
  <si>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</si>
  <si>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</si>
  <si>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</si>
  <si>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</si>
  <si>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</si>
  <si>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</si>
  <si>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</si>
  <si>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</si>
  <si>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</si>
  <si>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</si>
  <si>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</si>
  <si>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</si>
  <si>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</si>
  <si>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</si>
  <si>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</si>
  <si>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</si>
  <si>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</si>
  <si>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</si>
  <si>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</si>
  <si>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</si>
  <si>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</si>
  <si>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</si>
  <si>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</si>
  <si>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</si>
  <si>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</si>
  <si>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</si>
  <si>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</si>
  <si>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</si>
  <si>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</si>
  <si>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</si>
  <si>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</si>
  <si>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</si>
  <si>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</si>
  <si>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</si>
  <si>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</si>
  <si>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</si>
  <si>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</si>
  <si>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</si>
  <si>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</si>
  <si>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</si>
  <si>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</si>
  <si>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</si>
  <si>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</si>
  <si>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</si>
  <si>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</si>
  <si>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</si>
  <si>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</si>
  <si>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</si>
  <si>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</si>
  <si>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</si>
  <si>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</si>
  <si>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</si>
  <si>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</si>
  <si>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</si>
  <si>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</si>
  <si>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</si>
  <si>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</si>
  <si>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</si>
  <si>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</si>
  <si>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</si>
  <si>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</si>
  <si>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</si>
  <si>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</si>
  <si>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</si>
  <si>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</si>
  <si>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</si>
  <si>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</si>
  <si>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</si>
  <si>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</si>
  <si>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</si>
  <si>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</si>
  <si>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</si>
  <si>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</si>
  <si>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</si>
  <si>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</si>
  <si>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</si>
  <si>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</si>
  <si>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</si>
  <si>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</si>
  <si>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</si>
  <si>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</si>
  <si>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</si>
  <si>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</si>
  <si>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</si>
  <si>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</si>
  <si>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</si>
  <si>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</si>
  <si>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</si>
  <si>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</si>
  <si>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</si>
  <si>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</si>
  <si>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</si>
  <si>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</si>
  <si>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</si>
  <si>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</si>
  <si>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</si>
  <si>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</si>
  <si>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</si>
  <si>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</si>
  <si>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</si>
  <si>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</si>
  <si>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</si>
  <si>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</si>
  <si>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</si>
  <si>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</si>
  <si>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</si>
  <si>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</si>
  <si>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</si>
  <si>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</si>
  <si>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</si>
  <si>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</si>
  <si>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</si>
  <si>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</si>
  <si>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</si>
  <si>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</si>
  <si>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</si>
  <si>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</si>
  <si>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</si>
  <si>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</si>
  <si>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</si>
  <si>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</si>
  <si>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</si>
  <si>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</si>
  <si>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</si>
  <si>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</si>
  <si>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</si>
  <si>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</si>
  <si>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</si>
  <si>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</si>
  <si>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</si>
  <si>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</si>
  <si>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</si>
  <si>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</si>
  <si>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</si>
  <si>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</si>
  <si>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</si>
  <si>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</si>
  <si>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</si>
  <si>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</si>
  <si>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</si>
  <si>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</si>
  <si>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</si>
  <si>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</si>
  <si>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</si>
  <si>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</si>
  <si>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</si>
  <si>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</si>
  <si>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</si>
  <si>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</si>
  <si>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</si>
  <si>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</si>
  <si>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</si>
  <si>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</si>
  <si>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</si>
  <si>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</si>
  <si>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</si>
  <si>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</si>
  <si>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</si>
  <si>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</si>
  <si>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</si>
  <si>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</si>
  <si>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</si>
  <si>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</si>
  <si>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</si>
  <si>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</si>
  <si>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</si>
  <si>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</si>
  <si>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</si>
  <si>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</si>
  <si>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</si>
  <si>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</si>
  <si>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</si>
  <si>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</si>
  <si>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</si>
  <si>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</si>
  <si>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</si>
  <si>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</si>
  <si>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</si>
  <si>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</si>
  <si>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</si>
  <si>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</si>
  <si>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</si>
  <si>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</si>
  <si>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</si>
  <si>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</si>
  <si>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</si>
  <si>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</si>
  <si>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</si>
  <si>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</si>
  <si>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</si>
  <si>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</si>
  <si>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</si>
  <si>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</si>
  <si>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</si>
  <si>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</si>
  <si>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</si>
  <si>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</si>
  <si>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</si>
  <si>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</si>
  <si>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</si>
  <si>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</si>
  <si>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</si>
  <si>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</si>
  <si>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</si>
  <si>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</si>
  <si>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</si>
  <si>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</si>
  <si>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</si>
  <si>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</si>
  <si>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</si>
  <si>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</si>
  <si>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</si>
  <si>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</si>
  <si>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</si>
  <si>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</si>
  <si>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</si>
  <si>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</si>
  <si>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</si>
  <si>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</si>
  <si>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</si>
  <si>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</si>
  <si>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</si>
  <si>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</si>
  <si>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</si>
  <si>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</si>
  <si>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</si>
  <si>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</si>
  <si>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</si>
  <si>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</si>
  <si>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</si>
  <si>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</si>
  <si>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</si>
  <si>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</si>
  <si>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</si>
  <si>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</si>
  <si>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</si>
  <si>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</si>
  <si>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</si>
  <si>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</si>
  <si>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</si>
  <si>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</si>
  <si>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</si>
  <si>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</si>
  <si>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</si>
  <si>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</si>
  <si>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</si>
  <si>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</si>
  <si>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</si>
  <si>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</si>
  <si>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</si>
  <si>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</si>
  <si>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</si>
  <si>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</si>
  <si>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</si>
  <si>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</si>
  <si>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</si>
  <si>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</si>
  <si>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</si>
  <si>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</si>
  <si>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</si>
  <si>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</si>
  <si>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</si>
  <si>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</si>
  <si>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</si>
  <si>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</si>
  <si>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</si>
  <si>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</si>
  <si>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</si>
  <si>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</si>
  <si>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</si>
  <si>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</si>
  <si>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</si>
  <si>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</si>
  <si>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</si>
  <si>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</si>
  <si>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</si>
  <si>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</si>
  <si>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</si>
  <si>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</si>
  <si>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</si>
  <si>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</si>
  <si>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</si>
  <si>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</si>
  <si>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</si>
  <si>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</si>
  <si>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</si>
  <si>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</si>
  <si>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</si>
  <si>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</si>
  <si>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</si>
  <si>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</si>
  <si>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</si>
  <si>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</si>
  <si>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</si>
  <si>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</si>
  <si>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</si>
  <si>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</si>
  <si>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</si>
  <si>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</si>
  <si>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</si>
  <si>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</si>
  <si>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</si>
  <si>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</si>
  <si>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</si>
  <si>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</si>
  <si>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</si>
  <si>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</si>
  <si>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</si>
  <si>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</si>
  <si>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</si>
  <si>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</si>
  <si>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</si>
  <si>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</si>
  <si>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</si>
  <si>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</si>
  <si>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</si>
  <si>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</si>
  <si>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</si>
  <si>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</si>
  <si>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</si>
  <si>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</si>
  <si>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</si>
  <si>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</si>
  <si>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</si>
  <si>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</si>
  <si>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</si>
  <si>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</si>
  <si>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</si>
  <si>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</si>
  <si>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</si>
  <si>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</si>
  <si>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</si>
  <si>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</si>
  <si>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</si>
  <si>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</si>
  <si>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</si>
  <si>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</si>
  <si>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</si>
  <si>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</si>
  <si>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</si>
  <si>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</si>
  <si>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</si>
  <si>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</si>
  <si>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</si>
  <si>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</si>
  <si>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</si>
  <si>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</si>
  <si>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</si>
  <si>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</si>
  <si>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</si>
  <si>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</si>
  <si>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</si>
  <si>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</si>
  <si>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</si>
  <si>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</si>
  <si>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</si>
  <si>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</si>
  <si>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</si>
  <si>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</si>
  <si>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</si>
  <si>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</si>
  <si>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</si>
  <si>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</si>
  <si>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</si>
  <si>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</si>
  <si>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</si>
  <si>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</si>
  <si>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</si>
  <si>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</si>
  <si>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</si>
  <si>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</si>
  <si>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</si>
  <si>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</si>
  <si>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</si>
  <si>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</si>
  <si>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</si>
  <si>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</si>
  <si>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</si>
  <si>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</si>
  <si>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</si>
  <si>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</si>
  <si>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</si>
  <si>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</si>
  <si>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</si>
  <si>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</si>
  <si>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</si>
  <si>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</si>
  <si>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</si>
  <si>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</si>
  <si>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</si>
  <si>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</si>
  <si>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</si>
  <si>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</si>
  <si>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</si>
  <si>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</si>
  <si>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</si>
  <si>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</si>
  <si>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</si>
  <si>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</si>
  <si>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</si>
  <si>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</si>
  <si>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</si>
  <si>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</si>
  <si>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</si>
  <si>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</si>
  <si>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</si>
  <si>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</si>
  <si>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</si>
  <si>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</si>
  <si>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</si>
  <si>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</si>
  <si>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</si>
  <si>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</si>
  <si>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</si>
  <si>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</si>
  <si>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</si>
  <si>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</si>
  <si>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</si>
  <si>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</si>
  <si>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</si>
  <si>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</si>
  <si>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</si>
  <si>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</si>
  <si>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</si>
  <si>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</si>
  <si>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</si>
  <si>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</si>
  <si>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</si>
  <si>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</si>
  <si>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</si>
  <si>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</si>
  <si>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</si>
  <si>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</si>
  <si>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</si>
  <si>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</si>
  <si>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</si>
  <si>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</si>
  <si>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</si>
  <si>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</si>
  <si>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</si>
  <si>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</si>
  <si>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</si>
  <si>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</si>
  <si>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</si>
  <si>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</si>
  <si>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</si>
  <si>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</si>
  <si>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</si>
  <si>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</si>
  <si>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</si>
  <si>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</si>
  <si>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</si>
  <si>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</si>
  <si>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</si>
  <si>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</si>
  <si>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</si>
  <si>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</si>
  <si>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</si>
  <si>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</si>
  <si>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</si>
  <si>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</si>
  <si>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</si>
  <si>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</si>
  <si>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</si>
  <si>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</si>
  <si>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</si>
  <si>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</si>
  <si>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</si>
  <si>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</si>
  <si>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</si>
  <si>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</si>
  <si>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</si>
  <si>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</si>
  <si>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</si>
  <si>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</si>
  <si>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</si>
  <si>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</si>
  <si>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</si>
  <si>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</si>
  <si>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</si>
  <si>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</si>
  <si>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</si>
  <si>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</si>
  <si>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</si>
  <si>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</si>
  <si>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</si>
  <si>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</si>
  <si>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</si>
  <si>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</si>
  <si>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</si>
  <si>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</si>
  <si>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</si>
  <si>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</si>
  <si>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</si>
  <si>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</si>
  <si>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</si>
  <si>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</si>
  <si>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</si>
  <si>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</si>
  <si>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</si>
  <si>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</si>
  <si>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</si>
  <si>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</si>
  <si>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</si>
  <si>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</si>
  <si>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</si>
  <si>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</si>
  <si>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</si>
  <si>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</si>
  <si>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</si>
  <si>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</si>
  <si>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</si>
  <si>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</si>
  <si>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</si>
  <si>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</si>
  <si>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</si>
  <si>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</si>
  <si>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</si>
  <si>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</si>
  <si>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</si>
  <si>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</si>
  <si>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</si>
  <si>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</si>
  <si>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</si>
  <si>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</si>
  <si>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</si>
  <si>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</si>
  <si>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</si>
  <si>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</si>
  <si>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</si>
  <si>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</si>
  <si>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</si>
  <si>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</si>
  <si>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</si>
  <si>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</si>
  <si>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</si>
  <si>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</si>
  <si>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</si>
  <si>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</si>
  <si>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</si>
  <si>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</si>
  <si>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</si>
  <si>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</si>
  <si>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</si>
  <si>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</si>
  <si>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</si>
  <si>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</si>
  <si>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</si>
  <si>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</si>
  <si>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</si>
  <si>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</si>
  <si>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</si>
  <si>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</si>
  <si>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</si>
  <si>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</si>
  <si>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</si>
  <si>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</si>
  <si>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</si>
  <si>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</si>
  <si>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</si>
  <si>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</si>
  <si>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</si>
  <si>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</si>
  <si>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</si>
  <si>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</si>
  <si>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</si>
  <si>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</si>
  <si>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</si>
  <si>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</si>
  <si>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</si>
  <si>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</si>
  <si>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</si>
  <si>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</si>
  <si>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</si>
  <si>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</si>
  <si>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</si>
  <si>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</si>
  <si>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</si>
  <si>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</si>
  <si>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</si>
  <si>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</si>
  <si>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</si>
  <si>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</si>
  <si>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</si>
  <si>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</si>
  <si>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</si>
  <si>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</si>
  <si>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</si>
  <si>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</si>
  <si>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</si>
  <si>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</si>
  <si>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</si>
  <si>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</si>
  <si>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</si>
  <si>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</si>
  <si>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</si>
  <si>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</si>
  <si>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</si>
  <si>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</si>
  <si>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</si>
  <si>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</si>
  <si>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</si>
  <si>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</si>
  <si>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</si>
  <si>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</si>
  <si>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</si>
  <si>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</si>
  <si>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</si>
  <si>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</si>
  <si>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</si>
  <si>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</si>
  <si>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</si>
  <si>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</si>
  <si>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</si>
  <si>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</si>
  <si>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</si>
  <si>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</si>
  <si>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</si>
  <si>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</si>
  <si>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</si>
  <si>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</si>
  <si>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</si>
  <si>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</si>
  <si>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</si>
  <si>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</si>
  <si>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</si>
  <si>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</si>
  <si>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</si>
  <si>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</si>
  <si>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</si>
  <si>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</si>
  <si>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</si>
  <si>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</si>
  <si>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</si>
  <si>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</si>
  <si>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</si>
  <si>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</si>
  <si>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</si>
  <si>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</si>
  <si>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</si>
  <si>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</si>
  <si>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</si>
  <si>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</si>
  <si>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</si>
  <si>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</si>
  <si>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</si>
  <si>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</si>
  <si>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</si>
  <si>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</si>
  <si>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</si>
  <si>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</si>
  <si>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</si>
  <si>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</si>
  <si>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</si>
  <si>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</si>
  <si>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</si>
  <si>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</si>
  <si>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</si>
  <si>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</si>
  <si>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</si>
  <si>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</si>
  <si>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</si>
  <si>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</si>
  <si>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</si>
  <si>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</si>
  <si>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</si>
  <si>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</si>
  <si>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</si>
  <si>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</si>
  <si>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</si>
  <si>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</si>
  <si>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</si>
  <si>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</si>
  <si>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</si>
  <si>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</si>
  <si>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</si>
  <si>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</si>
  <si>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</si>
  <si>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</si>
  <si>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</si>
  <si>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</si>
  <si>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</si>
  <si>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</si>
  <si>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</si>
  <si>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</si>
  <si>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</si>
  <si>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</si>
  <si>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</si>
  <si>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</si>
  <si>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</si>
  <si>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</si>
  <si>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</si>
  <si>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</si>
  <si>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</si>
  <si>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</si>
  <si>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</si>
  <si>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</si>
  <si>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</si>
  <si>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</si>
  <si>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</si>
  <si>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</si>
  <si>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</si>
  <si>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</si>
  <si>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</si>
  <si>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</si>
  <si>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</si>
  <si>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</si>
  <si>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</si>
  <si>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</si>
  <si>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</si>
  <si>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</si>
  <si>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</si>
  <si>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</si>
  <si>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</si>
  <si>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</si>
  <si>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</si>
  <si>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</si>
  <si>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</si>
  <si>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</si>
  <si>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</si>
  <si>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</si>
  <si>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</si>
  <si>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</si>
  <si>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</si>
  <si>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</si>
  <si>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</si>
  <si>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</si>
  <si>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</si>
  <si>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</si>
  <si>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</si>
  <si>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</si>
  <si>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</si>
  <si>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</si>
  <si>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</si>
  <si>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</si>
  <si>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</si>
  <si>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</si>
  <si>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</si>
  <si>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</si>
  <si>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</si>
  <si>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</si>
  <si>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</si>
  <si>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</si>
  <si>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</si>
  <si>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</si>
  <si>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</si>
  <si>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</si>
  <si>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</si>
  <si>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</si>
  <si>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</si>
  <si>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</si>
  <si>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</si>
  <si>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</si>
  <si>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</si>
  <si>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</si>
  <si>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</si>
  <si>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</si>
  <si>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</si>
  <si>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</si>
  <si>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</si>
  <si>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</si>
  <si>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</si>
  <si>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</si>
  <si>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</si>
  <si>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</si>
  <si>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Subcategory</t>
  </si>
  <si>
    <t>fiction</t>
  </si>
  <si>
    <t>rock</t>
  </si>
  <si>
    <t>music</t>
  </si>
  <si>
    <t>games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</si>
  <si>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</si>
  <si>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</si>
  <si>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</si>
  <si>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</si>
  <si>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</si>
  <si>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</si>
  <si>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</si>
  <si>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</si>
  <si>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</si>
  <si>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</si>
  <si>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</si>
  <si>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</si>
  <si>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</si>
  <si>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</si>
  <si>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</si>
  <si>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</si>
  <si>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</si>
  <si>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</si>
  <si>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</si>
  <si>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</si>
  <si>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</si>
  <si>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</si>
  <si>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</si>
  <si>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</si>
  <si>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</si>
  <si>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</si>
  <si>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</si>
  <si>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</si>
  <si>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</si>
  <si>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</si>
  <si>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</si>
  <si>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</si>
  <si>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</si>
  <si>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</si>
  <si>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</si>
  <si>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</si>
  <si>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</si>
  <si>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</si>
  <si>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</si>
  <si>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</si>
  <si>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</si>
  <si>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</si>
  <si>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</si>
  <si>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</si>
  <si>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</si>
  <si>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</si>
  <si>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</si>
  <si>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Row Labels</t>
  </si>
  <si>
    <t>Grand Total</t>
  </si>
  <si>
    <t>(All)</t>
  </si>
  <si>
    <t> "Date Created Conversion."</t>
  </si>
  <si>
    <t>Date Ended Conversion column (T)</t>
  </si>
  <si>
    <t>Years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</si>
  <si>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</si>
  <si>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</si>
  <si>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</si>
  <si>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</si>
  <si>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</si>
  <si>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</si>
  <si>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</si>
  <si>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</si>
  <si>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</si>
  <si>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</si>
  <si>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</si>
  <si>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</si>
  <si>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</si>
  <si>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</si>
  <si>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</si>
  <si>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</si>
  <si>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</si>
  <si>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</si>
  <si>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Sucesful</t>
  </si>
  <si>
    <t>Percantage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</si>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</sst>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sz val="12"/>
      <color rgb="FF2B2B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DBM Challenge 1.xlsx]Theater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4038-AC8E-BC3B914471BF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4038-AC8E-BC3B914471BF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3-4038-AC8E-BC3B9144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61472"/>
        <c:axId val="527288568"/>
      </c:lineChart>
      <c:catAx>
        <c:axId val="4200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8568"/>
        <c:crosses val="autoZero"/>
        <c:auto val="1"/>
        <c:lblAlgn val="ctr"/>
        <c:lblOffset val="100"/>
        <c:noMultiLvlLbl val="0"/>
      </c:catAx>
      <c:valAx>
        <c:axId val="5272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'Based On Goals'!$F$1</c:f>
              <c:strCache>
                <c:ptCount val="1"/>
                <c:pt idx="0">
                  <c:v>Percentage Sucesful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9-4880-91B9-DC4E5FD4C8D3}"/>
            </c:ext>
          </c:extLst>
        </c:ser>
        <c:ser>
          <c:idx val="1"/>
          <c:order val="1"/>
          <c:tx>
            <c:strRef>
              <c:f>'Based On Goals'!$G$1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9-4880-91B9-DC4E5FD4C8D3}"/>
            </c:ext>
          </c:extLst>
        </c:ser>
        <c:ser>
          <c:idx val="2"/>
          <c:order val="2"/>
          <c:tx>
            <c:strRef>
              <c:f>'Based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9-4880-91B9-DC4E5FD4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2992"/>
        <c:axId val="1010820040"/>
      </c:lineChart>
      <c:catAx>
        <c:axId val="10108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0040"/>
        <c:crosses val="autoZero"/>
        <c:auto val="1"/>
        <c:lblAlgn val="ctr"/>
        <c:lblOffset val="100"/>
        <c:noMultiLvlLbl val="0"/>
      </c:catAx>
      <c:valAx>
        <c:axId val="10108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2</xdr:row>
      <xdr:rowOff>72390</xdr:rowOff>
    </xdr:from>
    <xdr:to>
      <xdr:col>26</xdr:col>
      <xdr:colOff>68580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7DC15-3491-4D8D-9778-045C7C98E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6</xdr:row>
      <xdr:rowOff>110490</xdr:rowOff>
    </xdr:from>
    <xdr:to>
      <xdr:col>16</xdr:col>
      <xdr:colOff>160020</xdr:colOff>
      <xdr:row>21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536C9-165B-40C0-B89D-E19A314F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cad" refreshedDate="44316.943265624999" createdVersion="7" refreshedVersion="7" minRefreshableVersion="3" recordCount="4122" xr:uid="{51C2E135-817C-4EB0-8672-3805F1C7DC77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960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650"/>
        <n v="9600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1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3900"/>
        <n v="1930"/>
        <n v="11140"/>
        <n v="17600"/>
        <n v="270"/>
        <n v="1850"/>
        <n v="2224"/>
        <n v="3255"/>
        <n v="3100"/>
        <n v="5000000"/>
        <n v="30000000"/>
        <n v="4999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3405"/>
        <n v="101"/>
        <n v="3000000"/>
        <n v="14440"/>
        <n v="2413"/>
        <n v="2885"/>
        <n v="2888"/>
        <n v="2825"/>
        <n v="11200"/>
        <n v="5600"/>
        <n v="225"/>
        <n v="978"/>
        <n v="333"/>
        <n v="1960"/>
        <n v="773"/>
        <n v="11737"/>
        <n v="7750"/>
        <n v="678"/>
        <n v="620"/>
        <n v="740"/>
        <n v="1395"/>
        <n v="2827"/>
        <n v="12200"/>
        <n v="3495"/>
        <n v="525"/>
        <n v="1050"/>
        <n v="220"/>
        <n v="17100"/>
        <n v="1551"/>
        <n v="777"/>
        <n v="3550"/>
        <n v="13500"/>
        <n v="5862"/>
        <n v="575"/>
        <n v="13111"/>
        <n v="375000"/>
        <n v="6048"/>
        <n v="3871"/>
        <n v="675"/>
        <n v="315"/>
        <n v="888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38959600"/>
        <n v="1443704400"/>
        <n v="1333310458"/>
        <n v="1435255659"/>
        <n v="1422473831"/>
        <n v="1417620036"/>
        <n v="1445065210"/>
        <n v="1411012740"/>
        <n v="1405882287"/>
        <n v="1481961600"/>
        <n v="1423838916"/>
        <n v="1428068988"/>
        <n v="1420489560"/>
        <n v="1481522400"/>
        <n v="1400875307"/>
        <n v="1446814809"/>
        <n v="1400965200"/>
        <n v="1405727304"/>
        <n v="1441649397"/>
        <n v="1454734740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52872290"/>
        <n v="1408942740"/>
        <n v="1487393940"/>
        <n v="1456934893"/>
        <n v="1462301342"/>
        <n v="1410379774"/>
        <n v="1471977290"/>
        <n v="1455647587"/>
        <n v="1338523140"/>
        <n v="1470801600"/>
        <n v="1414608843"/>
        <n v="1408815440"/>
        <n v="1442805076"/>
        <n v="1467681107"/>
        <n v="1465407219"/>
        <n v="1425833403"/>
        <n v="1402901940"/>
        <n v="1476381627"/>
        <n v="14491620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35934795"/>
        <n v="1462565855"/>
        <n v="1461406600"/>
        <n v="1413431940"/>
        <n v="1406761200"/>
        <n v="1400796420"/>
        <n v="1427860740"/>
        <n v="1460574924"/>
        <n v="1475398800"/>
        <n v="1404253800"/>
        <n v="1404522000"/>
        <n v="1463343673"/>
        <n v="1488482355"/>
        <n v="1480899600"/>
        <n v="1492759460"/>
        <n v="1404471600"/>
        <n v="1484687436"/>
        <n v="1428205247"/>
        <n v="1412938800"/>
        <n v="1456002300"/>
        <n v="1458703740"/>
        <n v="1420033187"/>
        <n v="1447009181"/>
        <n v="1456617600"/>
        <n v="1458117190"/>
        <n v="1460581365"/>
        <n v="1417305178"/>
        <n v="1470078000"/>
        <n v="1437166920"/>
        <n v="1469165160"/>
        <n v="1476931696"/>
        <n v="1467604800"/>
        <n v="1472097540"/>
        <n v="1407883811"/>
        <n v="1473393600"/>
        <n v="1410281360"/>
        <n v="1408999508"/>
        <n v="1400569140"/>
        <n v="1328029200"/>
        <n v="1469834940"/>
        <n v="1482711309"/>
        <n v="1408638480"/>
        <n v="1440245273"/>
        <n v="1469811043"/>
        <n v="1406113200"/>
        <n v="1474649070"/>
        <n v="1484024400"/>
        <n v="1415222545"/>
        <n v="1460260800"/>
        <n v="1405614823"/>
        <n v="1453075200"/>
        <n v="1425136462"/>
        <n v="1485989940"/>
        <n v="1427169540"/>
        <n v="1404273600"/>
        <n v="1456984740"/>
        <n v="1446483000"/>
        <n v="1403470800"/>
        <n v="1448229600"/>
        <n v="1435752898"/>
        <n v="1438764207"/>
        <n v="1440003820"/>
        <n v="1455390126"/>
        <n v="1414205990"/>
        <n v="1400301165"/>
        <n v="1467575940"/>
        <n v="1461857045"/>
        <n v="1433016672"/>
        <n v="1411084800"/>
        <n v="1454431080"/>
        <n v="1400498789"/>
        <n v="1420971324"/>
        <n v="1470887940"/>
        <n v="1416499440"/>
        <n v="1438772400"/>
        <n v="1429912341"/>
        <n v="1454284500"/>
        <n v="1414360358"/>
        <n v="1425185940"/>
        <n v="1434063600"/>
        <n v="1490659134"/>
        <n v="1420524000"/>
        <n v="1442635140"/>
        <n v="1413608340"/>
        <n v="1411980020"/>
        <n v="1418914964"/>
        <n v="1429793446"/>
        <n v="1444264372"/>
        <n v="1483707905"/>
        <n v="1465135190"/>
        <n v="1482779931"/>
        <n v="1420199351"/>
        <n v="1425819425"/>
        <n v="1434047084"/>
        <n v="1423345339"/>
        <n v="1445604236"/>
        <n v="1433964444"/>
        <n v="1488783507"/>
        <n v="1460935800"/>
        <n v="1439957176"/>
        <n v="1446665191"/>
        <n v="1469016131"/>
        <n v="1412259660"/>
        <n v="1417374262"/>
        <n v="1475697054"/>
        <n v="1464807420"/>
        <n v="1406760101"/>
        <n v="1487985734"/>
        <n v="1468729149"/>
        <n v="1440090300"/>
        <n v="1489903200"/>
        <n v="1424149140"/>
        <n v="1402341615"/>
        <n v="1434624067"/>
        <n v="1468611272"/>
        <n v="1429074240"/>
        <n v="1447542000"/>
        <n v="1432314209"/>
        <n v="1467054000"/>
        <n v="1420751861"/>
        <n v="1432694700"/>
        <n v="1425478950"/>
        <n v="1423630740"/>
        <n v="1427076840"/>
        <n v="1467414000"/>
        <n v="1402855525"/>
        <n v="1401595140"/>
        <n v="1415213324"/>
        <n v="1465062166"/>
        <n v="1407562632"/>
        <n v="1440412396"/>
        <n v="1338591144"/>
        <n v="1413832985"/>
        <n v="1435441454"/>
        <n v="1427414400"/>
        <n v="1451881207"/>
        <n v="1436625000"/>
        <n v="1406470645"/>
        <n v="142829280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89352400"/>
        <n v="1414354080"/>
        <n v="1488258000"/>
        <n v="1431717268"/>
        <n v="1407524751"/>
        <n v="1458075600"/>
        <n v="1466463600"/>
        <n v="1414701413"/>
        <n v="1448078400"/>
        <n v="1419645748"/>
        <n v="1490416380"/>
        <n v="1489690141"/>
        <n v="1441167586"/>
        <n v="1467361251"/>
        <n v="1444577345"/>
        <n v="1443499140"/>
        <n v="1411930556"/>
        <n v="1444971540"/>
        <n v="1433343850"/>
        <n v="141519192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64960682"/>
        <n v="1404641289"/>
        <n v="1473358122"/>
        <n v="1476482400"/>
        <n v="1434452400"/>
        <n v="1428642000"/>
        <n v="1409720340"/>
        <n v="1453179540"/>
        <n v="1482339794"/>
        <n v="1405352264"/>
        <n v="1403382680"/>
        <n v="1480525200"/>
        <n v="1476632178"/>
        <n v="1464031265"/>
        <n v="1441857540"/>
        <n v="1474228265"/>
        <n v="1439337600"/>
        <n v="1421403960"/>
        <n v="1458518325"/>
        <n v="1481957940"/>
        <n v="1464712394"/>
        <n v="1416944760"/>
        <n v="1456946487"/>
        <n v="1434994266"/>
        <n v="1436705265"/>
        <n v="1435111200"/>
        <n v="1405802330"/>
        <n v="1470092340"/>
        <n v="1402696800"/>
        <n v="1470058860"/>
        <n v="1436137140"/>
        <n v="1425142800"/>
        <n v="1471185057"/>
        <n v="1439136000"/>
        <n v="1451620800"/>
        <n v="1466056689"/>
        <n v="1405521075"/>
        <n v="1463743860"/>
        <n v="1415253540"/>
        <n v="1449766261"/>
        <n v="1436587140"/>
        <n v="1412974800"/>
        <n v="1407808438"/>
        <n v="1427936400"/>
        <n v="1430993394"/>
        <n v="1450554599"/>
        <n v="1403846055"/>
        <n v="1452795416"/>
        <n v="1448949540"/>
        <n v="1406952781"/>
        <n v="1434921600"/>
        <n v="1473211313"/>
        <n v="1449257348"/>
        <n v="1458100740"/>
        <n v="1409515200"/>
        <n v="1461860432"/>
        <n v="1463619388"/>
        <n v="1430693460"/>
        <n v="1440820740"/>
        <n v="1404190740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33422793"/>
        <n v="1404406964"/>
        <n v="1422712986"/>
        <n v="1425110400"/>
        <n v="1457031600"/>
        <n v="1450137600"/>
        <n v="1405553241"/>
        <n v="1425099540"/>
        <n v="1472074928"/>
        <n v="1410669297"/>
        <n v="1438226724"/>
        <n v="1481099176"/>
        <n v="1422100800"/>
        <n v="1442381847"/>
        <n v="1473306300"/>
        <n v="1480576720"/>
        <n v="1402848000"/>
        <n v="1428390000"/>
        <n v="1434490914"/>
        <n v="1410279123"/>
        <n v="1404258631"/>
        <n v="1410601041"/>
        <n v="1420377366"/>
        <n v="1475269200"/>
        <n v="1432612740"/>
        <n v="1427063747"/>
        <n v="1436749200"/>
        <n v="1452827374"/>
        <n v="1466567700"/>
        <n v="1415404800"/>
        <n v="1460318400"/>
        <n v="1435947758"/>
        <n v="1442425412"/>
        <n v="1435230324"/>
        <n v="1472936229"/>
        <n v="1413377522"/>
        <n v="1459444656"/>
        <n v="1437364740"/>
        <n v="1435733940"/>
        <n v="1409376600"/>
        <n v="1468249760"/>
        <n v="1448745741"/>
        <n v="1404913180"/>
        <n v="1464952752"/>
        <n v="1437889336"/>
        <n v="1411150092"/>
        <n v="1435325100"/>
        <n v="1404564028"/>
        <n v="1420178188"/>
        <n v="1436297180"/>
        <n v="1440813413"/>
        <n v="1477710000"/>
        <n v="1422717953"/>
        <n v="1463394365"/>
        <n v="1458860363"/>
        <n v="1427580426"/>
        <n v="1469962800"/>
        <n v="1459490400"/>
        <n v="1483203540"/>
        <n v="1479382594"/>
        <n v="1403312703"/>
        <n v="1469721518"/>
        <n v="1420512259"/>
        <n v="1460608780"/>
        <n v="1434384880"/>
        <n v="1449973592"/>
        <n v="1459702800"/>
        <n v="1414284180"/>
        <n v="1446307053"/>
        <n v="1415921848"/>
        <n v="1417778880"/>
        <n v="1460925811"/>
        <n v="1412092800"/>
        <n v="1436562000"/>
        <n v="1453244340"/>
        <n v="1401778740"/>
        <n v="1406719110"/>
        <n v="1489234891"/>
        <n v="1446213612"/>
        <n v="1403636229"/>
        <n v="1442102400"/>
        <n v="1441771218"/>
        <n v="1472442900"/>
        <n v="1410099822"/>
        <n v="1383425367"/>
        <n v="1453310661"/>
        <n v="1403258049"/>
        <n v="1413992210"/>
        <n v="1416331406"/>
        <n v="1432654347"/>
        <n v="1417620506"/>
        <n v="1404359940"/>
        <n v="1399271911"/>
        <n v="1403539200"/>
        <n v="1402095600"/>
        <n v="1459474059"/>
        <n v="1440100976"/>
        <n v="1466707620"/>
        <n v="1429286400"/>
        <n v="1447799054"/>
        <n v="1425193140"/>
        <n v="1420734696"/>
        <n v="1433134800"/>
        <n v="1455138000"/>
        <n v="1444984904"/>
        <n v="1405095300"/>
        <n v="1434675616"/>
        <n v="1425758257"/>
        <n v="1405461600"/>
        <n v="1492372800"/>
        <n v="1425704100"/>
        <n v="1433723033"/>
        <n v="1409344985"/>
        <n v="1432328400"/>
        <n v="1459978200"/>
        <n v="1438358400"/>
        <n v="1464824309"/>
        <n v="1424070823"/>
        <n v="1437139080"/>
        <n v="1423913220"/>
        <n v="1450328340"/>
        <n v="1472952982"/>
        <n v="1490358834"/>
        <n v="1487769952"/>
        <n v="1445252400"/>
        <n v="1480559011"/>
        <n v="1446053616"/>
        <n v="1454047140"/>
        <n v="1434505214"/>
        <n v="1406753639"/>
        <n v="1443408550"/>
        <n v="1487580602"/>
        <n v="1423693903"/>
        <n v="1430316426"/>
        <n v="1412706375"/>
        <n v="1470430800"/>
        <n v="1426365994"/>
        <n v="1491001140"/>
        <n v="1481737761"/>
        <n v="1403348400"/>
        <n v="1462539840"/>
        <n v="1403964574"/>
        <n v="1411264800"/>
        <n v="1462037777"/>
        <n v="1470197340"/>
        <n v="1410901200"/>
        <n v="1428178757"/>
        <n v="1402938394"/>
        <n v="1462334340"/>
        <n v="1427133600"/>
        <n v="1428100815"/>
        <n v="1438799760"/>
        <n v="1448492400"/>
        <n v="1461963600"/>
        <n v="1433988791"/>
        <n v="1461823140"/>
        <n v="1432913659"/>
        <n v="1429813800"/>
        <n v="1482418752"/>
        <n v="1429772340"/>
        <n v="1367859071"/>
        <n v="1406913120"/>
        <n v="1434625441"/>
        <n v="1482321030"/>
        <n v="1462112318"/>
        <n v="1436290233"/>
        <n v="1408289724"/>
        <n v="1458097364"/>
        <n v="1438531200"/>
        <n v="1422853140"/>
        <n v="1473160954"/>
        <n v="1451852256"/>
        <n v="1440381600"/>
        <n v="1428256277"/>
        <n v="1431549912"/>
        <n v="1406185200"/>
        <n v="1462697966"/>
        <n v="1433055540"/>
        <n v="1422937620"/>
        <n v="1448805404"/>
        <n v="1448922600"/>
        <n v="1462879020"/>
        <n v="1435185252"/>
        <n v="1406502000"/>
        <n v="1411858862"/>
        <n v="1443018086"/>
        <n v="1429936500"/>
        <n v="1407565504"/>
        <n v="1443103848"/>
        <n v="1404149280"/>
        <n v="1422450278"/>
        <n v="1483535180"/>
        <n v="1354845600"/>
        <n v="1422482400"/>
        <n v="1448903318"/>
        <n v="1459378085"/>
        <n v="1441153705"/>
        <n v="1403305200"/>
        <n v="1481066554"/>
        <n v="1426883220"/>
        <n v="1430600400"/>
        <n v="1439581080"/>
        <n v="1405915140"/>
        <n v="1472847873"/>
        <n v="1435881006"/>
        <n v="1449273600"/>
        <n v="1429396200"/>
        <n v="1475294340"/>
        <n v="1484684186"/>
        <n v="1405699451"/>
        <n v="1437676380"/>
        <n v="1438333080"/>
        <n v="1445196989"/>
        <n v="1447295460"/>
        <n v="1418581088"/>
        <n v="1415440846"/>
        <n v="1465060797"/>
        <n v="1487811600"/>
        <n v="1460751128"/>
        <n v="1463259837"/>
        <n v="1413953940"/>
        <n v="1475664834"/>
        <n v="1408383153"/>
        <n v="1403964324"/>
        <n v="1419984000"/>
        <n v="1482108350"/>
        <n v="1416589200"/>
        <n v="1487613600"/>
        <n v="1434768438"/>
        <n v="1454709600"/>
        <n v="1468036800"/>
        <n v="1407506040"/>
        <n v="1437606507"/>
        <n v="1434142800"/>
        <n v="1461988740"/>
        <n v="1466363576"/>
        <n v="1466014499"/>
        <n v="1437283391"/>
        <n v="1481000340"/>
        <n v="1423119540"/>
        <n v="1474844400"/>
        <n v="1434285409"/>
        <n v="1408464000"/>
        <n v="1424009147"/>
        <n v="1466557557"/>
        <n v="1415230084"/>
        <n v="1464471840"/>
        <n v="1429460386"/>
        <n v="1492542819"/>
        <n v="1443711774"/>
        <n v="1439828159"/>
        <n v="1423674000"/>
        <n v="1430329862"/>
        <n v="1425830905"/>
        <n v="1426539600"/>
        <n v="1447311540"/>
        <n v="1465837200"/>
        <n v="1492145940"/>
        <n v="1485380482"/>
        <n v="1453856400"/>
        <n v="1411765492"/>
        <n v="1463353200"/>
        <n v="1410987400"/>
        <n v="1430348400"/>
        <n v="1421781360"/>
        <n v="1436511600"/>
        <n v="1433314740"/>
        <n v="1474793208"/>
        <n v="1455831000"/>
        <n v="1417033777"/>
        <n v="1457157269"/>
        <n v="1433009400"/>
        <n v="1438189200"/>
        <n v="1473247240"/>
        <n v="1434894082"/>
        <n v="1431481037"/>
        <n v="1434542702"/>
        <n v="1468442898"/>
        <n v="1462224398"/>
        <n v="1471428340"/>
        <n v="1406170740"/>
        <n v="1425272340"/>
        <n v="1412492445"/>
        <n v="1467481468"/>
        <n v="1437934759"/>
        <n v="1443973546"/>
        <n v="1404273540"/>
        <n v="1428622271"/>
        <n v="1456444800"/>
        <n v="1404444286"/>
        <n v="1438624800"/>
        <n v="1464863118"/>
        <n v="1411510135"/>
        <n v="1438037940"/>
        <n v="1412405940"/>
        <n v="1404194400"/>
        <n v="1399867140"/>
        <n v="1446062040"/>
        <n v="1399584210"/>
        <n v="1425495563"/>
        <n v="1450053370"/>
        <n v="1443711623"/>
        <n v="1483499645"/>
        <n v="1438390800"/>
        <n v="1416524325"/>
        <n v="1461904788"/>
        <n v="1408252260"/>
        <n v="1433086082"/>
        <n v="1462230000"/>
        <n v="1374523752"/>
        <n v="1414077391"/>
        <n v="1407167973"/>
        <n v="1408646111"/>
        <n v="1434459554"/>
        <n v="1404671466"/>
        <n v="1487347500"/>
        <n v="1406087940"/>
        <n v="1404858840"/>
        <n v="1435835824"/>
        <n v="1488240000"/>
        <n v="1463803140"/>
        <n v="1416385679"/>
        <n v="1438467894"/>
        <n v="1450389950"/>
        <n v="1436696712"/>
        <n v="1437156660"/>
        <n v="1405658752"/>
        <n v="1431144000"/>
        <n v="1491233407"/>
        <n v="1427086740"/>
        <n v="1329240668"/>
        <n v="1479125642"/>
        <n v="1442311560"/>
        <n v="1433995140"/>
        <n v="1450612740"/>
        <n v="1476390164"/>
        <n v="1471130956"/>
        <n v="1480579140"/>
        <n v="1431831600"/>
        <n v="1443826800"/>
        <n v="1403546400"/>
        <n v="1477550434"/>
        <n v="1420088400"/>
        <n v="1466172000"/>
        <n v="1399618380"/>
        <n v="1427082912"/>
        <n v="1407967200"/>
        <n v="1440274735"/>
        <n v="1441995595"/>
        <n v="1421452682"/>
        <n v="1457870400"/>
        <n v="1416545700"/>
        <n v="1444149886"/>
        <n v="1406887310"/>
        <n v="1405761690"/>
        <n v="1409070480"/>
        <n v="1423138800"/>
        <n v="1488114358"/>
        <n v="1412656200"/>
        <n v="1436772944"/>
        <n v="1481731140"/>
        <n v="1437004800"/>
        <n v="1487286000"/>
        <n v="1419220800"/>
        <n v="1484348700"/>
        <n v="1461205423"/>
        <n v="1466375521"/>
        <n v="1440892800"/>
        <n v="1441547220"/>
        <n v="1434039137"/>
        <n v="1455231540"/>
        <n v="1474426800"/>
        <n v="1407360720"/>
        <n v="1425057075"/>
        <n v="1408106352"/>
        <n v="1447445820"/>
        <n v="1457914373"/>
        <n v="1406876400"/>
        <n v="1407868561"/>
        <n v="1434925500"/>
        <n v="1424692503"/>
        <n v="1410266146"/>
        <n v="1415828820"/>
        <n v="1426775940"/>
        <n v="1459822682"/>
        <n v="1471071540"/>
        <n v="1414378800"/>
        <n v="1424747740"/>
        <n v="1462519041"/>
        <n v="1463520479"/>
        <n v="1449089965"/>
        <n v="1420768800"/>
        <n v="1491581703"/>
        <n v="1485991860"/>
        <n v="1473625166"/>
        <n v="1472676371"/>
        <n v="1478901600"/>
        <n v="1493838720"/>
        <n v="1470034740"/>
        <n v="1462417493"/>
        <n v="1427427276"/>
        <n v="1462914000"/>
        <n v="1426965758"/>
        <n v="1376838000"/>
        <n v="1410439161"/>
        <n v="1409962211"/>
        <n v="1404570147"/>
        <n v="1460341800"/>
        <n v="1409490480"/>
        <n v="1434074400"/>
        <n v="1455408000"/>
        <n v="1433113200"/>
        <n v="1464371211"/>
        <n v="1466278339"/>
        <n v="1411596001"/>
        <n v="14681915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27306470"/>
        <n v="1414927775"/>
        <n v="1455936335"/>
        <n v="1479032260"/>
        <n v="1426698000"/>
        <n v="1463945673"/>
        <n v="1425872692"/>
        <n v="1414972800"/>
        <n v="1437067476"/>
        <n v="1462741200"/>
        <n v="1456876740"/>
        <n v="1427775414"/>
        <n v="1444172340"/>
        <n v="1399953600"/>
        <n v="1416780000"/>
        <n v="1459483140"/>
        <n v="1449756896"/>
        <n v="1427842740"/>
        <n v="1462402800"/>
        <n v="1464904800"/>
        <n v="1427331809"/>
        <n v="1401857940"/>
        <n v="1465347424"/>
        <n v="1491277121"/>
        <n v="1409072982"/>
        <n v="1445722140"/>
        <n v="1432589896"/>
        <n v="1437331463"/>
        <n v="1427342400"/>
        <n v="1404312846"/>
        <n v="1417460940"/>
        <n v="1463166263"/>
        <n v="1440690875"/>
        <n v="1406988000"/>
        <n v="1428780159"/>
        <n v="1424910910"/>
        <n v="1411874580"/>
        <n v="1414346400"/>
        <n v="1399809052"/>
        <n v="1468618680"/>
        <n v="1471921637"/>
        <n v="1420413960"/>
        <n v="1462878648"/>
        <n v="1415385000"/>
        <n v="1432917394"/>
        <n v="1406358000"/>
        <n v="1491656045"/>
        <n v="1484110800"/>
        <n v="1492356166"/>
        <n v="1433076298"/>
        <n v="1409000400"/>
        <n v="1439662344"/>
        <n v="1412740457"/>
        <n v="1425178800"/>
        <n v="1449247439"/>
        <n v="1480140000"/>
        <n v="1460373187"/>
        <n v="1435352400"/>
        <n v="1424556325"/>
        <n v="1461108450"/>
        <n v="1356004725"/>
        <n v="1475918439"/>
        <n v="1468777786"/>
        <n v="1454110440"/>
        <n v="1407686340"/>
        <n v="1462766400"/>
        <n v="1444528800"/>
        <n v="1476939300"/>
        <n v="1447959491"/>
        <n v="1441510707"/>
        <n v="1431164115"/>
        <n v="1449701284"/>
        <n v="1446091260"/>
        <n v="1434139887"/>
        <n v="1460846347"/>
        <n v="1482962433"/>
        <n v="1465940580"/>
        <n v="1461913140"/>
        <n v="1459348740"/>
        <n v="1465790400"/>
        <n v="1405746000"/>
        <n v="1441037097"/>
        <n v="1405017345"/>
        <n v="1431298740"/>
        <n v="1461278208"/>
        <n v="1295928000"/>
        <n v="1434120856"/>
        <n v="1410580800"/>
        <n v="1453411109"/>
        <n v="1426044383"/>
        <n v="1437076070"/>
        <n v="1469113351"/>
        <n v="1413573010"/>
        <n v="1469213732"/>
        <n v="1426801664"/>
        <n v="1469359728"/>
        <n v="1449876859"/>
        <n v="146481732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8097450"/>
        <n v="1413383216"/>
        <n v="1475378744"/>
        <n v="1407858710"/>
        <n v="1304225940"/>
        <n v="1411779761"/>
        <n v="1420750683"/>
        <n v="1445885890"/>
        <n v="1419368925"/>
        <n v="1422658930"/>
        <n v="1446759880"/>
        <n v="1439357559"/>
        <n v="1436902359"/>
        <n v="1426132800"/>
        <n v="1426187582"/>
        <n v="1412136000"/>
        <n v="1410076123"/>
        <n v="1427990071"/>
        <n v="1419183813"/>
        <n v="1410550484"/>
        <n v="1488517200"/>
        <n v="1406557877"/>
        <n v="1411771384"/>
        <n v="1445817540"/>
        <n v="1422075540"/>
        <n v="1420938000"/>
        <n v="1417057200"/>
        <n v="1430571849"/>
        <n v="1440111600"/>
        <n v="1431206058"/>
        <n v="1464732537"/>
        <n v="1484441980"/>
        <n v="1435611438"/>
        <n v="1465527600"/>
        <n v="1414348166"/>
        <n v="1473699540"/>
        <n v="1418244552"/>
        <n v="1471406340"/>
        <n v="1450032297"/>
        <n v="1424181600"/>
        <n v="1454109420"/>
        <n v="1474886229"/>
        <n v="1435429626"/>
        <n v="1410558949"/>
        <n v="1437447600"/>
        <n v="1442462340"/>
        <n v="1402974000"/>
        <n v="1412434136"/>
        <n v="1462631358"/>
        <n v="1469325158"/>
        <n v="1415319355"/>
        <n v="1438875107"/>
        <n v="1404403381"/>
        <n v="1410975994"/>
        <n v="1471291782"/>
        <n v="1462545358"/>
        <n v="1413784740"/>
        <n v="1439806936"/>
        <n v="1426229940"/>
        <n v="1446732975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00423973"/>
        <n v="1404532740"/>
        <n v="1460553480"/>
        <n v="1457326740"/>
        <n v="1413792034"/>
        <n v="1437473005"/>
        <n v="1442030340"/>
        <n v="1460140500"/>
        <n v="1448863449"/>
        <n v="1440272093"/>
        <n v="1427408271"/>
        <n v="1448074800"/>
        <n v="1421009610"/>
        <n v="1436114603"/>
        <n v="1420048208"/>
        <n v="1408596589"/>
        <n v="1436914815"/>
        <n v="1423456200"/>
        <n v="1423720740"/>
        <n v="1444348800"/>
        <n v="1427806320"/>
        <n v="1425528000"/>
        <n v="1444169825"/>
        <n v="1409980144"/>
        <n v="1439069640"/>
        <n v="1438374748"/>
        <n v="1297977427"/>
        <n v="1430029680"/>
        <n v="1487944080"/>
        <n v="1437188400"/>
        <n v="1402007500"/>
        <n v="1417800435"/>
        <n v="1413925887"/>
        <n v="1419181890"/>
        <n v="1415534400"/>
        <n v="1420009200"/>
        <n v="1403823722"/>
        <n v="1444860063"/>
        <n v="1415234760"/>
        <n v="1445818397"/>
        <n v="1410145200"/>
        <n v="1454525340"/>
        <n v="1464692400"/>
        <n v="1422759240"/>
        <n v="1434907966"/>
        <n v="1410836400"/>
        <n v="1450211116"/>
        <n v="1418784689"/>
        <n v="1441358873"/>
        <n v="1449255686"/>
        <n v="1406825159"/>
        <n v="1462125358"/>
        <n v="1409602178"/>
        <n v="1409374093"/>
        <n v="1464099900"/>
        <n v="1425124800"/>
        <n v="1489922339"/>
        <n v="1464971400"/>
        <n v="1411987990"/>
        <n v="1444060800"/>
        <n v="1440630000"/>
        <n v="1420860180"/>
        <n v="1467301334"/>
        <n v="1463275339"/>
        <n v="1439827200"/>
        <n v="1409846874"/>
        <n v="1434159780"/>
        <n v="1403715546"/>
        <n v="1437235200"/>
        <n v="1410041339"/>
        <n v="1438259422"/>
        <n v="1407553200"/>
        <n v="1408863600"/>
        <n v="1377284669"/>
        <n v="1416470398"/>
        <n v="1405947126"/>
        <n v="1466899491"/>
        <n v="1407168000"/>
        <n v="1437069079"/>
        <n v="1409514709"/>
        <n v="1433093700"/>
        <n v="1413269940"/>
        <n v="1465196400"/>
        <n v="1437261419"/>
        <n v="1448722494"/>
        <n v="1464872848"/>
        <n v="1403192031"/>
        <n v="1421410151"/>
        <n v="1452234840"/>
        <n v="1460970805"/>
        <n v="1407524004"/>
        <n v="1437202740"/>
        <n v="1429976994"/>
        <n v="1429636927"/>
        <n v="1457139600"/>
        <n v="1416211140"/>
        <n v="1458332412"/>
        <n v="1420081143"/>
        <n v="1414862280"/>
        <n v="1413921060"/>
        <n v="1426294201"/>
        <n v="1431115500"/>
        <n v="1404983269"/>
        <n v="1386910740"/>
        <n v="1461543600"/>
        <n v="1411695300"/>
        <n v="1488271860"/>
        <n v="1446418800"/>
        <n v="1427469892"/>
        <n v="1485543242"/>
        <n v="1468937681"/>
        <n v="1408204857"/>
        <n v="1406876340"/>
        <n v="1491726956"/>
        <n v="1438968146"/>
        <n v="1427168099"/>
        <n v="1490631419"/>
        <n v="1465178400"/>
        <n v="1468716180"/>
        <n v="1448733628"/>
        <n v="1488622352"/>
        <n v="1457906400"/>
        <n v="1413234316"/>
        <n v="1470538800"/>
        <n v="1403366409"/>
        <n v="1416081600"/>
        <n v="1429955619"/>
        <n v="1480613982"/>
        <n v="1475877108"/>
        <n v="1427919468"/>
        <n v="1408068000"/>
        <n v="1446238800"/>
        <n v="1426870560"/>
        <n v="1465750800"/>
        <n v="1431204449"/>
        <n v="1463198340"/>
        <n v="1459180229"/>
        <n v="1473879600"/>
        <n v="1465394340"/>
        <n v="1407536880"/>
        <n v="1475294400"/>
        <n v="1425337200"/>
        <n v="1436110717"/>
        <n v="1433097171"/>
        <n v="1441042275"/>
        <n v="1445659140"/>
        <n v="1464987600"/>
        <n v="1416877200"/>
        <n v="1400533200"/>
        <n v="1407689102"/>
        <n v="1477976340"/>
        <n v="1431018719"/>
        <n v="1429317420"/>
        <n v="1446739905"/>
        <n v="1476158340"/>
        <n v="1465930440"/>
        <n v="1406603696"/>
        <n v="1447821717"/>
        <n v="1407106800"/>
        <n v="1423724400"/>
        <n v="1433017303"/>
        <n v="1427864340"/>
        <n v="1436551200"/>
        <n v="1423186634"/>
        <n v="1422015083"/>
        <n v="1423623221"/>
        <n v="1401587064"/>
        <n v="1426864032"/>
        <n v="1416988740"/>
        <n v="1468752468"/>
        <n v="1425103218"/>
        <n v="1438966800"/>
        <n v="1409587140"/>
        <n v="1435851577"/>
        <n v="1478046661"/>
        <n v="1427553484"/>
        <n v="1448838000"/>
        <n v="1405511376"/>
        <n v="1480947054"/>
        <n v="1479592800"/>
        <n v="1455832800"/>
        <n v="1478264784"/>
        <n v="1463098208"/>
        <n v="1476008906"/>
        <n v="1437129179"/>
        <n v="1326927600"/>
        <n v="1460737680"/>
        <n v="1434808775"/>
        <n v="1407905940"/>
        <n v="1417101683"/>
        <n v="1404314952"/>
        <n v="1454412584"/>
        <n v="1440613920"/>
        <n v="1402334811"/>
        <n v="1427659200"/>
        <n v="1403730000"/>
        <n v="1446131207"/>
        <n v="1407250329"/>
        <n v="1403886084"/>
        <n v="1469998680"/>
        <n v="1470595109"/>
        <n v="1459845246"/>
        <n v="1431928784"/>
        <n v="1429789992"/>
        <n v="1410424642"/>
        <n v="1432831089"/>
        <n v="1428222221"/>
        <n v="1409500078"/>
        <n v="1484740918"/>
        <n v="1452038100"/>
        <n v="1447523371"/>
        <n v="1400278290"/>
        <n v="1428483201"/>
        <n v="1468020354"/>
        <n v="1434822914"/>
        <n v="1402979778"/>
        <n v="1409266414"/>
        <n v="1447269367"/>
        <n v="1404698400"/>
        <n v="1466179200"/>
        <n v="1464801169"/>
        <m/>
      </sharedItems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37754137"/>
        <n v="1439827639"/>
        <n v="1330722058"/>
        <n v="1432663659"/>
        <n v="1419881831"/>
        <n v="1412432436"/>
        <n v="1442473210"/>
        <n v="1409667827"/>
        <n v="1400698287"/>
        <n v="1479283285"/>
        <n v="1418654916"/>
        <n v="1425908988"/>
        <n v="1417469639"/>
        <n v="1480283321"/>
        <n v="1398283307"/>
        <n v="1444219209"/>
        <n v="1398352531"/>
        <n v="1403135304"/>
        <n v="1439057397"/>
        <n v="145168443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52008290"/>
        <n v="1406958354"/>
        <n v="1484115418"/>
        <n v="1454342893"/>
        <n v="1457120942"/>
        <n v="1407787774"/>
        <n v="1466793290"/>
        <n v="1453487587"/>
        <n v="1334442519"/>
        <n v="1468122163"/>
        <n v="1412794443"/>
        <n v="1404927440"/>
        <n v="1440213076"/>
        <n v="1465866707"/>
        <n v="1462815219"/>
        <n v="1423245003"/>
        <n v="1399998418"/>
        <n v="1473789627"/>
        <n v="1446570315"/>
        <n v="1410840126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30750795"/>
        <n v="1458245855"/>
        <n v="1458814600"/>
        <n v="1412216665"/>
        <n v="1402403907"/>
        <n v="1398342170"/>
        <n v="1426002684"/>
        <n v="1457982924"/>
        <n v="1472711224"/>
        <n v="1402784964"/>
        <n v="1404308883"/>
        <n v="1460751673"/>
        <n v="1485890355"/>
        <n v="1479609520"/>
        <n v="1487579060"/>
        <n v="1401910634"/>
        <n v="1482095436"/>
        <n v="1423024847"/>
        <n v="1411019409"/>
        <n v="1454173120"/>
        <n v="1454453021"/>
        <n v="1414845587"/>
        <n v="1444413581"/>
        <n v="1454280186"/>
        <n v="1455528790"/>
        <n v="1458766965"/>
        <n v="1414277578"/>
        <n v="1467648456"/>
        <n v="1435554104"/>
        <n v="1467335378"/>
        <n v="1474339696"/>
        <n v="1465533672"/>
        <n v="1471188502"/>
        <n v="1405291811"/>
        <n v="1470778559"/>
        <n v="1406825360"/>
        <n v="1407789908"/>
        <n v="1397854356"/>
        <n v="1323211621"/>
        <n v="1467162586"/>
        <n v="1479860109"/>
        <n v="1406811593"/>
        <n v="1438085273"/>
        <n v="1467219043"/>
        <n v="1402910965"/>
        <n v="1469465070"/>
        <n v="1479932713"/>
        <n v="1413404545"/>
        <n v="1458336672"/>
        <n v="1403022823"/>
        <n v="1450628773"/>
        <n v="1421680462"/>
        <n v="1483393836"/>
        <n v="1424701775"/>
        <n v="1401414944"/>
        <n v="1455717790"/>
        <n v="1443811268"/>
        <n v="1403356792"/>
        <n v="1446401372"/>
        <n v="1433160898"/>
        <n v="1407157756"/>
        <n v="1436172207"/>
        <n v="1437411820"/>
        <n v="1452798126"/>
        <n v="1413341990"/>
        <n v="1397709165"/>
        <n v="1465856639"/>
        <n v="1459265045"/>
        <n v="1430424672"/>
        <n v="1410304179"/>
        <n v="1451839080"/>
        <n v="1398511589"/>
        <n v="1418379324"/>
        <n v="1468176527"/>
        <n v="1415341464"/>
        <n v="1435645490"/>
        <n v="1427320341"/>
        <n v="1449431237"/>
        <n v="1409176358"/>
        <n v="1421900022"/>
        <n v="1430405903"/>
        <n v="1485478734"/>
        <n v="1419104823"/>
        <n v="1442243484"/>
        <n v="1412945440"/>
        <n v="1409388020"/>
        <n v="1414591364"/>
        <n v="1428583846"/>
        <n v="1442536372"/>
        <n v="1481115905"/>
        <n v="1463925590"/>
        <n v="1480187931"/>
        <n v="1416311351"/>
        <n v="1423231025"/>
        <n v="1431455084"/>
        <n v="1418161339"/>
        <n v="1443185036"/>
        <n v="1431372444"/>
        <n v="1486191507"/>
        <n v="1459999656"/>
        <n v="1437365176"/>
        <n v="1444069591"/>
        <n v="1466424131"/>
        <n v="1410461299"/>
        <n v="1414778662"/>
        <n v="1473105054"/>
        <n v="1461427938"/>
        <n v="1404168101"/>
        <n v="1484097734"/>
        <n v="1463545149"/>
        <n v="1436305452"/>
        <n v="1488459307"/>
        <n v="1421964718"/>
        <n v="1399490415"/>
        <n v="1432032067"/>
        <n v="1466019272"/>
        <n v="1427866200"/>
        <n v="1446179553"/>
        <n v="1429722209"/>
        <n v="1463144254"/>
        <n v="1418159861"/>
        <n v="1429651266"/>
        <n v="1422886950"/>
        <n v="1418673307"/>
        <n v="1421960934"/>
        <n v="1462492178"/>
        <n v="1400263525"/>
        <n v="1398828064"/>
        <n v="1412617724"/>
        <n v="1463334166"/>
        <n v="1404970632"/>
        <n v="1437820396"/>
        <n v="1335567144"/>
        <n v="1408648985"/>
        <n v="1432763054"/>
        <n v="1422656201"/>
        <n v="1449116407"/>
        <n v="1433934371"/>
        <n v="1403878645"/>
        <n v="1424368298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86411204"/>
        <n v="1411587606"/>
        <n v="1485556626"/>
        <n v="1429125268"/>
        <n v="1404932751"/>
        <n v="1456183649"/>
        <n v="1463337315"/>
        <n v="1412109413"/>
        <n v="1445985299"/>
        <n v="1417053748"/>
        <n v="1487485760"/>
        <n v="1487101741"/>
        <n v="1438575586"/>
        <n v="1464769251"/>
        <n v="1441985458"/>
        <n v="1441452184"/>
        <n v="1409338556"/>
        <n v="1442593427"/>
        <n v="1430751850"/>
        <n v="1412233497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62368682"/>
        <n v="1402049289"/>
        <n v="1471543722"/>
        <n v="1473893721"/>
        <n v="1431509397"/>
        <n v="1426050982"/>
        <n v="1408129822"/>
        <n v="1452030730"/>
        <n v="1479747794"/>
        <n v="1400168264"/>
        <n v="1400790680"/>
        <n v="1477781724"/>
        <n v="1473953778"/>
        <n v="1458847265"/>
        <n v="1438617471"/>
        <n v="1471636265"/>
        <n v="1436575280"/>
        <n v="1418827324"/>
        <n v="1456793925"/>
        <n v="1478050429"/>
        <n v="1459528394"/>
        <n v="1413527001"/>
        <n v="1454354487"/>
        <n v="1432402266"/>
        <n v="1434113265"/>
        <n v="1433254268"/>
        <n v="1403210330"/>
        <n v="1467973256"/>
        <n v="1399948353"/>
        <n v="1469026903"/>
        <n v="1433833896"/>
        <n v="1422983847"/>
        <n v="1468593057"/>
        <n v="1436972472"/>
        <n v="1449171508"/>
        <n v="1464847089"/>
        <n v="1402929075"/>
        <n v="1461151860"/>
        <n v="1413432331"/>
        <n v="1447174261"/>
        <n v="1434069205"/>
        <n v="1411109167"/>
        <n v="1405217355"/>
        <n v="1424221866"/>
        <n v="1428401394"/>
        <n v="1447098599"/>
        <n v="1401254055"/>
        <n v="1450203416"/>
        <n v="1446048367"/>
        <n v="1405743181"/>
        <n v="1433109907"/>
        <n v="1472001713"/>
        <n v="1444069748"/>
        <n v="1456862924"/>
        <n v="1405971690"/>
        <n v="1459268432"/>
        <n v="1461027388"/>
        <n v="1428087153"/>
        <n v="1439567660"/>
        <n v="1401214581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30830793"/>
        <n v="1401814964"/>
        <n v="1418824986"/>
        <n v="1422388822"/>
        <n v="1455640559"/>
        <n v="1448924882"/>
        <n v="1404948441"/>
        <n v="1424280938"/>
        <n v="1470692528"/>
        <n v="1405485297"/>
        <n v="1433042724"/>
        <n v="1478507176"/>
        <n v="1416932133"/>
        <n v="1440826647"/>
        <n v="1471701028"/>
        <n v="1477981120"/>
        <n v="1400570787"/>
        <n v="1425224391"/>
        <n v="1429306914"/>
        <n v="1405095123"/>
        <n v="1401666631"/>
        <n v="1406713041"/>
        <n v="1415193366"/>
        <n v="1473200844"/>
        <n v="1429881667"/>
        <n v="1424043347"/>
        <n v="1424727712"/>
        <n v="1434997018"/>
        <n v="1450235374"/>
        <n v="1464653696"/>
        <n v="1412809644"/>
        <n v="1457881057"/>
        <n v="1432837358"/>
        <n v="1439833412"/>
        <n v="1432638324"/>
        <n v="1467752229"/>
        <n v="1410785522"/>
        <n v="1456856256"/>
        <n v="1434405044"/>
        <n v="1431046325"/>
        <n v="1405957098"/>
        <n v="1465830560"/>
        <n v="1446150141"/>
        <n v="1403703580"/>
        <n v="1462360752"/>
        <n v="1432705336"/>
        <n v="1408558092"/>
        <n v="1432072893"/>
        <n v="1401972028"/>
        <n v="1418709388"/>
        <n v="1431113180"/>
        <n v="1439517413"/>
        <n v="1475248279"/>
        <n v="1417533953"/>
        <n v="1461320765"/>
        <n v="1454975963"/>
        <n v="1424992026"/>
        <n v="1468578920"/>
        <n v="1457078868"/>
        <n v="1481175482"/>
        <n v="1476786994"/>
        <n v="1400720703"/>
        <n v="1467129518"/>
        <n v="1415328259"/>
        <n v="1455428380"/>
        <n v="1432484080"/>
        <n v="1447381592"/>
        <n v="1457690386"/>
        <n v="1410558948"/>
        <n v="1443715053"/>
        <n v="1413326248"/>
        <n v="1415711095"/>
        <n v="1458333811"/>
        <n v="1409493800"/>
        <n v="1434440227"/>
        <n v="1448136417"/>
        <n v="1399474134"/>
        <n v="1405509510"/>
        <n v="1486642891"/>
        <n v="1443621612"/>
        <n v="1401044229"/>
        <n v="1440370768"/>
        <n v="1436587218"/>
        <n v="1471638646"/>
        <n v="1404915822"/>
        <n v="1380833367"/>
        <n v="1450718661"/>
        <n v="1400666049"/>
        <n v="1411400210"/>
        <n v="1413735806"/>
        <n v="1430494347"/>
        <n v="1415028506"/>
        <n v="1402580818"/>
        <n v="1396334311"/>
        <n v="1400604056"/>
        <n v="1400675841"/>
        <n v="1456885659"/>
        <n v="1437508976"/>
        <n v="1464979620"/>
        <n v="1427221560"/>
        <n v="1445203454"/>
        <n v="1422769906"/>
        <n v="1418142696"/>
        <n v="1430158198"/>
        <n v="1452448298"/>
        <n v="1439800904"/>
        <n v="1403146628"/>
        <n v="1432083616"/>
        <n v="1423166257"/>
        <n v="1403562705"/>
        <n v="1488823488"/>
        <n v="1424484717"/>
        <n v="1428539033"/>
        <n v="1406752985"/>
        <n v="1430734844"/>
        <n v="1458416585"/>
        <n v="1437063121"/>
        <n v="1462232309"/>
        <n v="1421478823"/>
        <n v="1434552207"/>
        <n v="1421339077"/>
        <n v="1447606884"/>
        <n v="1470792982"/>
        <n v="1487770434"/>
        <n v="1485177952"/>
        <n v="1443696797"/>
        <n v="1477963411"/>
        <n v="1443461616"/>
        <n v="1452546853"/>
        <n v="1432690814"/>
        <n v="1486681708"/>
        <n v="1404161639"/>
        <n v="1439952550"/>
        <n v="1485161402"/>
        <n v="1421101903"/>
        <n v="1427724426"/>
        <n v="1410114375"/>
        <n v="1467865967"/>
        <n v="1421185594"/>
        <n v="1487847954"/>
        <n v="1479577761"/>
        <n v="1401058295"/>
        <n v="1460034594"/>
        <n v="1401372574"/>
        <n v="1409620903"/>
        <n v="1459445777"/>
        <n v="1467497652"/>
        <n v="1408313438"/>
        <n v="1425590357"/>
        <n v="1400691994"/>
        <n v="1459711917"/>
        <n v="1423847093"/>
        <n v="1422920415"/>
        <n v="1437236378"/>
        <n v="1446506080"/>
        <n v="1459567371"/>
        <n v="1431396791"/>
        <n v="1459411371"/>
        <n v="1430321659"/>
        <n v="1427363645"/>
        <n v="1479826752"/>
        <n v="1427121931"/>
        <n v="1365699071"/>
        <n v="1404927690"/>
        <n v="1432033441"/>
        <n v="1477133430"/>
        <n v="1459520318"/>
        <n v="1433698233"/>
        <n v="1403105724"/>
        <n v="1455508964"/>
        <n v="1435921992"/>
        <n v="1421439552"/>
        <n v="1467976954"/>
        <n v="1449260256"/>
        <n v="1438639130"/>
        <n v="1425235877"/>
        <n v="1428957912"/>
        <n v="1404337382"/>
        <n v="1460105966"/>
        <n v="1431230867"/>
        <n v="1420606303"/>
        <n v="1446209804"/>
        <n v="1446352529"/>
        <n v="1461941527"/>
        <n v="1432593252"/>
        <n v="1405583108"/>
        <n v="1409266862"/>
        <n v="1441290086"/>
        <n v="1424759330"/>
        <n v="1404973504"/>
        <n v="1441894248"/>
        <n v="1400547969"/>
        <n v="1419858278"/>
        <n v="1480943180"/>
        <n v="1352766300"/>
        <n v="1421089938"/>
        <n v="1445875718"/>
        <n v="1456789685"/>
        <n v="1438561705"/>
        <n v="1400512658"/>
        <n v="1478906554"/>
        <n v="1425067296"/>
        <n v="1428358567"/>
        <n v="1435709765"/>
        <n v="1404140667"/>
        <n v="1468959873"/>
        <n v="1433980206"/>
        <n v="1446742417"/>
        <n v="1428539708"/>
        <n v="1472753745"/>
        <n v="1482092186"/>
        <n v="1403107451"/>
        <n v="1435670452"/>
        <n v="1436408308"/>
        <n v="1442604989"/>
        <n v="1444747843"/>
        <n v="1415125088"/>
        <n v="1412845246"/>
        <n v="1462468797"/>
        <n v="1486077481"/>
        <n v="1455570728"/>
        <n v="1458075837"/>
        <n v="1410141900"/>
        <n v="1473850434"/>
        <n v="1405791153"/>
        <n v="1401372324"/>
        <n v="1417132986"/>
        <n v="1479516350"/>
        <n v="1414605776"/>
        <n v="1482444295"/>
        <n v="1429584438"/>
        <n v="1452520614"/>
        <n v="1465607738"/>
        <n v="1404680075"/>
        <n v="1435014507"/>
        <n v="1431435122"/>
        <n v="1459949080"/>
        <n v="1461179576"/>
        <n v="1463422499"/>
        <n v="1433395391"/>
        <n v="1478386812"/>
        <n v="1421252084"/>
        <n v="1469871148"/>
        <n v="1431693409"/>
        <n v="1406831445"/>
        <n v="1421417147"/>
        <n v="1463965557"/>
        <n v="1413412084"/>
        <n v="1459309704"/>
        <n v="1424279986"/>
        <n v="1489090419"/>
        <n v="1441119774"/>
        <n v="1437236159"/>
        <n v="1421025159"/>
        <n v="1428515462"/>
        <n v="1423242505"/>
        <n v="1424296822"/>
        <n v="1445358903"/>
        <n v="1463971172"/>
        <n v="1489504916"/>
        <n v="1482788482"/>
        <n v="1452664317"/>
        <n v="1409173492"/>
        <n v="1462285182"/>
        <n v="1408395400"/>
        <n v="1428436410"/>
        <n v="1419213664"/>
        <n v="1434415812"/>
        <n v="1430600401"/>
        <n v="1472201208"/>
        <n v="1454366467"/>
        <n v="1414438177"/>
        <n v="1455861269"/>
        <n v="1431795944"/>
        <n v="1435585497"/>
        <n v="1470655240"/>
        <n v="1432302082"/>
        <n v="1428889037"/>
        <n v="1432814702"/>
        <n v="1465850898"/>
        <n v="1459632398"/>
        <n v="1469009140"/>
        <n v="1402506278"/>
        <n v="1421426929"/>
        <n v="1409900445"/>
        <n v="1464889468"/>
        <n v="1434478759"/>
        <n v="1438789546"/>
        <n v="1400272580"/>
        <n v="1426203071"/>
        <n v="1454337589"/>
        <n v="1403234686"/>
        <n v="1435133807"/>
        <n v="1462443918"/>
        <n v="1408918135"/>
        <n v="1436380256"/>
        <n v="1409721542"/>
        <n v="1400600840"/>
        <n v="1398802148"/>
        <n v="1445109822"/>
        <n v="1397683410"/>
        <n v="1422903563"/>
        <n v="1447461370"/>
        <n v="1440687623"/>
        <n v="1480907645"/>
        <n v="1436888066"/>
        <n v="1415228325"/>
        <n v="1458103188"/>
        <n v="1406580436"/>
        <n v="1430494082"/>
        <n v="1461061350"/>
        <n v="1371931752"/>
        <n v="1411485391"/>
        <n v="1405439973"/>
        <n v="1403462111"/>
        <n v="1431867554"/>
        <n v="1402079466"/>
        <n v="1484715366"/>
        <n v="1404141626"/>
        <n v="1402266840"/>
        <n v="1433243824"/>
        <n v="1486996729"/>
        <n v="1459446487"/>
        <n v="1413790079"/>
        <n v="1436307894"/>
        <n v="1447797950"/>
        <n v="1434104712"/>
        <n v="1434564660"/>
        <n v="1403066752"/>
        <n v="1454259272"/>
        <n v="1426407426"/>
        <n v="1489591807"/>
        <n v="1424488244"/>
        <n v="1326648668"/>
        <n v="1476962042"/>
        <n v="1439924246"/>
        <n v="1432129577"/>
        <n v="1448040425"/>
        <n v="1473970964"/>
        <n v="1465946956"/>
        <n v="1478030325"/>
        <n v="1430761243"/>
        <n v="1441606869"/>
        <n v="1401714114"/>
        <n v="1474958434"/>
        <n v="1416977259"/>
        <n v="1463418090"/>
        <n v="1399058797"/>
        <n v="1423198512"/>
        <n v="1406039696"/>
        <n v="1437682735"/>
        <n v="1439835595"/>
        <n v="1418860682"/>
        <n v="1456421530"/>
        <n v="1415392666"/>
        <n v="1441125886"/>
        <n v="1404295310"/>
        <n v="1403169690"/>
        <n v="1406572381"/>
        <n v="1421092725"/>
        <n v="1485522358"/>
        <n v="1412328979"/>
        <n v="1434180944"/>
        <n v="1479866343"/>
        <n v="1433295276"/>
        <n v="1484843948"/>
        <n v="1416555262"/>
        <n v="1481756855"/>
        <n v="1456025023"/>
        <n v="1463783521"/>
        <n v="1438715077"/>
        <n v="1439322412"/>
        <n v="1431447137"/>
        <n v="1452614847"/>
        <n v="1471976529"/>
        <n v="1404769819"/>
        <n v="1422465075"/>
        <n v="1406896752"/>
        <n v="1445077121"/>
        <n v="1456189973"/>
        <n v="1405024561"/>
        <n v="1406140561"/>
        <n v="1399286589"/>
        <n v="1432410639"/>
        <n v="1422100503"/>
        <n v="1407674146"/>
        <n v="1412258977"/>
        <n v="1424414350"/>
        <n v="1458613082"/>
        <n v="1467720388"/>
        <n v="1412836990"/>
        <n v="1422155740"/>
        <n v="1459927041"/>
        <n v="1458336479"/>
        <n v="1446670765"/>
        <n v="1415644395"/>
        <n v="1488993303"/>
        <n v="1483124208"/>
        <n v="1470169166"/>
        <n v="1470948371"/>
        <n v="1477077946"/>
        <n v="1489439669"/>
        <n v="1466185176"/>
        <n v="1459825493"/>
        <n v="1425270876"/>
        <n v="1460914253"/>
        <n v="1424377358"/>
        <n v="1374531631"/>
        <n v="1407847161"/>
        <n v="1407370211"/>
        <n v="1401978147"/>
        <n v="1456902893"/>
        <n v="1407400306"/>
        <n v="1431354258"/>
        <n v="1454638202"/>
        <n v="1431951611"/>
        <n v="1463161611"/>
        <n v="1463686339"/>
        <n v="1409608801"/>
        <n v="1464958484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29120908"/>
        <n v="1424718070"/>
        <n v="1412332175"/>
        <n v="1452048335"/>
        <n v="1476436660"/>
        <n v="1424825479"/>
        <n v="1458761673"/>
        <n v="1423284292"/>
        <n v="1412629704"/>
        <n v="1434475476"/>
        <n v="1461503654"/>
        <n v="1455063886"/>
        <n v="1425187014"/>
        <n v="1441822828"/>
        <n v="1398983245"/>
        <n v="1414342894"/>
        <n v="1458178044"/>
        <n v="1447164896"/>
        <n v="1425428206"/>
        <n v="1459856860"/>
        <n v="1463852904"/>
        <n v="1424743409"/>
        <n v="1400725112"/>
        <n v="1462755424"/>
        <n v="1489376321"/>
        <n v="1407258582"/>
        <n v="1443016697"/>
        <n v="1427405896"/>
        <n v="1434739463"/>
        <n v="1424927159"/>
        <n v="1402584846"/>
        <n v="1416516972"/>
        <n v="1460574263"/>
        <n v="1438098875"/>
        <n v="1403822912"/>
        <n v="1426188159"/>
        <n v="1424306110"/>
        <n v="1409030371"/>
        <n v="1413291655"/>
        <n v="1397217052"/>
        <n v="1465345902"/>
        <n v="1469329637"/>
        <n v="1417651630"/>
        <n v="1461064248"/>
        <n v="1413406695"/>
        <n v="1429029394"/>
        <n v="1404841270"/>
        <n v="1489067645"/>
        <n v="1482281094"/>
        <n v="1488471766"/>
        <n v="1430052298"/>
        <n v="1408381704"/>
        <n v="1434478344"/>
        <n v="1410148457"/>
        <n v="1422374420"/>
        <n v="1444059839"/>
        <n v="1479186575"/>
        <n v="1457352787"/>
        <n v="1431718575"/>
        <n v="1421964325"/>
        <n v="1455928050"/>
        <n v="1353412725"/>
        <n v="1473326439"/>
        <n v="1466185786"/>
        <n v="1451607071"/>
        <n v="1404833442"/>
        <n v="1460219110"/>
        <n v="1442804633"/>
        <n v="1474273294"/>
        <n v="1445363891"/>
        <n v="1439350707"/>
        <n v="1428572115"/>
        <n v="1446241684"/>
        <n v="1443029206"/>
        <n v="1428955887"/>
        <n v="1458254347"/>
        <n v="1480370433"/>
        <n v="1462603021"/>
        <n v="1461370956"/>
        <n v="1458647725"/>
        <n v="1462210950"/>
        <n v="1404932105"/>
        <n v="1438445097"/>
        <n v="1403721345"/>
        <n v="1429558756"/>
        <n v="1459463808"/>
        <n v="1288160403"/>
        <n v="1428936856"/>
        <n v="1409336373"/>
        <n v="1450819109"/>
        <n v="1423455983"/>
        <n v="1434484070"/>
        <n v="1463929351"/>
        <n v="1408389010"/>
        <n v="1466621732"/>
        <n v="1438188106"/>
        <n v="1424213264"/>
        <n v="1466767728"/>
        <n v="1444689259"/>
        <n v="1462806419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5509050"/>
        <n v="1410791216"/>
        <n v="1472786744"/>
        <n v="1405266710"/>
        <n v="1301542937"/>
        <n v="1409187761"/>
        <n v="1418158683"/>
        <n v="1440701890"/>
        <n v="1417208925"/>
        <n v="1421362930"/>
        <n v="1444164280"/>
        <n v="1435469559"/>
        <n v="1434310359"/>
        <n v="1424477934"/>
        <n v="1423599182"/>
        <n v="1410278284"/>
        <n v="1404892123"/>
        <n v="1422809671"/>
        <n v="1417455813"/>
        <n v="1408995284"/>
        <n v="1485909937"/>
        <n v="1404743477"/>
        <n v="1409179384"/>
        <n v="1443665293"/>
        <n v="1419979544"/>
        <n v="1418862743"/>
        <n v="1414599886"/>
        <n v="1427979849"/>
        <n v="1437545657"/>
        <n v="1428614058"/>
        <n v="1462140537"/>
        <n v="1479257980"/>
        <n v="1433019438"/>
        <n v="1462252542"/>
        <n v="1412879366"/>
        <n v="1472451356"/>
        <n v="1415652552"/>
        <n v="1470227660"/>
        <n v="1444844697"/>
        <n v="1423041227"/>
        <n v="1453334629"/>
        <n v="1472294229"/>
        <n v="1431973626"/>
        <n v="1409262949"/>
        <n v="1436551178"/>
        <n v="1439743900"/>
        <n v="1400290255"/>
        <n v="1409669336"/>
        <n v="1457450958"/>
        <n v="1464141158"/>
        <n v="1411859755"/>
        <n v="1436283107"/>
        <n v="1401811381"/>
        <n v="1408383994"/>
        <n v="1468699782"/>
        <n v="1459953358"/>
        <n v="1412954547"/>
        <n v="1437214936"/>
        <n v="1423959123"/>
        <n v="1444137375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399387173"/>
        <n v="1401823952"/>
        <n v="1458770384"/>
        <n v="1455919438"/>
        <n v="1411200034"/>
        <n v="1434881005"/>
        <n v="1439551200"/>
        <n v="1457628680"/>
        <n v="1446267849"/>
        <n v="1435088093"/>
        <n v="1424819871"/>
        <n v="1444874768"/>
        <n v="1419281610"/>
        <n v="1433090603"/>
        <n v="1417456208"/>
        <n v="1406004589"/>
        <n v="1434322815"/>
        <n v="1421183271"/>
        <n v="1421081857"/>
        <n v="1442283562"/>
        <n v="1422834819"/>
        <n v="1422916261"/>
        <n v="1441577825"/>
        <n v="1407388144"/>
        <n v="1433897647"/>
        <n v="1435782748"/>
        <n v="1292793427"/>
        <n v="1427741583"/>
        <n v="1486129680"/>
        <n v="1432100004"/>
        <n v="1399415500"/>
        <n v="1415208435"/>
        <n v="1411333887"/>
        <n v="1416589890"/>
        <n v="1414538031"/>
        <n v="1417593483"/>
        <n v="1401231722"/>
        <n v="1442268063"/>
        <n v="1413065230"/>
        <n v="1442794397"/>
        <n v="1407197670"/>
        <n v="1452008599"/>
        <n v="1461769373"/>
        <n v="1418824867"/>
        <n v="1432315966"/>
        <n v="1408116152"/>
        <n v="1445023516"/>
        <n v="1302493760"/>
        <n v="1416192689"/>
        <n v="1438939673"/>
        <n v="1446663686"/>
        <n v="1404233159"/>
        <n v="1459533358"/>
        <n v="1406578178"/>
        <n v="1406782093"/>
        <n v="1462585315"/>
        <n v="1421596356"/>
        <n v="1487333939"/>
        <n v="1462379066"/>
        <n v="1409395990"/>
        <n v="1440082649"/>
        <n v="1439122800"/>
        <n v="1418234646"/>
        <n v="1464709334"/>
        <n v="1460683339"/>
        <n v="1436355270"/>
        <n v="1407254874"/>
        <n v="1431412196"/>
        <n v="1401123546"/>
        <n v="1435177840"/>
        <n v="1404857339"/>
        <n v="1435667422"/>
        <n v="1405100992"/>
        <n v="1408203557"/>
        <n v="1375729469"/>
        <n v="1413874798"/>
        <n v="1447594176"/>
        <n v="1403355126"/>
        <n v="1464307491"/>
        <n v="1406131023"/>
        <n v="1434477079"/>
        <n v="1406058798"/>
        <n v="1430242488"/>
        <n v="1410421670"/>
        <n v="1462841990"/>
        <n v="1434669419"/>
        <n v="1446562494"/>
        <n v="1462280848"/>
        <n v="1400600031"/>
        <n v="1418818151"/>
        <n v="1450619123"/>
        <n v="1455790405"/>
        <n v="1404932004"/>
        <n v="1434654998"/>
        <n v="1424796594"/>
        <n v="1427304127"/>
        <n v="1455230214"/>
        <n v="1413016216"/>
        <n v="1454448012"/>
        <n v="1417489143"/>
        <n v="1412360309"/>
        <n v="1411499149"/>
        <n v="1423705801"/>
        <n v="1428733511"/>
        <n v="1402391269"/>
        <n v="1384364561"/>
        <n v="1459203727"/>
        <n v="1409275671"/>
        <n v="1400606573"/>
        <n v="1484484219"/>
        <n v="1443036470"/>
        <n v="1424881492"/>
        <n v="1482951242"/>
        <n v="1466345681"/>
        <n v="1406390457"/>
        <n v="1404190567"/>
        <n v="1489480556"/>
        <n v="1436376146"/>
        <n v="1424579699"/>
        <n v="1488820619"/>
        <n v="1461985967"/>
        <n v="1466205262"/>
        <n v="1446573628"/>
        <n v="1486030352"/>
        <n v="1457115427"/>
        <n v="1408050316"/>
        <n v="1469112493"/>
        <n v="1400774409"/>
        <n v="1413477228"/>
        <n v="1424775219"/>
        <n v="1478018382"/>
        <n v="1473285108"/>
        <n v="1425331068"/>
        <n v="1405346680"/>
        <n v="1444220588"/>
        <n v="1424280899"/>
        <n v="1463771421"/>
        <n v="1428526049"/>
        <n v="1461117201"/>
        <n v="1457023829"/>
        <n v="1472498042"/>
        <n v="1464677986"/>
        <n v="1404997548"/>
        <n v="1472674285"/>
        <n v="1421432810"/>
        <n v="1433518717"/>
        <n v="1430505171"/>
        <n v="1438882275"/>
        <n v="1441120910"/>
        <n v="1444236216"/>
        <n v="1463145938"/>
        <n v="1414505137"/>
        <n v="1398348859"/>
        <n v="1405097102"/>
        <n v="1475460819"/>
        <n v="1429290719"/>
        <n v="1424226768"/>
        <n v="1441552305"/>
        <n v="1472594585"/>
        <n v="1463849116"/>
        <n v="1405307696"/>
        <n v="1445226117"/>
        <n v="1404749446"/>
        <n v="1421274954"/>
        <n v="1430425303"/>
        <n v="1425020810"/>
        <n v="1435181628"/>
        <n v="1418002634"/>
        <n v="1419423083"/>
        <n v="1421031221"/>
        <n v="1399427064"/>
        <n v="1424275632"/>
        <n v="1414514153"/>
        <n v="1467024468"/>
        <n v="1422424818"/>
        <n v="1436278344"/>
        <n v="1408062990"/>
        <n v="1433259577"/>
        <n v="1476837061"/>
        <n v="1424533084"/>
        <n v="1445791811"/>
        <n v="1401623376"/>
        <n v="1475759454"/>
        <n v="1476760226"/>
        <n v="1452338929"/>
        <n v="1475672784"/>
        <n v="1460506208"/>
        <n v="1473416906"/>
        <n v="1434537179"/>
        <n v="1323221761"/>
        <n v="1455725596"/>
        <n v="1433512775"/>
        <n v="1405923687"/>
        <n v="1414506083"/>
        <n v="1456526879"/>
        <n v="1401722952"/>
        <n v="1452598184"/>
        <n v="1435953566"/>
        <n v="1401470811"/>
        <n v="1425678057"/>
        <n v="1401485207"/>
        <n v="1443712007"/>
        <n v="1404658329"/>
        <n v="1401294084"/>
        <n v="1466710358"/>
        <n v="1468003109"/>
        <n v="1457429646"/>
        <n v="1430114384"/>
        <n v="1424609592"/>
        <n v="1407832642"/>
        <n v="1430239089"/>
        <n v="1425633821"/>
        <n v="1406908078"/>
        <n v="1483012918"/>
        <n v="1448823673"/>
        <n v="1444927771"/>
        <n v="1399414290"/>
        <n v="1425891201"/>
        <n v="1464045954"/>
        <n v="1432230914"/>
        <n v="1401770178"/>
        <n v="1405378414"/>
        <n v="1444673767"/>
        <n v="1402331262"/>
        <n v="1463466070"/>
        <n v="146220916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 &quot;Date Created Conversion.&quot;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7-24T16:08:57"/>
        <d v="2015-08-17T16:07:19"/>
        <d v="2012-03-02T21:00:58"/>
        <d v="2015-05-26T18:07:39"/>
        <d v="2014-12-29T19:37:11"/>
        <d v="2014-10-04T14:20:36"/>
        <d v="2015-09-17T07:00:10"/>
        <d v="2014-09-02T14:23:47"/>
        <d v="2014-05-21T18:51:27"/>
        <d v="2016-11-16T08:01:25"/>
        <d v="2014-12-15T14:48:36"/>
        <d v="2015-03-09T13:49:48"/>
        <d v="2014-12-01T21:33:59"/>
        <d v="2016-11-27T21:48:41"/>
        <d v="2014-04-23T20:01:47"/>
        <d v="2015-10-07T12:00:09"/>
        <d v="2014-04-24T15:15:31"/>
        <d v="2014-06-18T23:48:24"/>
        <d v="2015-08-08T18:09:57"/>
        <d v="2016-01-01T21:40:3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01-05T15:38:10"/>
        <d v="2014-08-02T05:45:54"/>
        <d v="2017-01-11T06:16:58"/>
        <d v="2016-02-01T16:08:13"/>
        <d v="2016-03-04T19:49:02"/>
        <d v="2014-08-11T20:09:34"/>
        <d v="2016-06-24T18:34:50"/>
        <d v="2016-01-22T18:33:07"/>
        <d v="2012-04-14T22:28:39"/>
        <d v="2016-07-10T03:42:43"/>
        <d v="2014-10-08T18:54:03"/>
        <d v="2014-07-09T17:37:20"/>
        <d v="2015-08-22T03:11:16"/>
        <d v="2016-06-14T01:11:47"/>
        <d v="2016-05-09T17:33:39"/>
        <d v="2015-02-06T17:50:03"/>
        <d v="2014-05-13T16:26:58"/>
        <d v="2016-09-13T18:00:27"/>
        <d v="2015-11-03T17:05:15"/>
        <d v="2014-09-16T04:02:06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5-04T14:46:35"/>
        <d v="2016-03-17T20:17:35"/>
        <d v="2016-03-24T10:16:40"/>
        <d v="2014-10-02T02:24:25"/>
        <d v="2014-06-10T12:38:27"/>
        <d v="2014-04-24T12:22:50"/>
        <d v="2015-03-10T15:51:24"/>
        <d v="2016-03-14T19:15:24"/>
        <d v="2016-09-01T06:27:04"/>
        <d v="2014-06-14T22:29:24"/>
        <d v="2014-07-02T13:48:03"/>
        <d v="2016-04-15T20:21:13"/>
        <d v="2017-01-31T19:19:15"/>
        <d v="2016-11-20T02:38:40"/>
        <d v="2017-02-20T08:24:20"/>
        <d v="2014-06-04T19:37:14"/>
        <d v="2016-12-18T21:10:36"/>
        <d v="2015-02-04T04:40:47"/>
        <d v="2014-09-18T05:50:09"/>
        <d v="2016-01-30T16:58:40"/>
        <d v="2016-02-02T22:43:41"/>
        <d v="2014-11-01T12:39:47"/>
        <d v="2015-10-09T17:59:41"/>
        <d v="2016-01-31T22:43:06"/>
        <d v="2016-02-15T09:33:10"/>
        <d v="2016-03-23T21:02:45"/>
        <d v="2014-10-25T22:52:58"/>
        <d v="2016-07-04T16:07:36"/>
        <d v="2015-06-29T05:01:44"/>
        <d v="2016-07-01T01:09:38"/>
        <d v="2016-09-20T02:48:16"/>
        <d v="2016-06-10T04:41:12"/>
        <d v="2016-08-14T15:28:22"/>
        <d v="2014-07-13T22:50:11"/>
        <d v="2016-08-09T21:35:59"/>
        <d v="2014-07-31T16:49:20"/>
        <d v="2014-08-11T20:45:08"/>
        <d v="2014-04-18T20:52:36"/>
        <d v="2011-12-06T22:47:01"/>
        <d v="2016-06-29T01:09:46"/>
        <d v="2016-11-23T00:15:09"/>
        <d v="2014-07-31T12:59:53"/>
        <d v="2015-07-28T12:07:53"/>
        <d v="2016-06-29T16:50:43"/>
        <d v="2014-06-16T09:29:25"/>
        <d v="2016-07-25T16:44:30"/>
        <d v="2016-11-23T20:25:13"/>
        <d v="2014-10-15T20:22:25"/>
        <d v="2016-03-18T21:31:12"/>
        <d v="2014-06-17T16:33:43"/>
        <d v="2015-12-20T16:26:13"/>
        <d v="2015-01-19T15:14:22"/>
        <d v="2017-01-02T21:50:36"/>
        <d v="2015-02-23T14:29:35"/>
        <d v="2014-05-30T01:55:44"/>
        <d v="2016-02-17T14:03:10"/>
        <d v="2015-10-02T18:41:08"/>
        <d v="2014-06-21T13:19:52"/>
        <d v="2015-11-01T18:09:32"/>
        <d v="2015-06-01T12:14:58"/>
        <d v="2014-08-04T13:09:16"/>
        <d v="2015-07-06T08:43:27"/>
        <d v="2015-07-20T17:03:40"/>
        <d v="2016-01-14T19:02:06"/>
        <d v="2014-10-15T02:59:50"/>
        <d v="2014-04-17T04:32:45"/>
        <d v="2016-06-13T22:23:59"/>
        <d v="2016-03-29T15:24:05"/>
        <d v="2015-04-30T20:11:12"/>
        <d v="2014-09-09T23:09:39"/>
        <d v="2016-01-03T16:38:00"/>
        <d v="2014-04-26T11:26:29"/>
        <d v="2014-12-12T10:15:24"/>
        <d v="2016-07-10T18:48:47"/>
        <d v="2014-11-07T06:24:24"/>
        <d v="2015-06-30T06:24:50"/>
        <d v="2015-03-25T21:52:21"/>
        <d v="2015-12-06T19:47:17"/>
        <d v="2014-08-27T21:52:38"/>
        <d v="2015-01-22T04:13:42"/>
        <d v="2015-04-30T14:58:23"/>
        <d v="2017-01-27T00:58:54"/>
        <d v="2014-12-20T19:47:03"/>
        <d v="2015-09-14T15:11:24"/>
        <d v="2014-10-10T12:50:40"/>
        <d v="2014-08-30T08:40:20"/>
        <d v="2014-10-29T14:02:44"/>
        <d v="2015-04-09T12:50:46"/>
        <d v="2015-09-18T00:32:52"/>
        <d v="2016-12-07T13:05:05"/>
        <d v="2016-05-22T13:59:50"/>
        <d v="2016-11-26T19:18:51"/>
        <d v="2014-11-18T11:49:11"/>
        <d v="2015-02-06T13:57:05"/>
        <d v="2015-05-12T18:24:44"/>
        <d v="2014-12-09T21:42:19"/>
        <d v="2015-09-25T12:43:56"/>
        <d v="2015-05-11T19:27:24"/>
        <d v="2017-02-04T06:58:27"/>
        <d v="2016-04-07T03:27:36"/>
        <d v="2015-07-20T04:06:16"/>
        <d v="2015-10-05T18:26:31"/>
        <d v="2016-06-20T12:02:11"/>
        <d v="2014-09-11T18:48:19"/>
        <d v="2014-10-31T18:04:22"/>
        <d v="2016-09-05T19:50:54"/>
        <d v="2016-04-23T16:12:18"/>
        <d v="2014-06-30T22:41:41"/>
        <d v="2017-01-11T01:22:14"/>
        <d v="2016-05-18T04:19:09"/>
        <d v="2015-07-07T21:44:12"/>
        <d v="2017-03-02T12:55:07"/>
        <d v="2015-01-22T22:11:58"/>
        <d v="2014-05-07T19:20:15"/>
        <d v="2015-05-19T10:41:07"/>
        <d v="2016-06-15T19:34:32"/>
        <d v="2015-04-01T05:30:00"/>
        <d v="2015-10-30T04:32:33"/>
        <d v="2015-04-22T17:03:29"/>
        <d v="2016-05-13T12:57:34"/>
        <d v="2014-12-09T21:17:41"/>
        <d v="2015-04-21T21:21:06"/>
        <d v="2015-02-02T14:22:30"/>
        <d v="2014-12-15T19:55:07"/>
        <d v="2015-01-22T21:08:54"/>
        <d v="2016-05-05T23:49:38"/>
        <d v="2014-05-16T18:05:25"/>
        <d v="2014-04-30T03:21:04"/>
        <d v="2014-10-06T17:48:44"/>
        <d v="2016-05-15T17:42:46"/>
        <d v="2014-07-10T05:37:12"/>
        <d v="2015-07-25T10:33:16"/>
        <d v="2012-04-27T22:52:24"/>
        <d v="2014-08-21T19:23:05"/>
        <d v="2015-05-27T21:44:14"/>
        <d v="2015-01-30T22:16:41"/>
        <d v="2015-12-03T04:20:07"/>
        <d v="2015-06-10T11:06:11"/>
        <d v="2014-06-27T14:17:25"/>
        <d v="2015-02-19T17:51:38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7-02-06T20:00:04"/>
        <d v="2014-09-24T19:40:06"/>
        <d v="2017-01-27T22:37:06"/>
        <d v="2015-04-15T19:14:28"/>
        <d v="2014-07-09T19:05:51"/>
        <d v="2016-02-22T23:27:29"/>
        <d v="2016-05-15T18:35:15"/>
        <d v="2014-09-30T20:36:53"/>
        <d v="2015-10-27T22:34:59"/>
        <d v="2014-11-27T02:02:28"/>
        <d v="2017-02-19T06:29:20"/>
        <d v="2017-02-14T19:49:01"/>
        <d v="2015-08-03T04:19:46"/>
        <d v="2016-06-01T08:20:51"/>
        <d v="2015-09-11T15:30:58"/>
        <d v="2015-09-05T11:23:04"/>
        <d v="2014-08-29T18:55:56"/>
        <d v="2015-09-18T16:23:47"/>
        <d v="2015-05-04T15:04:10"/>
        <d v="2014-10-02T07:04:57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6-05-04T13:31:22"/>
        <d v="2014-06-06T10:08:09"/>
        <d v="2016-08-18T18:08:42"/>
        <d v="2016-09-14T22:55:21"/>
        <d v="2015-05-13T09:29:57"/>
        <d v="2015-03-11T05:16:22"/>
        <d v="2014-08-15T19:10:22"/>
        <d v="2016-01-05T21:52:10"/>
        <d v="2016-11-21T17:03:14"/>
        <d v="2014-05-15T15:37:44"/>
        <d v="2014-05-22T20:31:20"/>
        <d v="2016-10-29T22:55:24"/>
        <d v="2016-09-15T15:36:18"/>
        <d v="2016-03-24T19:21:05"/>
        <d v="2015-08-03T15:57:51"/>
        <d v="2016-08-19T19:51:05"/>
        <d v="2015-07-11T00:41:20"/>
        <d v="2014-12-17T14:42:04"/>
        <d v="2016-03-01T00:58:45"/>
        <d v="2016-11-02T01:33:49"/>
        <d v="2016-04-01T16:33:14"/>
        <d v="2014-10-17T06:23:21"/>
        <d v="2016-02-01T19:21:27"/>
        <d v="2015-05-23T17:31:06"/>
        <d v="2015-06-12T12:47:45"/>
        <d v="2015-06-02T14:11:08"/>
        <d v="2014-06-19T20:38:50"/>
        <d v="2016-07-08T10:20:56"/>
        <d v="2014-05-13T02:32:33"/>
        <d v="2016-07-20T15:01:43"/>
        <d v="2015-06-09T07:11:36"/>
        <d v="2015-02-03T17:17:27"/>
        <d v="2016-07-15T14:30:57"/>
        <d v="2015-07-15T15:01:12"/>
        <d v="2015-12-03T19:38:28"/>
        <d v="2016-06-02T05:58:09"/>
        <d v="2014-06-16T14:31:15"/>
        <d v="2016-04-20T11:31:00"/>
        <d v="2014-10-16T04:05:31"/>
        <d v="2015-11-10T16:51:01"/>
        <d v="2015-06-12T00:33:25"/>
        <d v="2014-09-19T06:46:07"/>
        <d v="2014-07-13T02:09:15"/>
        <d v="2015-02-18T01:11:06"/>
        <d v="2015-04-07T10:09:54"/>
        <d v="2015-11-09T19:49:59"/>
        <d v="2014-05-28T05:14:15"/>
        <d v="2015-12-15T18:16:56"/>
        <d v="2015-10-28T16:06:07"/>
        <d v="2014-07-19T04:13:01"/>
        <d v="2015-05-31T22:05:07"/>
        <d v="2016-08-24T01:21:53"/>
        <d v="2015-10-05T18:29:08"/>
        <d v="2016-03-01T20:08:44"/>
        <d v="2014-07-21T19:41:30"/>
        <d v="2016-03-29T16:20:32"/>
        <d v="2016-04-19T00:56:28"/>
        <d v="2015-04-03T18:52:33"/>
        <d v="2015-08-14T15:54:20"/>
        <d v="2014-05-27T18:16:21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05-05T12:59:53"/>
        <d v="2014-06-03T17:02:44"/>
        <d v="2014-12-17T14:03:06"/>
        <d v="2015-01-27T20:00:22"/>
        <d v="2016-02-16T16:35:59"/>
        <d v="2015-11-30T23:08:02"/>
        <d v="2014-07-09T23:27:21"/>
        <d v="2015-02-18T17:35:38"/>
        <d v="2016-08-08T21:42:08"/>
        <d v="2014-07-16T04:34:57"/>
        <d v="2015-05-31T03:25:24"/>
        <d v="2016-11-07T08:26:16"/>
        <d v="2014-11-25T16:15:33"/>
        <d v="2015-08-29T05:37:27"/>
        <d v="2016-08-20T13:50:28"/>
        <d v="2016-11-01T06:18:40"/>
        <d v="2014-05-20T07:26:27"/>
        <d v="2015-03-01T15:39:51"/>
        <d v="2015-04-17T21:41:54"/>
        <d v="2014-07-11T16:12:03"/>
        <d v="2014-06-01T23:50:31"/>
        <d v="2014-07-30T09:37:21"/>
        <d v="2014-11-05T13:16:06"/>
        <d v="2016-09-06T22:27:24"/>
        <d v="2015-04-24T13:21:07"/>
        <d v="2015-02-15T23:35:47"/>
        <d v="2015-02-23T21:41:52"/>
        <d v="2015-06-22T18:16:58"/>
        <d v="2015-12-16T03:09:34"/>
        <d v="2016-05-31T00:14:56"/>
        <d v="2014-10-08T23:07:24"/>
        <d v="2016-03-13T14:57:37"/>
        <d v="2015-05-28T18:22:38"/>
        <d v="2015-08-17T17:43:32"/>
        <d v="2015-05-26T11:05:24"/>
        <d v="2016-07-05T20:57:09"/>
        <d v="2014-09-15T12:52:02"/>
        <d v="2016-03-01T18:17:36"/>
        <d v="2015-06-15T21:50:44"/>
        <d v="2015-05-08T00:52:05"/>
        <d v="2014-07-21T15:38:18"/>
        <d v="2016-06-13T15:09:20"/>
        <d v="2015-10-29T20:22:21"/>
        <d v="2014-06-25T13:39:40"/>
        <d v="2016-05-04T11:19:12"/>
        <d v="2015-05-27T05:42:16"/>
        <d v="2014-08-20T18:08:12"/>
        <d v="2015-05-19T22:01:33"/>
        <d v="2014-06-05T12:40:28"/>
        <d v="2014-12-16T05:56:28"/>
        <d v="2015-05-08T19:26:20"/>
        <d v="2015-08-14T01:56:53"/>
        <d v="2016-09-30T15:11:19"/>
        <d v="2014-12-02T15:25:53"/>
        <d v="2016-04-22T10:26:05"/>
        <d v="2016-02-08T23:59:23"/>
        <d v="2015-02-26T23:07:06"/>
        <d v="2016-07-15T10:35:20"/>
        <d v="2016-03-04T08:07:48"/>
        <d v="2016-12-08T05:38:02"/>
        <d v="2016-10-18T10:36:34"/>
        <d v="2014-05-22T01:05:03"/>
        <d v="2016-06-28T15:58:38"/>
        <d v="2014-11-07T02:44:19"/>
        <d v="2016-02-14T05:39:40"/>
        <d v="2015-05-24T16:14:40"/>
        <d v="2015-11-13T02:26:32"/>
        <d v="2016-03-11T09:59:46"/>
        <d v="2014-09-12T21:55:48"/>
        <d v="2015-10-01T15:57:33"/>
        <d v="2014-10-14T22:37:28"/>
        <d v="2014-11-11T13:04:55"/>
        <d v="2016-03-18T20:43:31"/>
        <d v="2014-08-31T14:03:20"/>
        <d v="2015-06-16T07:37:07"/>
        <d v="2015-11-21T20:06:57"/>
        <d v="2014-05-07T14:48:54"/>
        <d v="2014-07-16T11:18:30"/>
        <d v="2017-02-09T12:21:31"/>
        <d v="2015-09-30T14:00:12"/>
        <d v="2014-05-25T18:57:09"/>
        <d v="2015-08-23T22:59:28"/>
        <d v="2015-07-11T04:00:18"/>
        <d v="2016-08-19T20:30:46"/>
        <d v="2014-07-09T14:23:42"/>
        <d v="2013-10-03T20:49:27"/>
        <d v="2015-12-21T17:24:21"/>
        <d v="2014-05-21T09:54:09"/>
        <d v="2014-09-22T15:36:50"/>
        <d v="2014-10-19T16:23:26"/>
        <d v="2015-05-01T15:32:27"/>
        <d v="2014-11-03T15:28:26"/>
        <d v="2014-06-12T13:46:58"/>
        <d v="2014-04-01T06:38:31"/>
        <d v="2014-05-20T16:40:56"/>
        <d v="2014-05-21T12:37:21"/>
        <d v="2016-03-02T02:27:39"/>
        <d v="2015-07-21T20:02:56"/>
        <d v="2016-06-03T18:47:00"/>
        <d v="2015-03-24T18:26:00"/>
        <d v="2015-10-18T21:24:14"/>
        <d v="2015-02-01T05:51:46"/>
        <d v="2014-12-09T16:31:36"/>
        <d v="2015-04-27T18:09:58"/>
        <d v="2016-01-10T17:51:38"/>
        <d v="2015-08-17T08:41:44"/>
        <d v="2014-06-19T02:57:08"/>
        <d v="2015-05-20T01:00:16"/>
        <d v="2015-02-05T19:57:37"/>
        <d v="2014-06-23T22:31:45"/>
        <d v="2017-03-06T18:04:48"/>
        <d v="2015-02-21T02:11:57"/>
        <d v="2015-04-09T00:23:53"/>
        <d v="2014-07-30T20:43:05"/>
        <d v="2015-05-04T10:20:44"/>
        <d v="2016-03-19T19:43:05"/>
        <d v="2015-07-16T16:12:01"/>
        <d v="2016-05-02T23:38:29"/>
        <d v="2015-01-17T07:13:43"/>
        <d v="2015-06-17T14:43:27"/>
        <d v="2015-01-15T16:24:37"/>
        <d v="2015-11-15T17:01:24"/>
        <d v="2016-08-10T01:36:22"/>
        <d v="2017-02-22T13:33:54"/>
        <d v="2017-01-23T13:25:52"/>
        <d v="2015-10-01T10:53:17"/>
        <d v="2016-11-01T01:23:31"/>
        <d v="2015-09-28T17:33:36"/>
        <d v="2016-01-11T21:14:13"/>
        <d v="2015-05-27T01:40:14"/>
        <d v="2017-02-09T23:08:28"/>
        <d v="2014-06-30T20:53:59"/>
        <d v="2015-08-19T02:49:10"/>
        <d v="2017-01-23T08:50:02"/>
        <d v="2015-01-12T22:31:43"/>
        <d v="2015-03-30T14:07:06"/>
        <d v="2014-09-07T18:26:15"/>
        <d v="2016-07-07T04:32:47"/>
        <d v="2015-01-13T21:46:34"/>
        <d v="2017-02-23T11:05:54"/>
        <d v="2016-11-19T17:49:21"/>
        <d v="2014-05-25T22:51:35"/>
        <d v="2016-04-07T13:09:54"/>
        <d v="2014-05-29T14:09:34"/>
        <d v="2014-09-02T01:21:43"/>
        <d v="2016-03-31T17:36:17"/>
        <d v="2016-07-02T22:14:12"/>
        <d v="2014-08-17T22:10:38"/>
        <d v="2015-03-05T21:19:17"/>
        <d v="2014-05-21T17:06:34"/>
        <d v="2016-04-03T19:31:57"/>
        <d v="2015-02-13T17:04:53"/>
        <d v="2015-02-02T23:40:15"/>
        <d v="2015-07-18T16:19:38"/>
        <d v="2015-11-02T23:14:40"/>
        <d v="2016-04-02T03:22:51"/>
        <d v="2015-05-12T02:13:11"/>
        <d v="2016-03-31T08:02:51"/>
        <d v="2015-04-29T15:34:19"/>
        <d v="2015-03-26T09:54:05"/>
        <d v="2016-11-22T14:59:12"/>
        <d v="2015-03-23T14:45:31"/>
        <d v="2013-04-11T16:51:11"/>
        <d v="2014-07-09T17:41:30"/>
        <d v="2015-05-19T11:04:01"/>
        <d v="2016-10-22T10:50:30"/>
        <d v="2016-04-01T14:18:38"/>
        <d v="2015-06-07T17:30:33"/>
        <d v="2014-06-18T15:35:24"/>
        <d v="2016-02-15T04:02:44"/>
        <d v="2015-07-03T11:13:12"/>
        <d v="2015-01-16T20:19:12"/>
        <d v="2016-07-08T11:22:34"/>
        <d v="2015-12-04T20:17:36"/>
        <d v="2015-08-03T21:58:50"/>
        <d v="2015-03-01T18:51:17"/>
        <d v="2015-04-13T20:45:12"/>
        <d v="2014-07-02T21:43:02"/>
        <d v="2016-04-08T08:59:26"/>
        <d v="2015-05-10T04:07:47"/>
        <d v="2015-01-07T04:51:43"/>
        <d v="2015-10-30T12:56:44"/>
        <d v="2015-11-01T04:35:29"/>
        <d v="2016-04-29T14:52:07"/>
        <d v="2015-05-25T22:34:12"/>
        <d v="2014-07-17T07:45:08"/>
        <d v="2014-08-28T23:01:02"/>
        <d v="2015-09-03T14:21:26"/>
        <d v="2015-02-24T06:28:50"/>
        <d v="2014-07-10T06:25:04"/>
        <d v="2015-09-10T14:10:48"/>
        <d v="2014-05-20T01:06:09"/>
        <d v="2014-12-29T13:04:38"/>
        <d v="2016-12-05T13:06:20"/>
        <d v="2012-11-13T00:25:00"/>
        <d v="2015-01-12T19:12:18"/>
        <d v="2015-10-26T16:08:38"/>
        <d v="2016-02-29T23:48:05"/>
        <d v="2015-08-03T00:28:25"/>
        <d v="2014-05-19T15:17:38"/>
        <d v="2016-11-11T23:22:34"/>
        <d v="2015-02-27T20:01:36"/>
        <d v="2015-04-06T22:16:07"/>
        <d v="2015-07-01T00:16:05"/>
        <d v="2014-06-30T15:04:27"/>
        <d v="2016-07-19T20:24:33"/>
        <d v="2015-06-10T23:50:06"/>
        <d v="2015-11-05T16:53:37"/>
        <d v="2015-04-09T00:35:08"/>
        <d v="2016-09-01T18:15:45"/>
        <d v="2016-12-18T20:16:26"/>
        <d v="2014-06-18T16:04:11"/>
        <d v="2015-06-30T13:20:52"/>
        <d v="2015-07-09T02:18:28"/>
        <d v="2015-09-18T19:36:29"/>
        <d v="2015-10-13T14:50:43"/>
        <d v="2014-11-04T18:18:08"/>
        <d v="2014-10-09T09:00:46"/>
        <d v="2016-05-05T17:19:57"/>
        <d v="2017-02-02T23:18:01"/>
        <d v="2016-02-15T21:12:08"/>
        <d v="2016-03-15T21:03:57"/>
        <d v="2014-09-08T02:05:00"/>
        <d v="2016-09-14T10:53:54"/>
        <d v="2014-07-19T17:32:33"/>
        <d v="2014-05-29T14:05:24"/>
        <d v="2014-11-28T00:03:06"/>
        <d v="2016-11-19T00:45:50"/>
        <d v="2014-10-29T18:02:56"/>
        <d v="2016-12-22T22:04:55"/>
        <d v="2015-04-21T02:47:18"/>
        <d v="2016-01-11T13:56:54"/>
        <d v="2016-06-11T01:15:38"/>
        <d v="2014-07-06T20:54:35"/>
        <d v="2015-06-22T23:08:27"/>
        <d v="2015-05-12T12:52:02"/>
        <d v="2016-04-06T13:24:40"/>
        <d v="2016-04-20T19:12:56"/>
        <d v="2016-05-16T18:14:59"/>
        <d v="2015-06-04T05:23:11"/>
        <d v="2016-11-05T23:00:12"/>
        <d v="2015-01-14T16:14:44"/>
        <d v="2016-07-30T09:32:28"/>
        <d v="2015-05-15T12:36:49"/>
        <d v="2014-07-31T18:30:45"/>
        <d v="2015-01-16T14:05:47"/>
        <d v="2016-05-23T01:05:57"/>
        <d v="2014-10-15T22:28:04"/>
        <d v="2016-03-30T03:48:24"/>
        <d v="2015-02-18T17:19:46"/>
        <d v="2017-03-09T20:13:39"/>
        <d v="2015-09-01T15:02:54"/>
        <d v="2015-07-18T16:15:59"/>
        <d v="2015-01-12T01:12:39"/>
        <d v="2015-04-08T17:51:02"/>
        <d v="2015-02-06T17:08:25"/>
        <d v="2015-02-18T22:00:22"/>
        <d v="2015-10-20T16:35:03"/>
        <d v="2016-05-23T02:39:32"/>
        <d v="2017-03-14T15:21:56"/>
        <d v="2016-12-26T21:41:22"/>
        <d v="2016-01-13T05:51:57"/>
        <d v="2014-08-27T21:04:52"/>
        <d v="2016-05-03T14:19:42"/>
        <d v="2014-08-18T20:56:40"/>
        <d v="2015-04-07T19:53:30"/>
        <d v="2014-12-22T02:01:04"/>
        <d v="2015-06-16T00:50:12"/>
        <d v="2015-05-02T21:00:01"/>
        <d v="2016-08-26T08:46:48"/>
        <d v="2016-02-01T22:41:07"/>
        <d v="2014-10-27T19:29:37"/>
        <d v="2016-02-19T05:54:29"/>
        <d v="2015-05-16T17:05:44"/>
        <d v="2015-06-29T13:44:57"/>
        <d v="2016-08-08T11:20:40"/>
        <d v="2015-05-22T13:41:22"/>
        <d v="2015-04-13T01:37:17"/>
        <d v="2015-05-28T12:05:02"/>
        <d v="2016-06-13T20:48:18"/>
        <d v="2016-04-02T21:26:38"/>
        <d v="2016-07-20T10:05:40"/>
        <d v="2014-06-11T17:04:38"/>
        <d v="2015-01-16T16:48:49"/>
        <d v="2014-09-05T07:00:45"/>
        <d v="2016-06-02T17:44:28"/>
        <d v="2015-06-16T18:19:19"/>
        <d v="2015-08-05T15:45:46"/>
        <d v="2014-05-16T20:36:20"/>
        <d v="2015-03-12T23:31:11"/>
        <d v="2016-02-01T14:39:49"/>
        <d v="2014-06-20T03:24:46"/>
        <d v="2015-06-24T08:16:47"/>
        <d v="2016-05-05T10:25:18"/>
        <d v="2014-08-24T22:08:55"/>
        <d v="2015-07-08T18:30:56"/>
        <d v="2014-09-03T05:19:02"/>
        <d v="2014-05-20T15:47:20"/>
        <d v="2014-04-29T20:09:08"/>
        <d v="2015-10-17T19:23:42"/>
        <d v="2014-04-16T21:23:30"/>
        <d v="2015-02-02T18:59:23"/>
        <d v="2015-11-14T00:36:10"/>
        <d v="2015-08-27T15:00:23"/>
        <d v="2016-12-05T03:14:05"/>
        <d v="2015-07-14T15:34:26"/>
        <d v="2014-11-05T22:58:45"/>
        <d v="2016-03-16T04:39:48"/>
        <d v="2014-07-28T20:47:16"/>
        <d v="2015-05-01T15:28:02"/>
        <d v="2016-04-19T10:22:30"/>
        <d v="2013-06-22T20:09:12"/>
        <d v="2014-09-23T15:16:31"/>
        <d v="2014-07-15T15:59:33"/>
        <d v="2014-06-22T18:35:11"/>
        <d v="2015-05-17T12:59:14"/>
        <d v="2014-06-06T18:31:06"/>
        <d v="2017-01-18T04:56:06"/>
        <d v="2014-06-30T15:20:26"/>
        <d v="2014-06-08T22:34:00"/>
        <d v="2015-06-02T11:17:04"/>
        <d v="2017-02-13T14:38:49"/>
        <d v="2016-03-31T17:48:07"/>
        <d v="2014-10-20T07:27:59"/>
        <d v="2015-07-07T22:24:54"/>
        <d v="2015-11-17T22:05:50"/>
        <d v="2015-06-12T10:25:12"/>
        <d v="2015-06-17T18:11:00"/>
        <d v="2014-06-18T04:45:52"/>
        <d v="2016-01-31T16:54:32"/>
        <d v="2015-03-15T08:17:06"/>
        <d v="2017-03-15T15:30:07"/>
        <d v="2015-02-21T03:10:44"/>
        <d v="2012-01-15T17:31:08"/>
        <d v="2016-10-20T11:14:02"/>
        <d v="2015-08-18T18:57:26"/>
        <d v="2015-05-20T13:46:17"/>
        <d v="2015-11-20T17:27:05"/>
        <d v="2016-09-15T20:22:44"/>
        <d v="2016-06-14T23:29:16"/>
        <d v="2016-11-01T19:58:45"/>
        <d v="2015-05-04T17:40:43"/>
        <d v="2015-09-07T06:21:09"/>
        <d v="2014-06-02T13:01:54"/>
        <d v="2016-09-27T06:40:34"/>
        <d v="2014-11-26T04:47:39"/>
        <d v="2016-05-16T17:01:30"/>
        <d v="2014-05-02T19:26:37"/>
        <d v="2015-02-06T04:55:12"/>
        <d v="2014-07-22T14:34:56"/>
        <d v="2015-07-23T20:18:55"/>
        <d v="2015-08-17T18:19:55"/>
        <d v="2014-12-17T23:58:02"/>
        <d v="2016-02-25T17:32:10"/>
        <d v="2014-11-07T20:37:46"/>
        <d v="2015-09-01T16:44:46"/>
        <d v="2014-07-02T10:01:50"/>
        <d v="2014-06-19T09:21:30"/>
        <d v="2014-07-28T18:33:01"/>
        <d v="2015-01-12T19:58:45"/>
        <d v="2017-01-27T13:05:58"/>
        <d v="2014-10-03T09:36:19"/>
        <d v="2015-06-13T07:35:44"/>
        <d v="2016-11-23T01:59:03"/>
        <d v="2015-06-03T01:34:36"/>
        <d v="2017-01-19T16:39:08"/>
        <d v="2014-11-21T07:34:22"/>
        <d v="2016-12-14T23:07:35"/>
        <d v="2016-02-21T03:23:43"/>
        <d v="2016-05-20T22:32:01"/>
        <d v="2015-08-04T19:04:37"/>
        <d v="2015-08-11T19:46:52"/>
        <d v="2015-05-12T16:12:17"/>
        <d v="2016-01-12T16:07:27"/>
        <d v="2016-08-23T18:22:09"/>
        <d v="2014-07-07T21:50:19"/>
        <d v="2015-01-28T17:11:15"/>
        <d v="2014-08-01T12:39:12"/>
        <d v="2015-10-17T10:18:41"/>
        <d v="2016-02-23T01:12:53"/>
        <d v="2014-07-10T20:36:01"/>
        <d v="2014-07-23T18:36:01"/>
        <d v="2014-05-05T10:43:09"/>
        <d v="2015-05-23T19:50:39"/>
        <d v="2015-01-24T11:55:03"/>
        <d v="2014-08-10T12:35:46"/>
        <d v="2014-10-02T14:09:37"/>
        <d v="2015-02-20T06:39:10"/>
        <d v="2016-03-22T02:18:02"/>
        <d v="2016-07-05T12:06:28"/>
        <d v="2014-10-09T06:43:10"/>
        <d v="2015-01-25T03:15:40"/>
        <d v="2016-04-06T07:17:21"/>
        <d v="2016-03-18T21:27:59"/>
        <d v="2015-11-04T20:59:25"/>
        <d v="2014-11-10T18:33:15"/>
        <d v="2017-03-08T17:15:03"/>
        <d v="2016-12-30T18:56:48"/>
        <d v="2016-08-02T20:19:26"/>
        <d v="2016-08-11T20:46:11"/>
        <d v="2016-10-21T19:25:46"/>
        <d v="2017-03-13T21:14:29"/>
        <d v="2016-06-17T17:39:36"/>
        <d v="2016-04-05T03:04:53"/>
        <d v="2015-03-02T04:34:36"/>
        <d v="2016-04-17T17:30:53"/>
        <d v="2015-02-19T20:22:38"/>
        <d v="2013-07-22T22:20:31"/>
        <d v="2014-08-12T12:39:21"/>
        <d v="2014-08-07T00:10:11"/>
        <d v="2014-06-05T14:22:27"/>
        <d v="2016-03-02T07:14:53"/>
        <d v="2014-08-07T08:31:46"/>
        <d v="2015-05-11T14:24:18"/>
        <d v="2016-02-05T02:10:02"/>
        <d v="2015-05-18T12:20:11"/>
        <d v="2016-05-13T17:46:51"/>
        <d v="2016-05-19T19:32:19"/>
        <d v="2014-09-01T22:00:01"/>
        <d v="2016-06-03T12:54:44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4-15T18:01:48"/>
        <d v="2015-02-23T19:01:10"/>
        <d v="2014-10-03T10:29:35"/>
        <d v="2016-01-06T02:45:35"/>
        <d v="2016-10-14T09:17:40"/>
        <d v="2015-02-25T00:51:19"/>
        <d v="2016-03-23T19:34:33"/>
        <d v="2015-02-07T04:44:52"/>
        <d v="2014-10-06T21:08:24"/>
        <d v="2015-06-16T17:24:36"/>
        <d v="2016-04-24T13:14:14"/>
        <d v="2016-02-10T00:24:46"/>
        <d v="2015-03-01T05:16:54"/>
        <d v="2015-09-09T18:20:28"/>
        <d v="2014-05-01T22:27:25"/>
        <d v="2014-10-26T17:01:34"/>
        <d v="2016-03-17T01:27:24"/>
        <d v="2015-11-10T14:14:56"/>
        <d v="2015-03-04T00:16:46"/>
        <d v="2016-04-05T11:47:40"/>
        <d v="2016-05-21T17:48:24"/>
        <d v="2015-02-24T02:03:29"/>
        <d v="2014-05-22T02:18:32"/>
        <d v="2016-05-09T00:57:04"/>
        <d v="2017-03-13T03:38:41"/>
        <d v="2014-08-05T17:09:42"/>
        <d v="2015-09-23T13:58:17"/>
        <d v="2015-03-26T21:38:16"/>
        <d v="2015-06-19T18:44:23"/>
        <d v="2015-02-26T05:05:59"/>
        <d v="2014-06-12T14:54:06"/>
        <d v="2014-11-20T20:56:12"/>
        <d v="2016-04-13T19:04:23"/>
        <d v="2015-07-28T15:54:35"/>
        <d v="2014-06-26T22:48:32"/>
        <d v="2015-03-12T19:22:39"/>
        <d v="2015-02-19T00:35:10"/>
        <d v="2014-08-26T05:19:31"/>
        <d v="2014-10-14T13:00:55"/>
        <d v="2014-04-11T11:50:52"/>
        <d v="2016-06-08T00:31:42"/>
        <d v="2016-07-24T03:07:17"/>
        <d v="2014-12-04T00:07:10"/>
        <d v="2016-04-19T11:10:48"/>
        <d v="2014-10-15T20:58:15"/>
        <d v="2015-04-14T16:36:34"/>
        <d v="2014-07-08T17:41:10"/>
        <d v="2017-03-09T13:54:05"/>
        <d v="2016-12-21T00:44:54"/>
        <d v="2017-03-02T16:22:46"/>
        <d v="2015-04-26T12:44:58"/>
        <d v="2014-08-18T17:08:24"/>
        <d v="2015-06-16T18:12:24"/>
        <d v="2014-09-08T03:54:17"/>
        <d v="2015-01-27T16:00:20"/>
        <d v="2015-10-05T15:43:59"/>
        <d v="2016-11-15T05:09:35"/>
        <d v="2016-03-07T12:13:07"/>
        <d v="2015-05-15T19:36:15"/>
        <d v="2015-01-22T22:05:25"/>
        <d v="2016-02-20T00:27:30"/>
        <d v="2012-11-20T11:58:45"/>
        <d v="2016-09-08T09:20:39"/>
        <d v="2016-06-17T17:49:46"/>
        <d v="2016-01-01T00:11:11"/>
        <d v="2014-07-08T15:30:42"/>
        <d v="2016-04-09T16:25:10"/>
        <d v="2015-09-21T03:03:53"/>
        <d v="2016-09-19T08:21:34"/>
        <d v="2015-10-20T17:58:11"/>
        <d v="2015-08-12T03:38:27"/>
        <d v="2015-04-09T09:35:15"/>
        <d v="2015-10-30T21:48:04"/>
        <d v="2015-09-23T17:26:46"/>
        <d v="2015-04-13T20:11:27"/>
        <d v="2016-03-17T22:39:07"/>
        <d v="2016-11-28T22:00:33"/>
        <d v="2016-05-07T06:37:01"/>
        <d v="2016-04-23T00:22:36"/>
        <d v="2016-03-22T11:55:25"/>
        <d v="2016-05-02T17:42:30"/>
        <d v="2014-07-09T18:55:05"/>
        <d v="2015-08-01T16:04:57"/>
        <d v="2014-06-25T18:35:45"/>
        <d v="2015-04-20T19:39:16"/>
        <d v="2016-03-31T22:36:48"/>
        <d v="2010-10-27T06:20:03"/>
        <d v="2015-04-13T14:54:16"/>
        <d v="2014-08-29T18:19:33"/>
        <d v="2015-12-22T21:18:29"/>
        <d v="2015-02-09T04:26:23"/>
        <d v="2015-06-16T19:47:50"/>
        <d v="2016-05-22T15:02:31"/>
        <d v="2014-08-18T19:10:10"/>
        <d v="2016-06-22T18:55:32"/>
        <d v="2015-07-29T16:41:46"/>
        <d v="2015-02-17T22:47:44"/>
        <d v="2016-06-24T11:28:48"/>
        <d v="2015-10-12T22:34:19"/>
        <d v="2016-05-09T15:06:59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3-04T22:44:10"/>
        <d v="2014-09-15T14:26:56"/>
        <d v="2016-09-02T03:25:44"/>
        <d v="2014-07-13T15:51:50"/>
        <d v="2011-03-31T03:42:17"/>
        <d v="2014-08-28T01:02:41"/>
        <d v="2014-12-09T20:58:03"/>
        <d v="2015-08-27T18:58:10"/>
        <d v="2014-11-28T21:08:45"/>
        <d v="2015-01-15T23:02:10"/>
        <d v="2015-10-06T20:44:40"/>
        <d v="2015-06-28T05:32:39"/>
        <d v="2015-06-14T19:32:39"/>
        <d v="2015-02-21T00:18:54"/>
        <d v="2015-02-10T20:13:02"/>
        <d v="2014-09-09T15:58:04"/>
        <d v="2014-07-09T07:48:43"/>
        <d v="2015-02-01T16:54:31"/>
        <d v="2014-12-01T17:43:33"/>
        <d v="2014-08-25T19:34:44"/>
        <d v="2017-02-01T00:45:37"/>
        <d v="2014-07-07T14:31:17"/>
        <d v="2014-08-27T22:43:04"/>
        <d v="2015-10-01T02:08:13"/>
        <d v="2014-12-30T22:45:44"/>
        <d v="2014-12-18T00:32:23"/>
        <d v="2014-10-29T16:24:46"/>
        <d v="2015-04-02T13:04:09"/>
        <d v="2015-07-22T06:14:17"/>
        <d v="2015-04-09T21:14:18"/>
        <d v="2016-05-01T22:08:57"/>
        <d v="2016-11-16T00:59:40"/>
        <d v="2015-05-30T20:57:18"/>
        <d v="2016-05-03T05:15:42"/>
        <d v="2014-10-09T18:29:26"/>
        <d v="2016-08-29T06:15:56"/>
        <d v="2014-11-10T20:49:12"/>
        <d v="2016-08-03T12:34:20"/>
        <d v="2015-10-14T17:44:57"/>
        <d v="2015-02-04T09:13:47"/>
        <d v="2016-01-21T00:03:49"/>
        <d v="2016-08-27T10:37:09"/>
        <d v="2015-05-18T18:27:06"/>
        <d v="2014-08-28T21:55:49"/>
        <d v="2015-07-10T17:59:38"/>
        <d v="2015-08-16T16:51:40"/>
        <d v="2014-05-17T01:30:55"/>
        <d v="2014-09-02T14:48:56"/>
        <d v="2016-03-08T15:29:18"/>
        <d v="2016-05-25T01:52:38"/>
        <d v="2014-09-27T23:15:55"/>
        <d v="2015-07-07T15:31:47"/>
        <d v="2014-06-03T16:03:01"/>
        <d v="2014-08-18T17:46:34"/>
        <d v="2016-07-16T20:09:42"/>
        <d v="2016-04-06T14:35:58"/>
        <d v="2014-10-10T15:22:27"/>
        <d v="2015-07-18T10:22:16"/>
        <d v="2015-02-15T00:12:03"/>
        <d v="2015-10-06T13:16:15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4-05-06T14:39:33"/>
        <d v="2014-06-03T19:32:32"/>
        <d v="2016-03-23T21:59:44"/>
        <d v="2016-02-19T22:03:58"/>
        <d v="2014-09-20T08:00:34"/>
        <d v="2015-06-21T10:03:25"/>
        <d v="2015-08-14T11:20:00"/>
        <d v="2016-03-10T16:51:20"/>
        <d v="2015-10-31T05:04:09"/>
        <d v="2015-06-23T19:34:53"/>
        <d v="2015-02-24T23:17:51"/>
        <d v="2015-10-15T02:06:08"/>
        <d v="2014-12-22T20:53:30"/>
        <d v="2015-05-31T16:43:23"/>
        <d v="2014-12-01T17:50:08"/>
        <d v="2014-07-22T04:49:49"/>
        <d v="2015-06-14T23:00:15"/>
        <d v="2015-01-13T21:07:51"/>
        <d v="2015-01-12T16:57:37"/>
        <d v="2015-09-15T02:19:22"/>
        <d v="2015-02-01T23:53:39"/>
        <d v="2015-02-02T22:31:01"/>
        <d v="2015-09-06T22:17:05"/>
        <d v="2014-08-07T05:09:04"/>
        <d v="2015-06-10T00:54:07"/>
        <d v="2015-07-01T20:32:28"/>
        <d v="2010-12-19T21:17:07"/>
        <d v="2015-03-30T18:53:03"/>
        <d v="2017-02-03T13:48:00"/>
        <d v="2015-05-20T05:33:24"/>
        <d v="2014-05-06T22:31:40"/>
        <d v="2014-11-05T17:27:15"/>
        <d v="2014-09-21T21:11:27"/>
        <d v="2014-11-21T17:11:30"/>
        <d v="2014-10-28T23:13:51"/>
        <d v="2014-12-03T07:58:03"/>
        <d v="2014-05-27T23:02:02"/>
        <d v="2015-09-14T22:01:03"/>
        <d v="2014-10-11T22:07:10"/>
        <d v="2015-09-21T00:13:17"/>
        <d v="2014-08-05T00:14:30"/>
        <d v="2016-01-05T15:43:19"/>
        <d v="2016-04-27T15:02:53"/>
        <d v="2014-12-17T14:01:07"/>
        <d v="2015-05-22T17:32:46"/>
        <d v="2014-08-15T15:22:32"/>
        <d v="2015-10-16T19:25:16"/>
        <d v="2011-04-11T03:49:20"/>
        <d v="2014-11-17T02:51:29"/>
        <d v="2015-08-07T09:27:53"/>
        <d v="2015-11-04T19:01:26"/>
        <d v="2014-07-01T16:45:59"/>
        <d v="2016-04-01T17:55:58"/>
        <d v="2014-07-28T20:09:38"/>
        <d v="2014-07-31T04:48:13"/>
        <d v="2016-05-07T01:41:55"/>
        <d v="2015-01-18T15:52:36"/>
        <d v="2017-02-17T12:18:59"/>
        <d v="2016-05-04T16:24:26"/>
        <d v="2014-08-30T10:53:10"/>
        <d v="2015-08-20T14:57:29"/>
        <d v="2015-08-09T12:20:00"/>
        <d v="2014-12-10T18:04:06"/>
        <d v="2016-05-31T15:42:14"/>
        <d v="2016-04-15T01:22:19"/>
        <d v="2015-07-08T11:34:30"/>
        <d v="2014-08-05T16:07:54"/>
        <d v="2015-05-12T06:29:56"/>
        <d v="2014-05-26T16:59:06"/>
        <d v="2015-06-24T20:30:40"/>
        <d v="2014-07-08T22:08:59"/>
        <d v="2015-06-30T12:30:22"/>
        <d v="2014-07-11T17:49:52"/>
        <d v="2014-08-16T15:39:17"/>
        <d v="2013-08-05T19:04:29"/>
        <d v="2014-10-21T06:59:58"/>
        <d v="2015-11-15T13:29:36"/>
        <d v="2014-06-21T12:52:06"/>
        <d v="2016-05-27T00:04:51"/>
        <d v="2014-07-23T15:57:03"/>
        <d v="2015-06-16T17:51:19"/>
        <d v="2014-07-22T19:53:18"/>
        <d v="2015-04-28T17:34:48"/>
        <d v="2014-09-11T07:47:50"/>
        <d v="2016-05-10T00:59:50"/>
        <d v="2015-06-18T23:16:59"/>
        <d v="2015-11-03T14:54:54"/>
        <d v="2016-05-03T13:07:28"/>
        <d v="2014-05-20T15:33:51"/>
        <d v="2014-12-17T12:09:11"/>
        <d v="2015-12-20T13:45:23"/>
        <d v="2016-02-18T10:13:25"/>
        <d v="2014-07-09T18:53:24"/>
        <d v="2015-06-18T19:16:38"/>
        <d v="2015-02-24T16:49:54"/>
        <d v="2015-03-25T17:22:07"/>
        <d v="2016-02-11T22:36:54"/>
        <d v="2014-10-11T08:30:16"/>
        <d v="2016-02-02T21:20:12"/>
        <d v="2014-12-02T02:59:03"/>
        <d v="2014-10-03T18:18:29"/>
        <d v="2014-09-23T19:05:49"/>
        <d v="2015-02-12T01:50:01"/>
        <d v="2015-04-11T06:25:11"/>
        <d v="2014-06-10T09:07:49"/>
        <d v="2013-11-13T17:42:41"/>
        <d v="2016-03-28T22:22:07"/>
        <d v="2014-08-29T01:27:51"/>
        <d v="2014-05-20T17:22:53"/>
        <d v="2017-01-15T12:43:39"/>
        <d v="2015-09-23T19:27:50"/>
        <d v="2015-02-25T16:24:52"/>
        <d v="2016-12-28T18:54:02"/>
        <d v="2016-06-19T14:14:41"/>
        <d v="2014-07-26T16:00:57"/>
        <d v="2014-07-01T04:56:07"/>
        <d v="2017-03-14T08:35:56"/>
        <d v="2015-07-08T17:22:26"/>
        <d v="2015-02-22T04:34:59"/>
        <d v="2017-03-06T17:16:59"/>
        <d v="2016-04-30T03:12:47"/>
        <d v="2016-06-17T23:14:22"/>
        <d v="2015-11-03T18:00:28"/>
        <d v="2017-02-02T10:12:32"/>
        <d v="2016-03-04T18:17:07"/>
        <d v="2014-08-14T21:05:16"/>
        <d v="2016-07-21T14:48:13"/>
        <d v="2014-05-22T16:00:09"/>
        <d v="2014-10-16T16:33:48"/>
        <d v="2015-02-24T10:53:39"/>
        <d v="2016-11-01T16:39:42"/>
        <d v="2016-09-07T21:51:48"/>
        <d v="2015-03-02T21:17:48"/>
        <d v="2014-07-14T14:04:40"/>
        <d v="2015-10-07T12:23:08"/>
        <d v="2015-02-18T17:34:59"/>
        <d v="2016-05-20T19:10:21"/>
        <d v="2015-04-08T20:47:29"/>
        <d v="2016-04-20T01:53:21"/>
        <d v="2016-03-03T16:50:29"/>
        <d v="2016-08-29T19:14:02"/>
        <d v="2016-05-31T06:59:46"/>
        <d v="2014-07-10T13:05:48"/>
        <d v="2016-08-31T20:11:25"/>
        <d v="2015-01-16T18:26:50"/>
        <d v="2015-06-05T15:38:37"/>
        <d v="2015-05-01T18:32:51"/>
        <d v="2015-08-06T17:31:15"/>
        <d v="2015-09-01T15:21:50"/>
        <d v="2015-10-07T16:43:36"/>
        <d v="2016-05-13T13:25:38"/>
        <d v="2014-10-28T14:05:37"/>
        <d v="2014-04-24T14:14:19"/>
        <d v="2014-07-11T16:45:02"/>
        <d v="2016-10-03T02:13:39"/>
        <d v="2015-04-17T17:11:59"/>
        <d v="2015-02-18T02:32:48"/>
        <d v="2015-09-06T15:11:45"/>
        <d v="2016-08-30T22:03:05"/>
        <d v="2016-05-21T16:45:16"/>
        <d v="2014-07-14T03:14:56"/>
        <d v="2015-10-19T03:41:57"/>
        <d v="2014-07-07T16:10:46"/>
        <d v="2015-01-14T22:35:54"/>
        <d v="2015-04-30T20:21:43"/>
        <d v="2015-02-27T07:06:50"/>
        <d v="2015-06-24T21:33:48"/>
        <d v="2014-12-08T01:37:14"/>
        <d v="2014-12-24T12:11:23"/>
        <d v="2015-01-12T02:53:41"/>
        <d v="2014-05-07T01:44:24"/>
        <d v="2015-02-18T16:07:12"/>
        <d v="2014-10-28T16:35:53"/>
        <d v="2016-06-27T10:47:48"/>
        <d v="2015-01-28T06:00:18"/>
        <d v="2015-07-07T14:12:24"/>
        <d v="2014-08-15T00:36:30"/>
        <d v="2015-06-02T15:39:37"/>
        <d v="2016-10-19T00:31:01"/>
        <d v="2015-02-21T15:38:04"/>
        <d v="2015-10-25T16:50:11"/>
        <d v="2014-06-01T11:49:36"/>
        <d v="2016-10-06T13:10:54"/>
        <d v="2016-10-18T03:10:26"/>
        <d v="2016-01-09T11:28:49"/>
        <d v="2016-10-05T13:06:24"/>
        <d v="2016-04-13T00:10:08"/>
        <d v="2016-09-09T10:28:26"/>
        <d v="2015-06-17T10:32:59"/>
        <d v="2011-12-07T01:36:01"/>
        <d v="2016-02-17T16:13:16"/>
        <d v="2015-06-05T13:59:35"/>
        <d v="2014-07-21T06:21:27"/>
        <d v="2014-10-28T14:21:23"/>
        <d v="2016-02-26T22:47:59"/>
        <d v="2014-06-02T15:29:12"/>
        <d v="2016-01-12T11:29:44"/>
        <d v="2015-07-03T19:59:26"/>
        <d v="2014-05-30T17:26:51"/>
        <d v="2015-03-06T21:40:57"/>
        <d v="2014-05-30T21:26:47"/>
        <d v="2015-10-01T15:06:47"/>
        <d v="2014-07-06T14:52:09"/>
        <d v="2014-05-28T16:21:24"/>
        <d v="2016-06-23T19:32:38"/>
        <d v="2016-07-08T18:38:29"/>
        <d v="2016-03-08T09:34:06"/>
        <d v="2015-04-27T05:59:44"/>
        <d v="2015-02-22T12:53:12"/>
        <d v="2014-08-12T08:37:22"/>
        <d v="2015-04-28T16:38:09"/>
        <d v="2015-03-06T09:23:41"/>
        <d v="2014-08-01T15:47:58"/>
        <d v="2016-12-29T12:01:58"/>
        <d v="2015-11-29T19:01:13"/>
        <d v="2015-10-15T16:49:31"/>
        <d v="2014-05-06T22:11:30"/>
        <d v="2015-03-09T08:53:21"/>
        <d v="2016-05-23T23:25:54"/>
        <d v="2015-05-21T17:55:14"/>
        <d v="2014-06-03T04:36:18"/>
        <d v="2014-07-14T22:53:34"/>
        <d v="2015-10-12T18:16:07"/>
        <d v="2014-06-09T16:27:42"/>
        <d v="2016-05-17T06:21:10"/>
        <d v="2016-05-02T17:12:49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n (T)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2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x v="0"/>
    <x v="0"/>
    <b v="0"/>
    <n v="182"/>
    <b v="1"/>
    <s v="film &amp; video/television"/>
    <n v="137"/>
    <x v="0"/>
    <x v="0"/>
    <x v="0"/>
    <d v="2015-07-23T03:00:00"/>
    <x v="0"/>
  </r>
  <r>
    <n v="1"/>
    <s v="FannibalFest Fan Convention"/>
    <s v="A Hannibal TV Show Fan Convention and Art Collective"/>
    <x v="1"/>
    <n v="14653"/>
    <x v="0"/>
    <s v="US"/>
    <s v="USD"/>
    <x v="1"/>
    <x v="1"/>
    <b v="0"/>
    <n v="79"/>
    <b v="1"/>
    <s v="film &amp; video/television"/>
    <n v="143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x v="2"/>
    <x v="2"/>
    <b v="0"/>
    <n v="35"/>
    <b v="1"/>
    <s v="film &amp; video/television"/>
    <n v="10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x v="3"/>
    <x v="3"/>
    <b v="0"/>
    <n v="150"/>
    <b v="1"/>
    <s v="film &amp; video/television"/>
    <n v="104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x v="4"/>
    <x v="4"/>
    <b v="0"/>
    <n v="284"/>
    <b v="1"/>
    <s v="film &amp; video/television"/>
    <n v="123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x v="5"/>
    <x v="5"/>
    <b v="0"/>
    <n v="47"/>
    <b v="1"/>
    <s v="film &amp; video/television"/>
    <n v="110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x v="6"/>
    <x v="6"/>
    <b v="0"/>
    <n v="58"/>
    <b v="1"/>
    <s v="film &amp; video/television"/>
    <n v="106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x v="7"/>
    <x v="7"/>
    <b v="0"/>
    <n v="57"/>
    <b v="1"/>
    <s v="film &amp; video/television"/>
    <n v="101"/>
    <x v="0"/>
    <x v="0"/>
    <x v="7"/>
    <d v="2016-07-05T01:07:47"/>
    <x v="2"/>
  </r>
  <r>
    <n v="8"/>
    <s v="Sizzling in the Kitchen Flynn Style"/>
    <s v="Help us raise the funds to film our pilot episode!"/>
    <x v="8"/>
    <n v="3501.52"/>
    <x v="0"/>
    <s v="US"/>
    <s v="USD"/>
    <x v="8"/>
    <x v="8"/>
    <b v="0"/>
    <n v="12"/>
    <b v="1"/>
    <s v="film &amp; video/television"/>
    <n v="100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x v="9"/>
    <x v="9"/>
    <b v="0"/>
    <n v="20"/>
    <b v="1"/>
    <s v="film &amp; video/television"/>
    <n v="126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x v="10"/>
    <x v="10"/>
    <b v="0"/>
    <n v="19"/>
    <b v="1"/>
    <s v="film &amp; video/television"/>
    <n v="101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x v="11"/>
    <x v="11"/>
    <b v="0"/>
    <n v="75"/>
    <b v="1"/>
    <s v="film &amp; video/television"/>
    <n v="121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x v="12"/>
    <x v="12"/>
    <b v="0"/>
    <n v="827"/>
    <b v="1"/>
    <s v="film &amp; video/television"/>
    <n v="165"/>
    <x v="0"/>
    <x v="0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s v="US"/>
    <s v="USD"/>
    <x v="13"/>
    <x v="13"/>
    <b v="0"/>
    <n v="51"/>
    <b v="1"/>
    <s v="film &amp; video/television"/>
    <n v="160"/>
    <x v="0"/>
    <x v="0"/>
    <x v="13"/>
    <d v="2016-06-23T20:27:00"/>
    <x v="2"/>
  </r>
  <r>
    <n v="14"/>
    <s v="3010 | Sci-fi Series"/>
    <s v="A highly charged post apocalyptic sci fi series that pulls no punches!"/>
    <x v="12"/>
    <n v="6056"/>
    <x v="0"/>
    <s v="AU"/>
    <s v="AUD"/>
    <x v="14"/>
    <x v="14"/>
    <b v="0"/>
    <n v="41"/>
    <b v="1"/>
    <s v="film &amp; video/television"/>
    <n v="10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x v="15"/>
    <x v="15"/>
    <b v="0"/>
    <n v="98"/>
    <b v="1"/>
    <s v="film &amp; video/television"/>
    <n v="107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x v="16"/>
    <x v="16"/>
    <b v="0"/>
    <n v="70"/>
    <b v="1"/>
    <s v="film &amp; video/television"/>
    <n v="100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x v="17"/>
    <x v="17"/>
    <b v="0"/>
    <n v="36"/>
    <b v="1"/>
    <s v="film &amp; video/television"/>
    <n v="101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x v="18"/>
    <x v="18"/>
    <b v="0"/>
    <n v="342"/>
    <b v="1"/>
    <s v="film &amp; video/television"/>
    <n v="10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x v="19"/>
    <x v="19"/>
    <b v="0"/>
    <n v="22"/>
    <b v="1"/>
    <s v="film &amp; video/television"/>
    <n v="145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x v="20"/>
    <x v="20"/>
    <b v="0"/>
    <n v="25"/>
    <b v="1"/>
    <s v="film &amp; video/television"/>
    <n v="100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x v="21"/>
    <x v="21"/>
    <b v="0"/>
    <n v="101"/>
    <b v="1"/>
    <s v="film &amp; video/television"/>
    <n v="109"/>
    <x v="0"/>
    <x v="0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s v="US"/>
    <s v="USD"/>
    <x v="22"/>
    <x v="22"/>
    <b v="0"/>
    <n v="8"/>
    <b v="1"/>
    <s v="film &amp; video/television"/>
    <n v="117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x v="23"/>
    <x v="23"/>
    <b v="0"/>
    <n v="23"/>
    <b v="1"/>
    <s v="film &amp; video/television"/>
    <n v="119"/>
    <x v="0"/>
    <x v="0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s v="US"/>
    <s v="USD"/>
    <x v="24"/>
    <x v="24"/>
    <b v="0"/>
    <n v="574"/>
    <b v="1"/>
    <s v="film &amp; video/television"/>
    <n v="109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x v="25"/>
    <x v="25"/>
    <b v="0"/>
    <n v="14"/>
    <b v="1"/>
    <s v="film &amp; video/television"/>
    <n v="133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x v="26"/>
    <x v="26"/>
    <b v="0"/>
    <n v="19"/>
    <b v="1"/>
    <s v="film &amp; video/television"/>
    <n v="155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x v="27"/>
    <x v="27"/>
    <b v="0"/>
    <n v="150"/>
    <b v="1"/>
    <s v="film &amp; video/television"/>
    <n v="112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x v="28"/>
    <x v="28"/>
    <b v="0"/>
    <n v="71"/>
    <b v="1"/>
    <s v="film &amp; video/television"/>
    <n v="100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x v="29"/>
    <x v="29"/>
    <b v="0"/>
    <n v="117"/>
    <b v="1"/>
    <s v="film &amp; video/television"/>
    <n v="123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x v="30"/>
    <x v="30"/>
    <b v="0"/>
    <n v="53"/>
    <b v="1"/>
    <s v="film &amp; video/television"/>
    <n v="101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x v="31"/>
    <x v="31"/>
    <b v="0"/>
    <n v="1"/>
    <b v="1"/>
    <s v="film &amp; video/television"/>
    <n v="100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x v="32"/>
    <x v="32"/>
    <b v="0"/>
    <n v="89"/>
    <b v="1"/>
    <s v="film &amp; video/television"/>
    <n v="100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x v="33"/>
    <x v="33"/>
    <b v="0"/>
    <n v="64"/>
    <b v="1"/>
    <s v="film &amp; video/television"/>
    <n v="102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x v="34"/>
    <x v="34"/>
    <b v="0"/>
    <n v="68"/>
    <b v="1"/>
    <s v="film &amp; video/television"/>
    <n v="130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x v="35"/>
    <x v="35"/>
    <b v="0"/>
    <n v="28"/>
    <b v="1"/>
    <s v="film &amp; video/television"/>
    <n v="167"/>
    <x v="0"/>
    <x v="0"/>
    <x v="35"/>
    <d v="2015-04-28T00:00:00"/>
    <x v="0"/>
  </r>
  <r>
    <n v="36"/>
    <s v="THE LISTENING BOX"/>
    <s v="A modern day priest makes an unusual discovery, setting off a chain of events."/>
    <x v="12"/>
    <n v="8529"/>
    <x v="0"/>
    <s v="US"/>
    <s v="USD"/>
    <x v="36"/>
    <x v="36"/>
    <b v="0"/>
    <n v="44"/>
    <b v="1"/>
    <s v="film &amp; video/television"/>
    <n v="142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x v="37"/>
    <x v="37"/>
    <b v="0"/>
    <n v="253"/>
    <b v="1"/>
    <s v="film &amp; video/television"/>
    <n v="183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x v="38"/>
    <x v="38"/>
    <b v="0"/>
    <n v="66"/>
    <b v="1"/>
    <s v="film &amp; video/television"/>
    <n v="110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x v="39"/>
    <x v="39"/>
    <b v="0"/>
    <n v="217"/>
    <b v="1"/>
    <s v="film &amp; video/television"/>
    <n v="131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x v="40"/>
    <x v="40"/>
    <b v="0"/>
    <n v="16"/>
    <b v="1"/>
    <s v="film &amp; video/television"/>
    <n v="101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x v="41"/>
    <x v="41"/>
    <b v="0"/>
    <n v="19"/>
    <b v="1"/>
    <s v="film &amp; video/television"/>
    <n v="100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x v="42"/>
    <x v="42"/>
    <b v="0"/>
    <n v="169"/>
    <b v="1"/>
    <s v="film &amp; video/television"/>
    <n v="142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x v="43"/>
    <x v="43"/>
    <b v="0"/>
    <n v="263"/>
    <b v="1"/>
    <s v="film &amp; video/television"/>
    <n v="309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x v="44"/>
    <x v="44"/>
    <b v="0"/>
    <n v="15"/>
    <b v="1"/>
    <s v="film &amp; video/television"/>
    <n v="100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x v="45"/>
    <x v="45"/>
    <b v="0"/>
    <n v="61"/>
    <b v="1"/>
    <s v="film &amp; video/television"/>
    <n v="120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x v="46"/>
    <x v="46"/>
    <b v="0"/>
    <n v="45"/>
    <b v="1"/>
    <s v="film &amp; video/television"/>
    <n v="10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x v="47"/>
    <x v="47"/>
    <b v="0"/>
    <n v="70"/>
    <b v="1"/>
    <s v="film &amp; video/television"/>
    <n v="108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x v="48"/>
    <x v="48"/>
    <b v="0"/>
    <n v="38"/>
    <b v="1"/>
    <s v="film &amp; video/television"/>
    <n v="108"/>
    <x v="0"/>
    <x v="0"/>
    <x v="48"/>
    <d v="2015-03-01T12:00:00"/>
    <x v="0"/>
  </r>
  <r>
    <n v="49"/>
    <s v="Driving Jersey - Season Five"/>
    <s v="Driving Jersey is real people telling real stories."/>
    <x v="14"/>
    <n v="12000"/>
    <x v="0"/>
    <s v="US"/>
    <s v="USD"/>
    <x v="49"/>
    <x v="49"/>
    <b v="0"/>
    <n v="87"/>
    <b v="1"/>
    <s v="film &amp; video/television"/>
    <n v="100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x v="50"/>
    <x v="50"/>
    <b v="0"/>
    <n v="22"/>
    <b v="1"/>
    <s v="film &amp; video/television"/>
    <n v="100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x v="51"/>
    <x v="51"/>
    <b v="0"/>
    <n v="119"/>
    <b v="1"/>
    <s v="film &amp; video/television"/>
    <n v="128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x v="52"/>
    <x v="52"/>
    <b v="0"/>
    <n v="52"/>
    <b v="1"/>
    <s v="film &amp; video/television"/>
    <n v="116"/>
    <x v="0"/>
    <x v="0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s v="US"/>
    <s v="USD"/>
    <x v="53"/>
    <x v="53"/>
    <b v="0"/>
    <n v="117"/>
    <b v="1"/>
    <s v="film &amp; video/television"/>
    <n v="110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x v="54"/>
    <x v="54"/>
    <b v="0"/>
    <n v="52"/>
    <b v="1"/>
    <s v="film &amp; video/television"/>
    <n v="101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x v="55"/>
    <x v="55"/>
    <b v="0"/>
    <n v="86"/>
    <b v="1"/>
    <s v="film &amp; video/television"/>
    <n v="129"/>
    <x v="0"/>
    <x v="0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s v="GB"/>
    <s v="GBP"/>
    <x v="56"/>
    <x v="56"/>
    <b v="0"/>
    <n v="174"/>
    <b v="1"/>
    <s v="film &amp; video/television"/>
    <n v="107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x v="57"/>
    <x v="57"/>
    <b v="0"/>
    <n v="69"/>
    <b v="1"/>
    <s v="film &amp; video/television"/>
    <n v="102"/>
    <x v="0"/>
    <x v="0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s v="US"/>
    <s v="USD"/>
    <x v="58"/>
    <x v="58"/>
    <b v="0"/>
    <n v="75"/>
    <b v="1"/>
    <s v="film &amp; video/television"/>
    <n v="103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x v="59"/>
    <x v="59"/>
    <b v="0"/>
    <n v="33"/>
    <b v="1"/>
    <s v="film &amp; video/television"/>
    <n v="100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x v="60"/>
    <x v="60"/>
    <b v="0"/>
    <n v="108"/>
    <b v="1"/>
    <s v="film &amp; video/shorts"/>
    <n v="103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x v="61"/>
    <x v="61"/>
    <b v="0"/>
    <n v="23"/>
    <b v="1"/>
    <s v="film &amp; video/shorts"/>
    <n v="148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x v="62"/>
    <x v="62"/>
    <b v="0"/>
    <n v="48"/>
    <b v="1"/>
    <s v="film &amp; video/shorts"/>
    <n v="155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x v="63"/>
    <x v="63"/>
    <b v="0"/>
    <n v="64"/>
    <b v="1"/>
    <s v="film &amp; video/shorts"/>
    <n v="114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x v="64"/>
    <x v="64"/>
    <b v="0"/>
    <n v="24"/>
    <b v="1"/>
    <s v="film &amp; video/shorts"/>
    <n v="173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x v="65"/>
    <x v="65"/>
    <b v="0"/>
    <n v="57"/>
    <b v="1"/>
    <s v="film &amp; video/shorts"/>
    <n v="108"/>
    <x v="0"/>
    <x v="1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s v="US"/>
    <s v="USD"/>
    <x v="66"/>
    <x v="66"/>
    <b v="0"/>
    <n v="26"/>
    <b v="1"/>
    <s v="film &amp; video/shorts"/>
    <n v="119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x v="67"/>
    <x v="67"/>
    <b v="0"/>
    <n v="20"/>
    <b v="1"/>
    <s v="film &amp; video/shorts"/>
    <n v="116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x v="68"/>
    <x v="68"/>
    <b v="0"/>
    <n v="36"/>
    <b v="1"/>
    <s v="film &amp; video/shorts"/>
    <n v="127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x v="69"/>
    <x v="69"/>
    <b v="0"/>
    <n v="178"/>
    <b v="1"/>
    <s v="film &amp; video/shorts"/>
    <n v="111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x v="70"/>
    <x v="70"/>
    <b v="0"/>
    <n v="17"/>
    <b v="1"/>
    <s v="film &amp; video/shorts"/>
    <n v="12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x v="71"/>
    <x v="71"/>
    <b v="0"/>
    <n v="32"/>
    <b v="1"/>
    <s v="film &amp; video/shorts"/>
    <n v="124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x v="72"/>
    <x v="72"/>
    <b v="0"/>
    <n v="41"/>
    <b v="1"/>
    <s v="film &amp; video/shorts"/>
    <n v="108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x v="73"/>
    <x v="73"/>
    <b v="0"/>
    <n v="18"/>
    <b v="1"/>
    <s v="film &amp; video/shorts"/>
    <n v="10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x v="74"/>
    <x v="74"/>
    <b v="0"/>
    <n v="29"/>
    <b v="1"/>
    <s v="film &amp; video/shorts"/>
    <n v="113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x v="75"/>
    <x v="75"/>
    <b v="0"/>
    <n v="47"/>
    <b v="1"/>
    <s v="film &amp; video/shorts"/>
    <n v="115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x v="76"/>
    <x v="76"/>
    <b v="0"/>
    <n v="15"/>
    <b v="1"/>
    <s v="film &amp; video/shorts"/>
    <n v="153"/>
    <x v="0"/>
    <x v="1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s v="US"/>
    <s v="USD"/>
    <x v="77"/>
    <x v="77"/>
    <b v="0"/>
    <n v="26"/>
    <b v="1"/>
    <s v="film &amp; video/shorts"/>
    <n v="393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x v="78"/>
    <x v="78"/>
    <b v="0"/>
    <n v="35"/>
    <b v="1"/>
    <s v="film &amp; video/shorts"/>
    <n v="2702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x v="79"/>
    <x v="79"/>
    <b v="0"/>
    <n v="41"/>
    <b v="1"/>
    <s v="film &amp; video/shorts"/>
    <n v="127"/>
    <x v="0"/>
    <x v="1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x v="80"/>
    <x v="80"/>
    <b v="0"/>
    <n v="47"/>
    <b v="1"/>
    <s v="film &amp; video/shorts"/>
    <n v="107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x v="81"/>
    <x v="81"/>
    <b v="0"/>
    <n v="28"/>
    <b v="1"/>
    <s v="film &amp; video/shorts"/>
    <n v="198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x v="82"/>
    <x v="82"/>
    <b v="0"/>
    <n v="100"/>
    <b v="1"/>
    <s v="film &amp; video/shorts"/>
    <n v="100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x v="83"/>
    <x v="83"/>
    <b v="0"/>
    <n v="13"/>
    <b v="1"/>
    <s v="film &amp; video/shorts"/>
    <n v="103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x v="84"/>
    <x v="84"/>
    <b v="0"/>
    <n v="7"/>
    <b v="1"/>
    <s v="film &amp; video/shorts"/>
    <n v="100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x v="85"/>
    <x v="85"/>
    <b v="0"/>
    <n v="21"/>
    <b v="1"/>
    <s v="film &amp; video/shorts"/>
    <n v="126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x v="86"/>
    <x v="86"/>
    <b v="0"/>
    <n v="17"/>
    <b v="1"/>
    <s v="film &amp; video/shorts"/>
    <n v="10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x v="87"/>
    <x v="87"/>
    <b v="0"/>
    <n v="25"/>
    <b v="1"/>
    <s v="film &amp; video/shorts"/>
    <n v="105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x v="88"/>
    <x v="88"/>
    <b v="0"/>
    <n v="60"/>
    <b v="1"/>
    <s v="film &amp; video/shorts"/>
    <n v="103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x v="89"/>
    <x v="89"/>
    <b v="0"/>
    <n v="56"/>
    <b v="1"/>
    <s v="film &amp; video/shorts"/>
    <n v="115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x v="90"/>
    <x v="90"/>
    <b v="0"/>
    <n v="16"/>
    <b v="1"/>
    <s v="film &amp; video/shorts"/>
    <n v="100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x v="91"/>
    <x v="91"/>
    <b v="0"/>
    <n v="46"/>
    <b v="1"/>
    <s v="film &amp; video/shorts"/>
    <n v="120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x v="92"/>
    <x v="92"/>
    <b v="0"/>
    <n v="43"/>
    <b v="1"/>
    <s v="film &amp; video/shorts"/>
    <n v="105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x v="93"/>
    <x v="93"/>
    <b v="0"/>
    <n v="15"/>
    <b v="1"/>
    <s v="film &amp; video/shorts"/>
    <n v="111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x v="94"/>
    <x v="94"/>
    <b v="0"/>
    <n v="12"/>
    <b v="1"/>
    <s v="film &amp; video/shorts"/>
    <n v="104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x v="95"/>
    <x v="95"/>
    <b v="0"/>
    <n v="21"/>
    <b v="1"/>
    <s v="film &amp; video/shorts"/>
    <n v="131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x v="96"/>
    <x v="96"/>
    <b v="0"/>
    <n v="34"/>
    <b v="1"/>
    <s v="film &amp; video/shorts"/>
    <n v="115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x v="97"/>
    <x v="97"/>
    <b v="0"/>
    <n v="8"/>
    <b v="1"/>
    <s v="film &amp; video/shorts"/>
    <n v="106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x v="98"/>
    <x v="98"/>
    <b v="0"/>
    <n v="60"/>
    <b v="1"/>
    <s v="film &amp; video/shorts"/>
    <n v="106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x v="99"/>
    <x v="99"/>
    <b v="0"/>
    <n v="39"/>
    <b v="1"/>
    <s v="film &amp; video/shorts"/>
    <n v="106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x v="100"/>
    <x v="100"/>
    <b v="0"/>
    <n v="26"/>
    <b v="1"/>
    <s v="film &amp; video/shorts"/>
    <n v="100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x v="101"/>
    <x v="101"/>
    <b v="0"/>
    <n v="35"/>
    <b v="1"/>
    <s v="film &amp; video/shorts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x v="102"/>
    <x v="102"/>
    <b v="0"/>
    <n v="65"/>
    <b v="1"/>
    <s v="film &amp; video/shorts"/>
    <n v="128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x v="103"/>
    <x v="103"/>
    <b v="0"/>
    <n v="49"/>
    <b v="1"/>
    <s v="film &amp; video/shorts"/>
    <n v="105"/>
    <x v="0"/>
    <x v="1"/>
    <x v="103"/>
    <d v="2014-03-07T19:20:30"/>
    <x v="3"/>
  </r>
  <r>
    <n v="104"/>
    <s v="Good 'Ol Trumpet"/>
    <s v="UCF short film about an old man, his love for music, and his misplaced trumpet.  "/>
    <x v="2"/>
    <n v="600"/>
    <x v="0"/>
    <s v="US"/>
    <s v="USD"/>
    <x v="104"/>
    <x v="104"/>
    <b v="0"/>
    <n v="10"/>
    <b v="1"/>
    <s v="film &amp; video/shorts"/>
    <n v="12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x v="105"/>
    <x v="105"/>
    <b v="0"/>
    <n v="60"/>
    <b v="1"/>
    <s v="film &amp; video/shorts"/>
    <n v="107"/>
    <x v="0"/>
    <x v="1"/>
    <x v="105"/>
    <d v="2016-05-14T00:00:00"/>
    <x v="2"/>
  </r>
  <r>
    <n v="106"/>
    <s v="LOST WEEKEND"/>
    <s v="A Boy. A Girl. A Car. A Serial Killer."/>
    <x v="10"/>
    <n v="5025"/>
    <x v="0"/>
    <s v="US"/>
    <s v="USD"/>
    <x v="106"/>
    <x v="106"/>
    <b v="0"/>
    <n v="27"/>
    <b v="1"/>
    <s v="film &amp; video/shorts"/>
    <n v="10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x v="107"/>
    <x v="107"/>
    <b v="0"/>
    <n v="69"/>
    <b v="1"/>
    <s v="film &amp; video/shorts"/>
    <n v="102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x v="108"/>
    <x v="108"/>
    <b v="0"/>
    <n v="47"/>
    <b v="1"/>
    <s v="film &amp; video/shorts"/>
    <n v="247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x v="109"/>
    <x v="109"/>
    <b v="0"/>
    <n v="47"/>
    <b v="1"/>
    <s v="film &amp; video/shorts"/>
    <n v="220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x v="110"/>
    <x v="110"/>
    <b v="0"/>
    <n v="26"/>
    <b v="1"/>
    <s v="film &amp; video/shorts"/>
    <n v="131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x v="111"/>
    <x v="111"/>
    <b v="0"/>
    <n v="53"/>
    <b v="1"/>
    <s v="film &amp; video/shorts"/>
    <n v="155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x v="112"/>
    <x v="112"/>
    <b v="0"/>
    <n v="81"/>
    <b v="1"/>
    <s v="film &amp; video/shorts"/>
    <n v="104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x v="113"/>
    <x v="113"/>
    <b v="0"/>
    <n v="78"/>
    <b v="1"/>
    <s v="film &amp; video/shorts"/>
    <n v="141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x v="114"/>
    <x v="114"/>
    <b v="0"/>
    <n v="35"/>
    <b v="1"/>
    <s v="film &amp; video/shorts"/>
    <n v="103"/>
    <x v="0"/>
    <x v="1"/>
    <x v="114"/>
    <d v="2012-01-13T06:34:48"/>
    <x v="6"/>
  </r>
  <r>
    <n v="115"/>
    <s v="The World's Greatest Lover"/>
    <s v="Never judge a book (or a lover) by their cover."/>
    <x v="52"/>
    <n v="632"/>
    <x v="0"/>
    <s v="US"/>
    <s v="USD"/>
    <x v="115"/>
    <x v="115"/>
    <b v="0"/>
    <n v="22"/>
    <b v="1"/>
    <s v="film &amp; video/shorts"/>
    <n v="140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x v="116"/>
    <x v="116"/>
    <b v="0"/>
    <n v="57"/>
    <b v="1"/>
    <s v="film &amp; video/shorts"/>
    <n v="114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x v="117"/>
    <x v="117"/>
    <b v="0"/>
    <n v="27"/>
    <b v="1"/>
    <s v="film &amp; video/shorts"/>
    <n v="100"/>
    <x v="0"/>
    <x v="1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s v="US"/>
    <s v="USD"/>
    <x v="118"/>
    <x v="118"/>
    <b v="0"/>
    <n v="39"/>
    <b v="1"/>
    <s v="film &amp; video/shorts"/>
    <n v="113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x v="119"/>
    <x v="119"/>
    <b v="0"/>
    <n v="37"/>
    <b v="1"/>
    <s v="film &amp; video/shorts"/>
    <n v="105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x v="120"/>
    <x v="120"/>
    <b v="0"/>
    <n v="1"/>
    <b v="0"/>
    <s v="film &amp; video/science fiction"/>
    <n v="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x v="121"/>
    <x v="121"/>
    <b v="0"/>
    <n v="1"/>
    <b v="0"/>
    <s v="film &amp; video/science fiction"/>
    <n v="0"/>
    <x v="0"/>
    <x v="2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s v="US"/>
    <s v="USD"/>
    <x v="122"/>
    <x v="122"/>
    <b v="0"/>
    <n v="0"/>
    <b v="0"/>
    <s v="film &amp; video/science fiction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x v="123"/>
    <x v="123"/>
    <b v="0"/>
    <n v="6"/>
    <b v="0"/>
    <s v="film &amp; video/science fiction"/>
    <n v="0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x v="124"/>
    <x v="124"/>
    <b v="0"/>
    <n v="0"/>
    <b v="0"/>
    <s v="film &amp; video/science fiction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x v="125"/>
    <x v="125"/>
    <b v="0"/>
    <n v="6"/>
    <b v="0"/>
    <s v="film &amp; video/science fiction"/>
    <n v="14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x v="126"/>
    <x v="126"/>
    <b v="0"/>
    <n v="13"/>
    <b v="0"/>
    <s v="film &amp; video/science fiction"/>
    <n v="6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x v="127"/>
    <x v="127"/>
    <b v="0"/>
    <n v="4"/>
    <b v="0"/>
    <s v="film &amp; video/science fiction"/>
    <n v="2"/>
    <x v="0"/>
    <x v="2"/>
    <x v="127"/>
    <d v="2015-04-03T13:59:01"/>
    <x v="0"/>
  </r>
  <r>
    <n v="128"/>
    <s v="Ralphi3 (Canceled)"/>
    <s v="A Science Fiction film filled with entertainment and Excitement"/>
    <x v="57"/>
    <n v="1867"/>
    <x v="1"/>
    <s v="US"/>
    <s v="USD"/>
    <x v="128"/>
    <x v="128"/>
    <b v="0"/>
    <n v="6"/>
    <b v="0"/>
    <s v="film &amp; video/science fiction"/>
    <n v="2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x v="129"/>
    <x v="129"/>
    <b v="0"/>
    <n v="0"/>
    <b v="0"/>
    <s v="film &amp; video/science fiction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x v="130"/>
    <x v="130"/>
    <b v="0"/>
    <n v="0"/>
    <b v="0"/>
    <s v="film &amp; video/science fiction"/>
    <n v="0"/>
    <x v="0"/>
    <x v="2"/>
    <x v="130"/>
    <d v="2014-06-16T20:16:00"/>
    <x v="3"/>
  </r>
  <r>
    <n v="131"/>
    <s v="I (Canceled)"/>
    <s v="I"/>
    <x v="38"/>
    <n v="0"/>
    <x v="1"/>
    <s v="US"/>
    <s v="USD"/>
    <x v="131"/>
    <x v="131"/>
    <b v="0"/>
    <n v="0"/>
    <b v="0"/>
    <s v="film &amp; video/science fiction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x v="132"/>
    <x v="132"/>
    <b v="0"/>
    <n v="81"/>
    <b v="0"/>
    <s v="film &amp; video/science fiction"/>
    <n v="10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x v="133"/>
    <x v="133"/>
    <b v="0"/>
    <n v="0"/>
    <b v="0"/>
    <s v="film &amp; video/science fiction"/>
    <n v="0"/>
    <x v="0"/>
    <x v="2"/>
    <x v="133"/>
    <d v="2016-05-31T17:31:00"/>
    <x v="2"/>
  </r>
  <r>
    <n v="134"/>
    <s v="MARLEY'S GHOST (AMBASSADORS OF STEAM) (Canceled)"/>
    <s v="steampunk  remake of &quot;a Christmas carol&quot;"/>
    <x v="10"/>
    <n v="0"/>
    <x v="1"/>
    <s v="US"/>
    <s v="USD"/>
    <x v="134"/>
    <x v="134"/>
    <b v="0"/>
    <n v="0"/>
    <b v="0"/>
    <s v="film &amp; video/science fiction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x v="135"/>
    <x v="135"/>
    <b v="0"/>
    <n v="5"/>
    <b v="0"/>
    <s v="film &amp; video/science fiction"/>
    <n v="13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x v="136"/>
    <x v="136"/>
    <b v="0"/>
    <n v="0"/>
    <b v="0"/>
    <s v="film &amp; video/science fiction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x v="137"/>
    <x v="137"/>
    <b v="0"/>
    <n v="0"/>
    <b v="0"/>
    <s v="film &amp; video/science fiction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x v="138"/>
    <x v="138"/>
    <b v="0"/>
    <n v="58"/>
    <b v="0"/>
    <s v="film &amp; video/science fiction"/>
    <n v="3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x v="139"/>
    <x v="139"/>
    <b v="0"/>
    <n v="1"/>
    <b v="0"/>
    <s v="film &amp; video/science fiction"/>
    <n v="1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x v="140"/>
    <x v="140"/>
    <b v="0"/>
    <n v="0"/>
    <b v="0"/>
    <s v="film &amp; video/science fiction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x v="141"/>
    <x v="141"/>
    <b v="0"/>
    <n v="28"/>
    <b v="0"/>
    <s v="film &amp; video/science fiction"/>
    <n v="11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x v="142"/>
    <x v="142"/>
    <b v="0"/>
    <n v="1"/>
    <b v="0"/>
    <s v="film &amp; video/science fiction"/>
    <n v="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x v="143"/>
    <x v="143"/>
    <b v="0"/>
    <n v="0"/>
    <b v="0"/>
    <s v="film &amp; video/science fiction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x v="144"/>
    <x v="144"/>
    <b v="0"/>
    <n v="37"/>
    <b v="0"/>
    <s v="film &amp; video/science fiction"/>
    <n v="28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x v="145"/>
    <x v="145"/>
    <b v="0"/>
    <n v="9"/>
    <b v="0"/>
    <s v="film &amp; video/science fiction"/>
    <n v="8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x v="146"/>
    <x v="146"/>
    <b v="0"/>
    <n v="3"/>
    <b v="0"/>
    <s v="film &amp; video/science fiction"/>
    <n v="1"/>
    <x v="0"/>
    <x v="2"/>
    <x v="146"/>
    <d v="2017-01-18T00:23:18"/>
    <x v="2"/>
  </r>
  <r>
    <n v="147"/>
    <s v="Consumed (Static Air) (Canceled)"/>
    <s v="Film makers catch live footage beyond their wildest dreams."/>
    <x v="39"/>
    <n v="0"/>
    <x v="1"/>
    <s v="GB"/>
    <s v="GBP"/>
    <x v="147"/>
    <x v="147"/>
    <b v="0"/>
    <n v="0"/>
    <b v="0"/>
    <s v="film &amp; video/science fiction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x v="148"/>
    <x v="148"/>
    <b v="0"/>
    <n v="2"/>
    <b v="0"/>
    <s v="film &amp; video/science fiction"/>
    <n v="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x v="149"/>
    <x v="149"/>
    <b v="0"/>
    <n v="6"/>
    <b v="0"/>
    <s v="film &amp; video/science fiction"/>
    <n v="1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x v="150"/>
    <x v="150"/>
    <b v="0"/>
    <n v="67"/>
    <b v="0"/>
    <s v="film &amp; video/science fiction"/>
    <n v="2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x v="151"/>
    <x v="151"/>
    <b v="0"/>
    <n v="5"/>
    <b v="0"/>
    <s v="film &amp; video/science fiction"/>
    <n v="0"/>
    <x v="0"/>
    <x v="2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s v="US"/>
    <s v="USD"/>
    <x v="152"/>
    <x v="152"/>
    <b v="0"/>
    <n v="2"/>
    <b v="0"/>
    <s v="film &amp; video/science fiction"/>
    <n v="0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x v="153"/>
    <x v="153"/>
    <b v="0"/>
    <n v="10"/>
    <b v="0"/>
    <s v="film &amp; video/science fiction"/>
    <n v="1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x v="154"/>
    <x v="154"/>
    <b v="0"/>
    <n v="3"/>
    <b v="0"/>
    <s v="film &amp; video/science fiction"/>
    <n v="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x v="155"/>
    <x v="155"/>
    <b v="0"/>
    <n v="4"/>
    <b v="0"/>
    <s v="film &amp; video/science fiction"/>
    <n v="0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x v="156"/>
    <x v="156"/>
    <b v="0"/>
    <n v="15"/>
    <b v="0"/>
    <s v="film &amp; video/science fiction"/>
    <n v="5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x v="157"/>
    <x v="157"/>
    <b v="0"/>
    <n v="2"/>
    <b v="0"/>
    <s v="film &amp; video/science fiction"/>
    <n v="0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x v="158"/>
    <x v="158"/>
    <b v="0"/>
    <n v="0"/>
    <b v="0"/>
    <s v="film &amp; video/science fiction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x v="159"/>
    <x v="159"/>
    <b v="0"/>
    <n v="1"/>
    <b v="0"/>
    <s v="film &amp; video/science fiction"/>
    <n v="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x v="160"/>
    <x v="160"/>
    <b v="0"/>
    <n v="0"/>
    <b v="0"/>
    <s v="film &amp; video/drama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x v="161"/>
    <x v="161"/>
    <b v="0"/>
    <n v="1"/>
    <b v="0"/>
    <s v="film &amp; video/drama"/>
    <n v="0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x v="162"/>
    <x v="162"/>
    <b v="0"/>
    <n v="10"/>
    <b v="0"/>
    <s v="film &amp; video/drama"/>
    <n v="16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x v="163"/>
    <x v="163"/>
    <b v="0"/>
    <n v="0"/>
    <b v="0"/>
    <s v="film &amp; video/drama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x v="164"/>
    <x v="164"/>
    <b v="0"/>
    <n v="7"/>
    <b v="0"/>
    <s v="film &amp; video/drama"/>
    <n v="1"/>
    <x v="0"/>
    <x v="3"/>
    <x v="164"/>
    <d v="2014-09-19T18:18:21"/>
    <x v="3"/>
  </r>
  <r>
    <n v="165"/>
    <s v="NET"/>
    <s v="A teacher. A boy. The beach and a heatwave that drove them all insane."/>
    <x v="73"/>
    <n v="0"/>
    <x v="2"/>
    <s v="GB"/>
    <s v="GBP"/>
    <x v="165"/>
    <x v="165"/>
    <b v="0"/>
    <n v="0"/>
    <b v="0"/>
    <s v="film &amp; video/drama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x v="166"/>
    <x v="166"/>
    <b v="0"/>
    <n v="1"/>
    <b v="0"/>
    <s v="film &amp; video/drama"/>
    <n v="6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x v="167"/>
    <x v="167"/>
    <b v="0"/>
    <n v="2"/>
    <b v="0"/>
    <s v="film &amp; video/drama"/>
    <n v="0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x v="168"/>
    <x v="168"/>
    <b v="0"/>
    <n v="3"/>
    <b v="0"/>
    <s v="film &amp; video/drama"/>
    <n v="4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x v="169"/>
    <x v="169"/>
    <b v="0"/>
    <n v="10"/>
    <b v="0"/>
    <s v="film &amp; video/drama"/>
    <n v="22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x v="170"/>
    <x v="170"/>
    <b v="0"/>
    <n v="10"/>
    <b v="0"/>
    <s v="film &amp; video/drama"/>
    <n v="3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x v="171"/>
    <x v="171"/>
    <b v="0"/>
    <n v="1"/>
    <b v="0"/>
    <s v="film &amp; video/drama"/>
    <n v="0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x v="172"/>
    <x v="172"/>
    <b v="0"/>
    <n v="0"/>
    <b v="0"/>
    <s v="film &amp; video/drama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x v="173"/>
    <x v="173"/>
    <b v="0"/>
    <n v="0"/>
    <b v="0"/>
    <s v="film &amp; video/drama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x v="174"/>
    <x v="174"/>
    <b v="0"/>
    <n v="0"/>
    <b v="0"/>
    <s v="film &amp; video/drama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x v="175"/>
    <x v="175"/>
    <b v="0"/>
    <n v="26"/>
    <b v="0"/>
    <s v="film &amp; video/drama"/>
    <n v="6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x v="176"/>
    <x v="176"/>
    <b v="0"/>
    <n v="0"/>
    <b v="0"/>
    <s v="film &amp; video/drama"/>
    <n v="0"/>
    <x v="0"/>
    <x v="3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s v="US"/>
    <s v="USD"/>
    <x v="177"/>
    <x v="177"/>
    <b v="0"/>
    <n v="7"/>
    <b v="0"/>
    <s v="film &amp; video/drama"/>
    <n v="40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s v="ES"/>
    <s v="EUR"/>
    <x v="178"/>
    <x v="178"/>
    <b v="0"/>
    <n v="0"/>
    <b v="0"/>
    <s v="film &amp; video/drama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s v="US"/>
    <s v="USD"/>
    <x v="179"/>
    <x v="179"/>
    <b v="0"/>
    <n v="2"/>
    <b v="0"/>
    <s v="film &amp; video/drama"/>
    <n v="2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x v="180"/>
    <x v="180"/>
    <b v="0"/>
    <n v="13"/>
    <b v="0"/>
    <s v="film &amp; video/drama"/>
    <n v="33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x v="181"/>
    <x v="181"/>
    <b v="0"/>
    <n v="4"/>
    <b v="0"/>
    <s v="film &amp; video/drama"/>
    <n v="21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x v="182"/>
    <x v="182"/>
    <b v="0"/>
    <n v="0"/>
    <b v="0"/>
    <s v="film &amp; video/drama"/>
    <n v="0"/>
    <x v="0"/>
    <x v="3"/>
    <x v="182"/>
    <d v="2017-01-07T00:17:12"/>
    <x v="2"/>
  </r>
  <r>
    <n v="183"/>
    <s v="Three Little Words"/>
    <s v="Don't kill me until I meet my Dad"/>
    <x v="78"/>
    <n v="4482"/>
    <x v="2"/>
    <s v="GB"/>
    <s v="GBP"/>
    <x v="183"/>
    <x v="183"/>
    <b v="0"/>
    <n v="12"/>
    <b v="0"/>
    <s v="film &amp; video/drama"/>
    <n v="36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x v="184"/>
    <x v="184"/>
    <b v="0"/>
    <n v="2"/>
    <b v="0"/>
    <s v="film &amp; video/drama"/>
    <n v="3"/>
    <x v="0"/>
    <x v="3"/>
    <x v="184"/>
    <d v="2014-09-01T03:59:00"/>
    <x v="3"/>
  </r>
  <r>
    <n v="185"/>
    <s v="BLANK Short Movie"/>
    <s v="Love has no boundaries!"/>
    <x v="79"/>
    <n v="2200"/>
    <x v="2"/>
    <s v="NO"/>
    <s v="NOK"/>
    <x v="185"/>
    <x v="185"/>
    <b v="0"/>
    <n v="10"/>
    <b v="0"/>
    <s v="film &amp; video/drama"/>
    <n v="6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x v="186"/>
    <x v="186"/>
    <b v="0"/>
    <n v="0"/>
    <b v="0"/>
    <s v="film &amp; video/drama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x v="187"/>
    <x v="187"/>
    <b v="0"/>
    <n v="5"/>
    <b v="0"/>
    <s v="film &amp; video/drama"/>
    <n v="16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x v="188"/>
    <x v="188"/>
    <b v="0"/>
    <n v="0"/>
    <b v="0"/>
    <s v="film &amp; video/drama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x v="189"/>
    <x v="189"/>
    <b v="0"/>
    <n v="5"/>
    <b v="0"/>
    <s v="film &amp; video/drama"/>
    <n v="0"/>
    <x v="0"/>
    <x v="3"/>
    <x v="189"/>
    <d v="2016-09-03T16:34:37"/>
    <x v="2"/>
  </r>
  <r>
    <n v="190"/>
    <s v="REGIONRAT, the movie"/>
    <s v="Because hope can be a 4 letter word"/>
    <x v="14"/>
    <n v="50"/>
    <x v="2"/>
    <s v="US"/>
    <s v="USD"/>
    <x v="190"/>
    <x v="190"/>
    <b v="0"/>
    <n v="1"/>
    <b v="0"/>
    <s v="film &amp; video/drama"/>
    <n v="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x v="191"/>
    <x v="191"/>
    <b v="0"/>
    <n v="3"/>
    <b v="0"/>
    <s v="film &amp; video/drama"/>
    <n v="5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x v="192"/>
    <x v="192"/>
    <b v="0"/>
    <n v="3"/>
    <b v="0"/>
    <s v="film &amp; video/drama"/>
    <n v="0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x v="193"/>
    <x v="193"/>
    <b v="0"/>
    <n v="0"/>
    <b v="0"/>
    <s v="film &amp; video/drama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x v="194"/>
    <x v="194"/>
    <b v="0"/>
    <n v="3"/>
    <b v="0"/>
    <s v="film &amp; video/drama"/>
    <n v="0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x v="195"/>
    <x v="195"/>
    <b v="0"/>
    <n v="0"/>
    <b v="0"/>
    <s v="film &amp; video/drama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x v="196"/>
    <x v="196"/>
    <b v="0"/>
    <n v="19"/>
    <b v="0"/>
    <s v="film &amp; video/drama"/>
    <n v="42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x v="197"/>
    <x v="197"/>
    <b v="0"/>
    <n v="8"/>
    <b v="0"/>
    <s v="film &amp; video/drama"/>
    <n v="10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x v="198"/>
    <x v="198"/>
    <b v="0"/>
    <n v="6"/>
    <b v="0"/>
    <s v="film &amp; video/drama"/>
    <n v="1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x v="199"/>
    <x v="199"/>
    <b v="0"/>
    <n v="0"/>
    <b v="0"/>
    <s v="film &amp; video/drama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s v="US"/>
    <s v="USD"/>
    <x v="200"/>
    <x v="200"/>
    <b v="0"/>
    <n v="18"/>
    <b v="0"/>
    <s v="film &amp; video/drama"/>
    <n v="26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x v="201"/>
    <x v="201"/>
    <b v="0"/>
    <n v="7"/>
    <b v="0"/>
    <s v="film &amp; video/drama"/>
    <n v="58"/>
    <x v="0"/>
    <x v="3"/>
    <x v="201"/>
    <d v="2015-02-08T19:38:49"/>
    <x v="0"/>
  </r>
  <r>
    <n v="202"/>
    <s v="Modern Gangsters"/>
    <s v="new web series created by jonney terry"/>
    <x v="12"/>
    <n v="0"/>
    <x v="2"/>
    <s v="US"/>
    <s v="USD"/>
    <x v="202"/>
    <x v="202"/>
    <b v="0"/>
    <n v="0"/>
    <b v="0"/>
    <s v="film &amp; video/drama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x v="203"/>
    <x v="203"/>
    <b v="0"/>
    <n v="8"/>
    <b v="0"/>
    <s v="film &amp; video/drama"/>
    <n v="30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x v="204"/>
    <x v="204"/>
    <b v="0"/>
    <n v="1293"/>
    <b v="0"/>
    <s v="film &amp; video/drama"/>
    <n v="51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x v="205"/>
    <x v="205"/>
    <b v="0"/>
    <n v="17"/>
    <b v="0"/>
    <s v="film &amp; video/drama"/>
    <n v="16"/>
    <x v="0"/>
    <x v="3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s v="US"/>
    <s v="USD"/>
    <x v="206"/>
    <x v="206"/>
    <b v="0"/>
    <n v="0"/>
    <b v="0"/>
    <s v="film &amp; video/drama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x v="207"/>
    <x v="207"/>
    <b v="0"/>
    <n v="13"/>
    <b v="0"/>
    <s v="film &amp; video/drama"/>
    <n v="1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x v="208"/>
    <x v="208"/>
    <b v="0"/>
    <n v="0"/>
    <b v="0"/>
    <s v="film &amp; video/drama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x v="209"/>
    <x v="209"/>
    <b v="0"/>
    <n v="0"/>
    <b v="0"/>
    <s v="film &amp; video/drama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x v="210"/>
    <x v="210"/>
    <b v="0"/>
    <n v="33"/>
    <b v="0"/>
    <s v="film &amp; video/drama"/>
    <n v="25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x v="211"/>
    <x v="211"/>
    <b v="0"/>
    <n v="12"/>
    <b v="0"/>
    <s v="film &amp; video/drama"/>
    <n v="45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x v="212"/>
    <x v="212"/>
    <b v="0"/>
    <n v="1"/>
    <b v="0"/>
    <s v="film &amp; video/drama"/>
    <n v="0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x v="213"/>
    <x v="213"/>
    <b v="0"/>
    <n v="1"/>
    <b v="0"/>
    <s v="film &amp; video/drama"/>
    <n v="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x v="214"/>
    <x v="214"/>
    <b v="0"/>
    <n v="1"/>
    <b v="0"/>
    <s v="film &amp; video/drama"/>
    <n v="0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x v="215"/>
    <x v="215"/>
    <b v="0"/>
    <n v="1"/>
    <b v="0"/>
    <s v="film &amp; video/drama"/>
    <n v="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x v="216"/>
    <x v="216"/>
    <b v="0"/>
    <n v="84"/>
    <b v="0"/>
    <s v="film &amp; video/drama"/>
    <n v="56"/>
    <x v="0"/>
    <x v="3"/>
    <x v="216"/>
    <d v="2015-04-22T22:00:37"/>
    <x v="0"/>
  </r>
  <r>
    <n v="217"/>
    <s v="Bitch"/>
    <s v="A roadmovie by paw"/>
    <x v="57"/>
    <n v="11943"/>
    <x v="2"/>
    <s v="SE"/>
    <s v="SEK"/>
    <x v="217"/>
    <x v="217"/>
    <b v="0"/>
    <n v="38"/>
    <b v="0"/>
    <s v="film &amp; video/drama"/>
    <n v="1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x v="218"/>
    <x v="218"/>
    <b v="0"/>
    <n v="1"/>
    <b v="0"/>
    <s v="film &amp; video/drama"/>
    <n v="2"/>
    <x v="0"/>
    <x v="3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s v="US"/>
    <s v="USD"/>
    <x v="219"/>
    <x v="219"/>
    <b v="0"/>
    <n v="76"/>
    <b v="0"/>
    <s v="film &amp; video/drama"/>
    <n v="18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x v="220"/>
    <x v="220"/>
    <b v="0"/>
    <n v="3"/>
    <b v="0"/>
    <s v="film &amp; video/drama"/>
    <n v="1"/>
    <x v="0"/>
    <x v="3"/>
    <x v="220"/>
    <d v="2015-08-20T20:06:00"/>
    <x v="0"/>
  </r>
  <r>
    <n v="221"/>
    <s v="Archetypes"/>
    <s v="Film about Schizophrenia with Surreal Twists!"/>
    <x v="63"/>
    <n v="0"/>
    <x v="2"/>
    <s v="US"/>
    <s v="USD"/>
    <x v="221"/>
    <x v="221"/>
    <b v="0"/>
    <n v="0"/>
    <b v="0"/>
    <s v="film &amp; video/drama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x v="222"/>
    <x v="222"/>
    <b v="0"/>
    <n v="2"/>
    <b v="0"/>
    <s v="film &amp; video/drama"/>
    <n v="13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x v="223"/>
    <x v="223"/>
    <b v="0"/>
    <n v="0"/>
    <b v="0"/>
    <s v="film &amp; video/drama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x v="224"/>
    <x v="224"/>
    <b v="0"/>
    <n v="0"/>
    <b v="0"/>
    <s v="film &amp; video/drama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x v="225"/>
    <x v="225"/>
    <b v="0"/>
    <n v="0"/>
    <b v="0"/>
    <s v="film &amp; video/drama"/>
    <n v="0"/>
    <x v="0"/>
    <x v="3"/>
    <x v="225"/>
    <d v="2016-04-08T22:04:14"/>
    <x v="2"/>
  </r>
  <r>
    <n v="226"/>
    <s v="MAGGIE Film"/>
    <s v="A TRUE STORY OF DOMESTIC VILOLENCE THAT SEEKS TO OFFER THE VIEWER OUTLEST OF SUPPORT."/>
    <x v="88"/>
    <n v="250"/>
    <x v="2"/>
    <s v="GB"/>
    <s v="GBP"/>
    <x v="226"/>
    <x v="226"/>
    <b v="0"/>
    <n v="2"/>
    <b v="0"/>
    <s v="film &amp; video/drama"/>
    <n v="1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x v="227"/>
    <x v="227"/>
    <b v="0"/>
    <n v="0"/>
    <b v="0"/>
    <s v="film &amp; video/drama"/>
    <n v="0"/>
    <x v="0"/>
    <x v="3"/>
    <x v="227"/>
    <d v="2015-07-09T21:27:21"/>
    <x v="0"/>
  </r>
  <r>
    <n v="228"/>
    <s v="Facets of a Geek life"/>
    <s v="I am making a film from one one of my books called facets of a Geek life."/>
    <x v="6"/>
    <n v="0"/>
    <x v="2"/>
    <s v="GB"/>
    <s v="GBP"/>
    <x v="228"/>
    <x v="228"/>
    <b v="0"/>
    <n v="0"/>
    <b v="0"/>
    <s v="film &amp; video/drama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x v="229"/>
    <x v="229"/>
    <b v="0"/>
    <n v="0"/>
    <b v="0"/>
    <s v="film &amp; video/drama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x v="230"/>
    <x v="230"/>
    <b v="0"/>
    <n v="2"/>
    <b v="0"/>
    <s v="film &amp; video/drama"/>
    <n v="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x v="231"/>
    <x v="231"/>
    <b v="0"/>
    <n v="0"/>
    <b v="0"/>
    <s v="film &amp; video/drama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x v="232"/>
    <x v="232"/>
    <b v="0"/>
    <n v="7"/>
    <b v="0"/>
    <s v="film &amp; video/drama"/>
    <n v="3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x v="233"/>
    <x v="233"/>
    <b v="0"/>
    <n v="0"/>
    <b v="0"/>
    <s v="film &amp; video/drama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x v="234"/>
    <x v="234"/>
    <b v="0"/>
    <n v="5"/>
    <b v="0"/>
    <s v="film &amp; video/drama"/>
    <n v="40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x v="235"/>
    <x v="235"/>
    <b v="0"/>
    <n v="0"/>
    <b v="0"/>
    <s v="film &amp; video/drama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x v="236"/>
    <x v="236"/>
    <b v="0"/>
    <n v="0"/>
    <b v="0"/>
    <s v="film &amp; video/drama"/>
    <n v="0"/>
    <x v="0"/>
    <x v="3"/>
    <x v="236"/>
    <d v="2016-01-05T00:00:00"/>
    <x v="0"/>
  </r>
  <r>
    <n v="237"/>
    <s v="Making The Choice"/>
    <s v="Making The Choice is a christian short film series."/>
    <x v="36"/>
    <n v="50"/>
    <x v="2"/>
    <s v="US"/>
    <s v="USD"/>
    <x v="237"/>
    <x v="237"/>
    <b v="0"/>
    <n v="1"/>
    <b v="0"/>
    <s v="film &amp; video/drama"/>
    <n v="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x v="238"/>
    <x v="238"/>
    <b v="0"/>
    <n v="0"/>
    <b v="0"/>
    <s v="film &amp; video/drama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x v="239"/>
    <x v="239"/>
    <b v="0"/>
    <n v="5"/>
    <b v="0"/>
    <s v="film &amp; video/drama"/>
    <n v="25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x v="240"/>
    <x v="240"/>
    <b v="1"/>
    <n v="137"/>
    <b v="1"/>
    <s v="film &amp; video/documentary"/>
    <n v="108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x v="241"/>
    <x v="241"/>
    <b v="1"/>
    <n v="376"/>
    <b v="1"/>
    <s v="film &amp; video/documentary"/>
    <n v="113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x v="242"/>
    <x v="242"/>
    <b v="1"/>
    <n v="202"/>
    <b v="1"/>
    <s v="film &amp; video/documentary"/>
    <n v="113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x v="243"/>
    <x v="243"/>
    <b v="1"/>
    <n v="328"/>
    <b v="1"/>
    <s v="film &amp; video/documentary"/>
    <n v="103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x v="244"/>
    <x v="244"/>
    <b v="1"/>
    <n v="84"/>
    <b v="1"/>
    <s v="film &amp; video/documentary"/>
    <n v="11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x v="245"/>
    <x v="245"/>
    <b v="1"/>
    <n v="96"/>
    <b v="1"/>
    <s v="film &amp; video/documentary"/>
    <n v="104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x v="246"/>
    <x v="246"/>
    <b v="1"/>
    <n v="223"/>
    <b v="1"/>
    <s v="film &amp; video/documentary"/>
    <n v="30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x v="247"/>
    <x v="247"/>
    <b v="1"/>
    <n v="62"/>
    <b v="1"/>
    <s v="film &amp; video/documentary"/>
    <n v="134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x v="248"/>
    <x v="248"/>
    <b v="1"/>
    <n v="146"/>
    <b v="1"/>
    <s v="film &amp; video/documentary"/>
    <n v="101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x v="249"/>
    <x v="249"/>
    <b v="1"/>
    <n v="235"/>
    <b v="1"/>
    <s v="film &amp; video/documentary"/>
    <n v="113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x v="250"/>
    <x v="250"/>
    <b v="1"/>
    <n v="437"/>
    <b v="1"/>
    <s v="film &amp; video/documentary"/>
    <n v="106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x v="251"/>
    <x v="251"/>
    <b v="1"/>
    <n v="77"/>
    <b v="1"/>
    <s v="film &amp; video/documentary"/>
    <n v="126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x v="252"/>
    <x v="252"/>
    <b v="1"/>
    <n v="108"/>
    <b v="1"/>
    <s v="film &amp; video/documentary"/>
    <n v="185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x v="253"/>
    <x v="253"/>
    <b v="1"/>
    <n v="7"/>
    <b v="1"/>
    <s v="film &amp; video/documentary"/>
    <n v="101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x v="254"/>
    <x v="254"/>
    <b v="1"/>
    <n v="314"/>
    <b v="1"/>
    <s v="film &amp; video/documentary"/>
    <n v="117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x v="255"/>
    <x v="255"/>
    <b v="1"/>
    <n v="188"/>
    <b v="1"/>
    <s v="film &amp; video/documentary"/>
    <n v="107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x v="256"/>
    <x v="256"/>
    <b v="1"/>
    <n v="275"/>
    <b v="1"/>
    <s v="film &amp; video/documentary"/>
    <n v="139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x v="257"/>
    <x v="257"/>
    <b v="1"/>
    <n v="560"/>
    <b v="1"/>
    <s v="film &amp; video/documentary"/>
    <n v="10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x v="258"/>
    <x v="258"/>
    <b v="1"/>
    <n v="688"/>
    <b v="1"/>
    <s v="film &amp; video/documentary"/>
    <n v="191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x v="259"/>
    <x v="259"/>
    <b v="1"/>
    <n v="942"/>
    <b v="1"/>
    <s v="film &amp; video/documentary"/>
    <n v="132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x v="260"/>
    <x v="260"/>
    <b v="1"/>
    <n v="88"/>
    <b v="1"/>
    <s v="film &amp; video/documentary"/>
    <n v="106"/>
    <x v="0"/>
    <x v="4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s v="US"/>
    <s v="USD"/>
    <x v="261"/>
    <x v="261"/>
    <b v="1"/>
    <n v="220"/>
    <b v="1"/>
    <s v="film &amp; video/documentary"/>
    <n v="107"/>
    <x v="0"/>
    <x v="4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s v="US"/>
    <s v="USD"/>
    <x v="262"/>
    <x v="262"/>
    <b v="1"/>
    <n v="145"/>
    <b v="1"/>
    <s v="film &amp; video/documentary"/>
    <n v="240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x v="263"/>
    <x v="263"/>
    <b v="1"/>
    <n v="963"/>
    <b v="1"/>
    <s v="film &amp; video/documentary"/>
    <n v="118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x v="264"/>
    <x v="264"/>
    <b v="1"/>
    <n v="91"/>
    <b v="1"/>
    <s v="film &amp; video/documentary"/>
    <n v="118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x v="265"/>
    <x v="265"/>
    <b v="1"/>
    <n v="58"/>
    <b v="1"/>
    <s v="film &amp; video/documentary"/>
    <n v="111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x v="266"/>
    <x v="266"/>
    <b v="1"/>
    <n v="36"/>
    <b v="1"/>
    <s v="film &amp; video/documentary"/>
    <n v="146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x v="267"/>
    <x v="267"/>
    <b v="1"/>
    <n v="165"/>
    <b v="1"/>
    <s v="film &amp; video/documentary"/>
    <n v="132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x v="268"/>
    <x v="268"/>
    <b v="1"/>
    <n v="111"/>
    <b v="1"/>
    <s v="film &amp; video/documentary"/>
    <n v="111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x v="269"/>
    <x v="269"/>
    <b v="1"/>
    <n v="1596"/>
    <b v="1"/>
    <s v="film &amp; video/documentary"/>
    <n v="147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x v="270"/>
    <x v="270"/>
    <b v="1"/>
    <n v="61"/>
    <b v="1"/>
    <s v="film &amp; video/documentary"/>
    <n v="153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x v="271"/>
    <x v="271"/>
    <b v="1"/>
    <n v="287"/>
    <b v="1"/>
    <s v="film &amp; video/documentary"/>
    <n v="105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x v="272"/>
    <x v="272"/>
    <b v="1"/>
    <n v="65"/>
    <b v="1"/>
    <s v="film &amp; video/documentary"/>
    <n v="177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x v="273"/>
    <x v="273"/>
    <b v="1"/>
    <n v="118"/>
    <b v="1"/>
    <s v="film &amp; video/documentary"/>
    <n v="108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x v="274"/>
    <x v="274"/>
    <b v="1"/>
    <n v="113"/>
    <b v="1"/>
    <s v="film &amp; video/documentary"/>
    <n v="156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x v="275"/>
    <x v="275"/>
    <b v="1"/>
    <n v="332"/>
    <b v="1"/>
    <s v="film &amp; video/documentary"/>
    <n v="108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x v="276"/>
    <x v="276"/>
    <b v="1"/>
    <n v="62"/>
    <b v="1"/>
    <s v="film &amp; video/documentary"/>
    <n v="148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x v="277"/>
    <x v="277"/>
    <b v="1"/>
    <n v="951"/>
    <b v="1"/>
    <s v="film &amp; video/documentary"/>
    <n v="110"/>
    <x v="0"/>
    <x v="4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x v="278"/>
    <x v="278"/>
    <b v="1"/>
    <n v="415"/>
    <b v="1"/>
    <s v="film &amp; video/documentary"/>
    <n v="150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x v="279"/>
    <x v="279"/>
    <b v="1"/>
    <n v="305"/>
    <b v="1"/>
    <s v="film &amp; video/documentary"/>
    <n v="157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x v="280"/>
    <x v="280"/>
    <b v="1"/>
    <n v="2139"/>
    <b v="1"/>
    <s v="film &amp; video/documentary"/>
    <n v="156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x v="281"/>
    <x v="281"/>
    <b v="1"/>
    <n v="79"/>
    <b v="1"/>
    <s v="film &amp; video/documentary"/>
    <n v="121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x v="282"/>
    <x v="282"/>
    <b v="1"/>
    <n v="179"/>
    <b v="1"/>
    <s v="film &amp; video/documentary"/>
    <n v="101"/>
    <x v="0"/>
    <x v="4"/>
    <x v="282"/>
    <d v="2010-02-22T22:00:00"/>
    <x v="7"/>
  </r>
  <r>
    <n v="283"/>
    <s v="SOLE SURVIVOR"/>
    <s v="What is the impact of survivorship on the human condition?"/>
    <x v="102"/>
    <n v="20569.05"/>
    <x v="0"/>
    <s v="US"/>
    <s v="USD"/>
    <x v="283"/>
    <x v="283"/>
    <b v="1"/>
    <n v="202"/>
    <b v="1"/>
    <s v="film &amp; video/documentary"/>
    <n v="114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x v="284"/>
    <x v="284"/>
    <b v="1"/>
    <n v="760"/>
    <b v="1"/>
    <s v="film &amp; video/documentary"/>
    <n v="105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x v="285"/>
    <x v="285"/>
    <b v="1"/>
    <n v="563"/>
    <b v="1"/>
    <s v="film &amp; video/documentary"/>
    <n v="22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x v="286"/>
    <x v="286"/>
    <b v="1"/>
    <n v="135"/>
    <b v="1"/>
    <s v="film &amp; video/documentary"/>
    <n v="109"/>
    <x v="0"/>
    <x v="4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s v="US"/>
    <s v="USD"/>
    <x v="287"/>
    <x v="287"/>
    <b v="1"/>
    <n v="290"/>
    <b v="1"/>
    <s v="film &amp; video/documentary"/>
    <n v="176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x v="288"/>
    <x v="288"/>
    <b v="1"/>
    <n v="447"/>
    <b v="1"/>
    <s v="film &amp; video/documentary"/>
    <n v="103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x v="289"/>
    <x v="289"/>
    <b v="1"/>
    <n v="232"/>
    <b v="1"/>
    <s v="film &amp; video/documentary"/>
    <n v="105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x v="290"/>
    <x v="290"/>
    <b v="1"/>
    <n v="168"/>
    <b v="1"/>
    <s v="film &amp; video/documentary"/>
    <n v="107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x v="291"/>
    <x v="291"/>
    <b v="1"/>
    <n v="128"/>
    <b v="1"/>
    <s v="film &amp; video/documentary"/>
    <n v="120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x v="292"/>
    <x v="292"/>
    <b v="1"/>
    <n v="493"/>
    <b v="1"/>
    <s v="film &amp; video/documentary"/>
    <n v="102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x v="293"/>
    <x v="293"/>
    <b v="1"/>
    <n v="131"/>
    <b v="1"/>
    <s v="film &amp; video/documentary"/>
    <n v="101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x v="294"/>
    <x v="294"/>
    <b v="1"/>
    <n v="50"/>
    <b v="1"/>
    <s v="film &amp; video/documentary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x v="295"/>
    <x v="295"/>
    <b v="1"/>
    <n v="665"/>
    <b v="1"/>
    <s v="film &amp; video/documentary"/>
    <n v="133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x v="296"/>
    <x v="296"/>
    <b v="1"/>
    <n v="129"/>
    <b v="1"/>
    <s v="film &amp; video/documentary"/>
    <n v="11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x v="297"/>
    <x v="297"/>
    <b v="1"/>
    <n v="142"/>
    <b v="1"/>
    <s v="film &amp; video/documentary"/>
    <n v="101"/>
    <x v="0"/>
    <x v="4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s v="US"/>
    <s v="USD"/>
    <x v="298"/>
    <x v="298"/>
    <b v="1"/>
    <n v="2436"/>
    <b v="1"/>
    <s v="film &amp; video/documentary"/>
    <n v="109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x v="299"/>
    <x v="299"/>
    <b v="1"/>
    <n v="244"/>
    <b v="1"/>
    <s v="film &amp; video/documentary"/>
    <n v="179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x v="300"/>
    <x v="300"/>
    <b v="1"/>
    <n v="298"/>
    <b v="1"/>
    <s v="film &amp; video/documentary"/>
    <n v="102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x v="301"/>
    <x v="301"/>
    <b v="1"/>
    <n v="251"/>
    <b v="1"/>
    <s v="film &amp; video/documentary"/>
    <n v="119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x v="302"/>
    <x v="302"/>
    <b v="1"/>
    <n v="108"/>
    <b v="1"/>
    <s v="film &amp; video/documentary"/>
    <n v="100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x v="303"/>
    <x v="303"/>
    <b v="1"/>
    <n v="82"/>
    <b v="1"/>
    <s v="film &amp; video/documentary"/>
    <n v="137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x v="304"/>
    <x v="304"/>
    <b v="1"/>
    <n v="74"/>
    <b v="1"/>
    <s v="film &amp; video/documentary"/>
    <n v="232"/>
    <x v="0"/>
    <x v="4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s v="US"/>
    <s v="USD"/>
    <x v="305"/>
    <x v="305"/>
    <b v="1"/>
    <n v="189"/>
    <b v="1"/>
    <s v="film &amp; video/documentary"/>
    <n v="130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x v="306"/>
    <x v="306"/>
    <b v="1"/>
    <n v="80"/>
    <b v="1"/>
    <s v="film &amp; video/documentary"/>
    <n v="293"/>
    <x v="0"/>
    <x v="4"/>
    <x v="306"/>
    <d v="2013-03-20T19:05:33"/>
    <x v="4"/>
  </r>
  <r>
    <n v="307"/>
    <s v="Grammar Revolution"/>
    <s v="Why is grammar important?"/>
    <x v="29"/>
    <n v="24490"/>
    <x v="0"/>
    <s v="US"/>
    <s v="USD"/>
    <x v="307"/>
    <x v="307"/>
    <b v="1"/>
    <n v="576"/>
    <b v="1"/>
    <s v="film &amp; video/documentary"/>
    <n v="111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x v="308"/>
    <x v="308"/>
    <b v="1"/>
    <n v="202"/>
    <b v="1"/>
    <s v="film &amp; video/documentary"/>
    <n v="106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x v="309"/>
    <x v="309"/>
    <b v="1"/>
    <n v="238"/>
    <b v="1"/>
    <s v="film &amp; video/documentary"/>
    <n v="119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x v="310"/>
    <x v="310"/>
    <b v="1"/>
    <n v="36"/>
    <b v="1"/>
    <s v="film &amp; video/documentary"/>
    <n v="104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x v="311"/>
    <x v="311"/>
    <b v="1"/>
    <n v="150"/>
    <b v="1"/>
    <s v="film &amp; video/documentary"/>
    <n v="104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x v="312"/>
    <x v="312"/>
    <b v="1"/>
    <n v="146"/>
    <b v="1"/>
    <s v="film &amp; video/documentary"/>
    <n v="112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x v="313"/>
    <x v="313"/>
    <b v="1"/>
    <n v="222"/>
    <b v="1"/>
    <s v="film &amp; video/documentary"/>
    <n v="105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x v="314"/>
    <x v="314"/>
    <b v="1"/>
    <n v="120"/>
    <b v="1"/>
    <s v="film &amp; video/documentary"/>
    <n v="385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x v="315"/>
    <x v="315"/>
    <b v="1"/>
    <n v="126"/>
    <b v="1"/>
    <s v="film &amp; video/documentary"/>
    <n v="101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x v="316"/>
    <x v="316"/>
    <b v="1"/>
    <n v="158"/>
    <b v="1"/>
    <s v="film &amp; video/documentary"/>
    <n v="114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x v="317"/>
    <x v="317"/>
    <b v="1"/>
    <n v="316"/>
    <b v="1"/>
    <s v="film &amp; video/documentary"/>
    <n v="101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x v="318"/>
    <x v="318"/>
    <b v="1"/>
    <n v="284"/>
    <b v="1"/>
    <s v="film &amp; video/documentary"/>
    <n v="283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x v="319"/>
    <x v="319"/>
    <b v="1"/>
    <n v="51"/>
    <b v="1"/>
    <s v="film &amp; video/documentary"/>
    <n v="113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x v="320"/>
    <x v="320"/>
    <b v="1"/>
    <n v="158"/>
    <b v="1"/>
    <s v="film &amp; video/documentary"/>
    <n v="107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x v="321"/>
    <x v="321"/>
    <b v="1"/>
    <n v="337"/>
    <b v="1"/>
    <s v="film &amp; video/documentary"/>
    <n v="103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x v="322"/>
    <x v="322"/>
    <b v="1"/>
    <n v="186"/>
    <b v="1"/>
    <s v="film &amp; video/documentary"/>
    <n v="108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x v="323"/>
    <x v="323"/>
    <b v="1"/>
    <n v="58"/>
    <b v="1"/>
    <s v="film &amp; video/documentary"/>
    <n v="123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x v="324"/>
    <x v="324"/>
    <b v="1"/>
    <n v="82"/>
    <b v="1"/>
    <s v="film &amp; video/documentary"/>
    <n v="10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x v="325"/>
    <x v="325"/>
    <b v="1"/>
    <n v="736"/>
    <b v="1"/>
    <s v="film &amp; video/documentary"/>
    <n v="104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x v="326"/>
    <x v="326"/>
    <b v="1"/>
    <n v="1151"/>
    <b v="1"/>
    <s v="film &amp; video/documentary"/>
    <n v="113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x v="327"/>
    <x v="327"/>
    <b v="1"/>
    <n v="34"/>
    <b v="1"/>
    <s v="film &amp; video/documentary"/>
    <n v="136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x v="328"/>
    <x v="328"/>
    <b v="1"/>
    <n v="498"/>
    <b v="1"/>
    <s v="film &amp; video/documentary"/>
    <n v="104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x v="329"/>
    <x v="329"/>
    <b v="1"/>
    <n v="167"/>
    <b v="1"/>
    <s v="film &amp; video/documentary"/>
    <n v="106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x v="330"/>
    <x v="330"/>
    <b v="1"/>
    <n v="340"/>
    <b v="1"/>
    <s v="film &amp; video/documentary"/>
    <n v="10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x v="331"/>
    <x v="331"/>
    <b v="1"/>
    <n v="438"/>
    <b v="1"/>
    <s v="film &amp; video/documentary"/>
    <n v="107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x v="332"/>
    <x v="332"/>
    <b v="1"/>
    <n v="555"/>
    <b v="1"/>
    <s v="film &amp; video/documentary"/>
    <n v="11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x v="333"/>
    <x v="333"/>
    <b v="1"/>
    <n v="266"/>
    <b v="1"/>
    <s v="film &amp; video/documentary"/>
    <n v="125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x v="334"/>
    <x v="334"/>
    <b v="1"/>
    <n v="69"/>
    <b v="1"/>
    <s v="film &amp; video/documentary"/>
    <n v="101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x v="335"/>
    <x v="335"/>
    <b v="1"/>
    <n v="80"/>
    <b v="1"/>
    <s v="film &amp; video/documentary"/>
    <n v="103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x v="336"/>
    <x v="336"/>
    <b v="1"/>
    <n v="493"/>
    <b v="1"/>
    <s v="film &amp; video/documentary"/>
    <n v="117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x v="337"/>
    <x v="337"/>
    <b v="1"/>
    <n v="31"/>
    <b v="1"/>
    <s v="film &amp; video/documentary"/>
    <n v="101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x v="338"/>
    <x v="338"/>
    <b v="1"/>
    <n v="236"/>
    <b v="1"/>
    <s v="film &amp; video/documentary"/>
    <n v="11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x v="339"/>
    <x v="339"/>
    <b v="1"/>
    <n v="89"/>
    <b v="1"/>
    <s v="film &amp; video/documentary"/>
    <n v="108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x v="340"/>
    <x v="340"/>
    <b v="1"/>
    <n v="299"/>
    <b v="1"/>
    <s v="film &amp; video/documentary"/>
    <n v="12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x v="341"/>
    <x v="341"/>
    <b v="1"/>
    <n v="55"/>
    <b v="1"/>
    <s v="film &amp; video/documentary"/>
    <n v="107"/>
    <x v="0"/>
    <x v="4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x v="342"/>
    <x v="342"/>
    <b v="1"/>
    <n v="325"/>
    <b v="1"/>
    <s v="film &amp; video/documentary"/>
    <n v="100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x v="343"/>
    <x v="343"/>
    <b v="1"/>
    <n v="524"/>
    <b v="1"/>
    <s v="film &amp; video/documentary"/>
    <n v="102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x v="344"/>
    <x v="344"/>
    <b v="1"/>
    <n v="285"/>
    <b v="1"/>
    <s v="film &amp; video/documentary"/>
    <n v="102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x v="345"/>
    <x v="345"/>
    <b v="1"/>
    <n v="179"/>
    <b v="1"/>
    <s v="film &amp; video/documentary"/>
    <n v="123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x v="346"/>
    <x v="346"/>
    <b v="1"/>
    <n v="188"/>
    <b v="1"/>
    <s v="film &amp; video/documentary"/>
    <n v="170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x v="347"/>
    <x v="347"/>
    <b v="1"/>
    <n v="379"/>
    <b v="1"/>
    <s v="film &amp; video/documentary"/>
    <n v="112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x v="348"/>
    <x v="348"/>
    <b v="1"/>
    <n v="119"/>
    <b v="1"/>
    <s v="film &amp; video/documentary"/>
    <n v="103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x v="349"/>
    <x v="349"/>
    <b v="1"/>
    <n v="167"/>
    <b v="1"/>
    <s v="film &amp; video/documentary"/>
    <n v="107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x v="350"/>
    <x v="350"/>
    <b v="1"/>
    <n v="221"/>
    <b v="1"/>
    <s v="film &amp; video/documentary"/>
    <n v="115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x v="351"/>
    <x v="351"/>
    <b v="1"/>
    <n v="964"/>
    <b v="1"/>
    <s v="film &amp; video/documentary"/>
    <n v="127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x v="352"/>
    <x v="352"/>
    <b v="1"/>
    <n v="286"/>
    <b v="1"/>
    <s v="film &amp; video/documentary"/>
    <n v="117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x v="353"/>
    <x v="353"/>
    <b v="1"/>
    <n v="613"/>
    <b v="1"/>
    <s v="film &amp; video/documentary"/>
    <n v="109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x v="354"/>
    <x v="354"/>
    <b v="1"/>
    <n v="29"/>
    <b v="1"/>
    <s v="film &amp; video/documentary"/>
    <n v="104"/>
    <x v="0"/>
    <x v="4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s v="US"/>
    <s v="USD"/>
    <x v="355"/>
    <x v="355"/>
    <b v="1"/>
    <n v="165"/>
    <b v="1"/>
    <s v="film &amp; video/documentary"/>
    <n v="116"/>
    <x v="0"/>
    <x v="4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s v="US"/>
    <s v="USD"/>
    <x v="356"/>
    <x v="356"/>
    <b v="1"/>
    <n v="97"/>
    <b v="1"/>
    <s v="film &amp; video/documentary"/>
    <n v="103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x v="357"/>
    <x v="357"/>
    <b v="1"/>
    <n v="303"/>
    <b v="1"/>
    <s v="film &amp; video/documentary"/>
    <n v="17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x v="358"/>
    <x v="358"/>
    <b v="1"/>
    <n v="267"/>
    <b v="1"/>
    <s v="film &amp; video/documentary"/>
    <n v="103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x v="359"/>
    <x v="359"/>
    <b v="1"/>
    <n v="302"/>
    <b v="1"/>
    <s v="film &amp; video/documentary"/>
    <n v="105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x v="360"/>
    <x v="360"/>
    <b v="0"/>
    <n v="87"/>
    <b v="1"/>
    <s v="film &amp; video/documentary"/>
    <n v="1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x v="361"/>
    <x v="361"/>
    <b v="0"/>
    <n v="354"/>
    <b v="1"/>
    <s v="film &amp; video/documentary"/>
    <n v="111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x v="362"/>
    <x v="362"/>
    <b v="0"/>
    <n v="86"/>
    <b v="1"/>
    <s v="film &amp; video/documentary"/>
    <n v="124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x v="363"/>
    <x v="363"/>
    <b v="0"/>
    <n v="26"/>
    <b v="1"/>
    <s v="film &amp; video/documentary"/>
    <n v="101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x v="364"/>
    <x v="364"/>
    <b v="0"/>
    <n v="113"/>
    <b v="1"/>
    <s v="film &amp; video/documentary"/>
    <n v="110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x v="365"/>
    <x v="365"/>
    <b v="0"/>
    <n v="65"/>
    <b v="1"/>
    <s v="film &amp; video/documentary"/>
    <n v="10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x v="366"/>
    <x v="366"/>
    <b v="0"/>
    <n v="134"/>
    <b v="1"/>
    <s v="film &amp; video/documentary"/>
    <n v="10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x v="367"/>
    <x v="367"/>
    <b v="0"/>
    <n v="119"/>
    <b v="1"/>
    <s v="film &amp; video/documentary"/>
    <n v="103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x v="368"/>
    <x v="368"/>
    <b v="0"/>
    <n v="159"/>
    <b v="1"/>
    <s v="film &amp; video/documentary"/>
    <n v="10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x v="369"/>
    <x v="369"/>
    <b v="0"/>
    <n v="167"/>
    <b v="1"/>
    <s v="film &amp; video/documentary"/>
    <n v="110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x v="370"/>
    <x v="370"/>
    <b v="0"/>
    <n v="43"/>
    <b v="1"/>
    <s v="film &amp; video/documentary"/>
    <n v="12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x v="371"/>
    <x v="371"/>
    <b v="0"/>
    <n v="1062"/>
    <b v="1"/>
    <s v="film &amp; video/documentary"/>
    <n v="114"/>
    <x v="0"/>
    <x v="4"/>
    <x v="371"/>
    <d v="2013-02-01T18:25:39"/>
    <x v="5"/>
  </r>
  <r>
    <n v="372"/>
    <s v="Wild Equus"/>
    <s v="A short documentary exploring the uses of 'Natural Horsemanship' across Europe"/>
    <x v="43"/>
    <n v="376"/>
    <x v="0"/>
    <s v="GB"/>
    <s v="GBP"/>
    <x v="372"/>
    <x v="372"/>
    <b v="0"/>
    <n v="9"/>
    <b v="1"/>
    <s v="film &amp; video/documentary"/>
    <n v="125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x v="373"/>
    <x v="373"/>
    <b v="0"/>
    <n v="89"/>
    <b v="1"/>
    <s v="film &amp; video/documentary"/>
    <n v="107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x v="374"/>
    <x v="374"/>
    <b v="0"/>
    <n v="174"/>
    <b v="1"/>
    <s v="film &amp; video/documentary"/>
    <n v="131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x v="375"/>
    <x v="375"/>
    <b v="0"/>
    <n v="14"/>
    <b v="1"/>
    <s v="film &amp; video/documentary"/>
    <n v="120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x v="376"/>
    <x v="376"/>
    <b v="0"/>
    <n v="48"/>
    <b v="1"/>
    <s v="film &amp; video/documentary"/>
    <n v="106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x v="377"/>
    <x v="377"/>
    <b v="0"/>
    <n v="133"/>
    <b v="1"/>
    <s v="film &amp; video/documentary"/>
    <n v="114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x v="378"/>
    <x v="378"/>
    <b v="0"/>
    <n v="83"/>
    <b v="1"/>
    <s v="film &amp; video/documentary"/>
    <n v="112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x v="379"/>
    <x v="379"/>
    <b v="0"/>
    <n v="149"/>
    <b v="1"/>
    <s v="film &amp; video/documentary"/>
    <n v="11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x v="380"/>
    <x v="380"/>
    <b v="0"/>
    <n v="49"/>
    <b v="1"/>
    <s v="film &amp; video/documentary"/>
    <n v="142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x v="381"/>
    <x v="381"/>
    <b v="0"/>
    <n v="251"/>
    <b v="1"/>
    <s v="film &amp; video/documentary"/>
    <n v="105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x v="382"/>
    <x v="382"/>
    <b v="0"/>
    <n v="22"/>
    <b v="1"/>
    <s v="film &amp; video/documentary"/>
    <n v="256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x v="383"/>
    <x v="383"/>
    <b v="0"/>
    <n v="48"/>
    <b v="1"/>
    <s v="film &amp; video/documentary"/>
    <n v="207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x v="384"/>
    <x v="384"/>
    <b v="0"/>
    <n v="383"/>
    <b v="1"/>
    <s v="film &amp; video/documentary"/>
    <n v="112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x v="385"/>
    <x v="385"/>
    <b v="0"/>
    <n v="237"/>
    <b v="1"/>
    <s v="film &amp; video/documentary"/>
    <n v="106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x v="386"/>
    <x v="386"/>
    <b v="0"/>
    <n v="13"/>
    <b v="1"/>
    <s v="film &amp; video/documentary"/>
    <n v="100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x v="387"/>
    <x v="387"/>
    <b v="0"/>
    <n v="562"/>
    <b v="1"/>
    <s v="film &amp; video/documentary"/>
    <n v="214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x v="388"/>
    <x v="388"/>
    <b v="0"/>
    <n v="71"/>
    <b v="1"/>
    <s v="film &amp; video/documentary"/>
    <n v="126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x v="389"/>
    <x v="389"/>
    <b v="0"/>
    <n v="1510"/>
    <b v="1"/>
    <s v="film &amp; video/documentary"/>
    <n v="182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x v="390"/>
    <x v="390"/>
    <b v="0"/>
    <n v="14"/>
    <b v="1"/>
    <s v="film &amp; video/documentary"/>
    <n v="100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x v="391"/>
    <x v="391"/>
    <b v="0"/>
    <n v="193"/>
    <b v="1"/>
    <s v="film &amp; video/documentary"/>
    <n v="101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x v="392"/>
    <x v="392"/>
    <b v="0"/>
    <n v="206"/>
    <b v="1"/>
    <s v="film &amp; video/documentary"/>
    <n v="101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x v="393"/>
    <x v="393"/>
    <b v="0"/>
    <n v="351"/>
    <b v="1"/>
    <s v="film &amp; video/documentary"/>
    <n v="110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x v="394"/>
    <x v="394"/>
    <b v="0"/>
    <n v="50"/>
    <b v="1"/>
    <s v="film &amp; video/documentary"/>
    <n v="112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x v="395"/>
    <x v="395"/>
    <b v="0"/>
    <n v="184"/>
    <b v="1"/>
    <s v="film &amp; video/documentary"/>
    <n v="108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x v="396"/>
    <x v="396"/>
    <b v="0"/>
    <n v="196"/>
    <b v="1"/>
    <s v="film &amp; video/documentary"/>
    <n v="107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x v="397"/>
    <x v="397"/>
    <b v="0"/>
    <n v="229"/>
    <b v="1"/>
    <s v="film &amp; video/documentary"/>
    <n v="104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x v="398"/>
    <x v="398"/>
    <b v="0"/>
    <n v="67"/>
    <b v="1"/>
    <s v="film &amp; video/documentary"/>
    <n v="125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x v="399"/>
    <x v="399"/>
    <b v="0"/>
    <n v="95"/>
    <b v="1"/>
    <s v="film &amp; video/documentary"/>
    <n v="107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x v="400"/>
    <x v="400"/>
    <b v="0"/>
    <n v="62"/>
    <b v="1"/>
    <s v="film &amp; video/documentary"/>
    <n v="112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x v="401"/>
    <x v="401"/>
    <b v="0"/>
    <n v="73"/>
    <b v="1"/>
    <s v="film &amp; video/documentary"/>
    <n v="1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x v="402"/>
    <x v="402"/>
    <b v="0"/>
    <n v="43"/>
    <b v="1"/>
    <s v="film &amp; video/documentary"/>
    <n v="142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x v="403"/>
    <x v="403"/>
    <b v="0"/>
    <n v="70"/>
    <b v="1"/>
    <s v="film &amp; video/documentary"/>
    <n v="105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x v="404"/>
    <x v="404"/>
    <b v="0"/>
    <n v="271"/>
    <b v="1"/>
    <s v="film &amp; video/documentary"/>
    <n v="103"/>
    <x v="0"/>
    <x v="4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s v="US"/>
    <s v="USD"/>
    <x v="405"/>
    <x v="405"/>
    <b v="0"/>
    <n v="55"/>
    <b v="1"/>
    <s v="film &amp; video/documentary"/>
    <n v="108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x v="406"/>
    <x v="406"/>
    <b v="0"/>
    <n v="35"/>
    <b v="1"/>
    <s v="film &amp; video/documentary"/>
    <n v="108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x v="407"/>
    <x v="407"/>
    <b v="0"/>
    <n v="22"/>
    <b v="1"/>
    <s v="film &amp; video/documentary"/>
    <n v="10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x v="408"/>
    <x v="408"/>
    <b v="0"/>
    <n v="38"/>
    <b v="1"/>
    <s v="film &amp; video/documentary"/>
    <n v="101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x v="409"/>
    <x v="409"/>
    <b v="0"/>
    <n v="15"/>
    <b v="1"/>
    <s v="film &amp; video/documentary"/>
    <n v="137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x v="410"/>
    <x v="410"/>
    <b v="0"/>
    <n v="7"/>
    <b v="1"/>
    <s v="film &amp; video/documentary"/>
    <n v="128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x v="411"/>
    <x v="411"/>
    <b v="0"/>
    <n v="241"/>
    <b v="1"/>
    <s v="film &amp; video/documentary"/>
    <n v="101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x v="412"/>
    <x v="412"/>
    <b v="0"/>
    <n v="55"/>
    <b v="1"/>
    <s v="film &amp; video/documentary"/>
    <n v="127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x v="413"/>
    <x v="413"/>
    <b v="0"/>
    <n v="171"/>
    <b v="1"/>
    <s v="film &amp; video/documentary"/>
    <n v="105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x v="414"/>
    <x v="414"/>
    <b v="0"/>
    <n v="208"/>
    <b v="1"/>
    <s v="film &amp; video/documentary"/>
    <n v="103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x v="415"/>
    <x v="415"/>
    <b v="0"/>
    <n v="21"/>
    <b v="1"/>
    <s v="film &amp; video/documentary"/>
    <n v="102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x v="416"/>
    <x v="416"/>
    <b v="0"/>
    <n v="25"/>
    <b v="1"/>
    <s v="film &amp; video/documentary"/>
    <n v="120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x v="417"/>
    <x v="417"/>
    <b v="0"/>
    <n v="52"/>
    <b v="1"/>
    <s v="film &amp; video/documentary"/>
    <n v="100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x v="418"/>
    <x v="418"/>
    <b v="0"/>
    <n v="104"/>
    <b v="1"/>
    <s v="film &amp; video/documentary"/>
    <n v="101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x v="419"/>
    <x v="419"/>
    <b v="0"/>
    <n v="73"/>
    <b v="1"/>
    <s v="film &amp; video/documentary"/>
    <n v="100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x v="420"/>
    <x v="420"/>
    <b v="0"/>
    <n v="3"/>
    <b v="0"/>
    <s v="film &amp; video/animation"/>
    <n v="0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x v="421"/>
    <x v="421"/>
    <b v="0"/>
    <n v="6"/>
    <b v="0"/>
    <s v="film &amp; video/animation"/>
    <n v="2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x v="422"/>
    <x v="422"/>
    <b v="0"/>
    <n v="12"/>
    <b v="0"/>
    <s v="film &amp; video/animation"/>
    <n v="1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x v="423"/>
    <x v="423"/>
    <b v="0"/>
    <n v="13"/>
    <b v="0"/>
    <s v="film &amp; video/animation"/>
    <n v="1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x v="424"/>
    <x v="424"/>
    <b v="0"/>
    <n v="5"/>
    <b v="0"/>
    <s v="film &amp; video/animation"/>
    <n v="7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x v="425"/>
    <x v="425"/>
    <b v="0"/>
    <n v="2"/>
    <b v="0"/>
    <s v="film &amp; video/animation"/>
    <n v="0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x v="426"/>
    <x v="426"/>
    <b v="0"/>
    <n v="8"/>
    <b v="0"/>
    <s v="film &amp; video/animation"/>
    <n v="1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x v="427"/>
    <x v="427"/>
    <b v="0"/>
    <n v="0"/>
    <b v="0"/>
    <s v="film &amp; video/animation"/>
    <n v="0"/>
    <x v="0"/>
    <x v="5"/>
    <x v="427"/>
    <d v="2015-10-22T18:59:00"/>
    <x v="0"/>
  </r>
  <r>
    <n v="428"/>
    <s v="Little Clay Bible - Zacchaeus"/>
    <s v="Fresh, fun, entertaining Bible stories on YouTube, stop-motion style."/>
    <x v="14"/>
    <n v="676"/>
    <x v="2"/>
    <s v="US"/>
    <s v="USD"/>
    <x v="428"/>
    <x v="428"/>
    <b v="0"/>
    <n v="13"/>
    <b v="0"/>
    <s v="film &amp; video/animation"/>
    <n v="6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x v="429"/>
    <x v="429"/>
    <b v="0"/>
    <n v="0"/>
    <b v="0"/>
    <s v="film &amp; video/animation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x v="430"/>
    <x v="430"/>
    <b v="0"/>
    <n v="5"/>
    <b v="0"/>
    <s v="film &amp; video/animation"/>
    <n v="2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x v="431"/>
    <x v="431"/>
    <b v="0"/>
    <n v="8"/>
    <b v="0"/>
    <s v="film &amp; video/animation"/>
    <n v="14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x v="432"/>
    <x v="432"/>
    <b v="0"/>
    <n v="8"/>
    <b v="0"/>
    <s v="film &amp; video/animation"/>
    <n v="10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x v="433"/>
    <x v="433"/>
    <b v="0"/>
    <n v="0"/>
    <b v="0"/>
    <s v="film &amp; video/animation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x v="434"/>
    <x v="434"/>
    <b v="0"/>
    <n v="2"/>
    <b v="0"/>
    <s v="film &amp; video/animation"/>
    <n v="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x v="435"/>
    <x v="435"/>
    <b v="0"/>
    <n v="3"/>
    <b v="0"/>
    <s v="film &amp; video/animation"/>
    <n v="0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x v="436"/>
    <x v="436"/>
    <b v="0"/>
    <n v="0"/>
    <b v="0"/>
    <s v="film &amp; video/animation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x v="437"/>
    <x v="437"/>
    <b v="0"/>
    <n v="0"/>
    <b v="0"/>
    <s v="film &amp; video/animation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x v="438"/>
    <x v="438"/>
    <b v="0"/>
    <n v="11"/>
    <b v="0"/>
    <s v="film &amp; video/animation"/>
    <n v="9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x v="439"/>
    <x v="439"/>
    <b v="0"/>
    <n v="0"/>
    <b v="0"/>
    <s v="film &amp; video/animation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s v="US"/>
    <s v="USD"/>
    <x v="440"/>
    <x v="440"/>
    <b v="0"/>
    <n v="1"/>
    <b v="0"/>
    <s v="film &amp; video/animation"/>
    <n v="0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x v="441"/>
    <x v="441"/>
    <b v="0"/>
    <n v="0"/>
    <b v="0"/>
    <s v="film &amp; video/animation"/>
    <n v="0"/>
    <x v="0"/>
    <x v="5"/>
    <x v="441"/>
    <d v="2013-11-02T19:03:16"/>
    <x v="4"/>
  </r>
  <r>
    <n v="442"/>
    <s v="The Paranormal Idiot"/>
    <s v="Doomsday is here"/>
    <x v="73"/>
    <n v="6691"/>
    <x v="2"/>
    <s v="US"/>
    <s v="USD"/>
    <x v="442"/>
    <x v="442"/>
    <b v="0"/>
    <n v="17"/>
    <b v="0"/>
    <s v="film &amp; video/animation"/>
    <n v="3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x v="443"/>
    <x v="443"/>
    <b v="0"/>
    <n v="2"/>
    <b v="0"/>
    <s v="film &amp; video/animation"/>
    <n v="0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x v="444"/>
    <x v="444"/>
    <b v="0"/>
    <n v="1"/>
    <b v="0"/>
    <s v="film &amp; video/animation"/>
    <n v="5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x v="445"/>
    <x v="445"/>
    <b v="0"/>
    <n v="2"/>
    <b v="0"/>
    <s v="film &amp; video/animation"/>
    <n v="0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x v="446"/>
    <x v="446"/>
    <b v="0"/>
    <n v="16"/>
    <b v="0"/>
    <s v="film &amp; video/animation"/>
    <n v="7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x v="447"/>
    <x v="447"/>
    <b v="0"/>
    <n v="1"/>
    <b v="0"/>
    <s v="film &amp; video/animation"/>
    <n v="0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x v="448"/>
    <x v="448"/>
    <b v="0"/>
    <n v="4"/>
    <b v="0"/>
    <s v="film &amp; video/animation"/>
    <n v="3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x v="449"/>
    <x v="449"/>
    <b v="0"/>
    <n v="5"/>
    <b v="0"/>
    <s v="film &amp; video/animation"/>
    <n v="2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x v="450"/>
    <x v="450"/>
    <b v="0"/>
    <n v="7"/>
    <b v="0"/>
    <s v="film &amp; video/animation"/>
    <n v="1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x v="451"/>
    <x v="451"/>
    <b v="0"/>
    <n v="0"/>
    <b v="0"/>
    <s v="film &amp; video/animation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s v="US"/>
    <s v="USD"/>
    <x v="452"/>
    <x v="452"/>
    <b v="0"/>
    <n v="12"/>
    <b v="0"/>
    <s v="film &amp; video/animation"/>
    <n v="64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x v="453"/>
    <x v="453"/>
    <b v="0"/>
    <n v="2"/>
    <b v="0"/>
    <s v="film &amp; video/animation"/>
    <n v="0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x v="454"/>
    <x v="454"/>
    <b v="0"/>
    <n v="5"/>
    <b v="0"/>
    <s v="film &amp; video/animation"/>
    <n v="1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x v="455"/>
    <x v="455"/>
    <b v="0"/>
    <n v="2"/>
    <b v="0"/>
    <s v="film &amp; video/animation"/>
    <n v="0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x v="456"/>
    <x v="456"/>
    <b v="0"/>
    <n v="3"/>
    <b v="0"/>
    <s v="film &amp; video/animation"/>
    <n v="1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x v="457"/>
    <x v="457"/>
    <b v="0"/>
    <n v="0"/>
    <b v="0"/>
    <s v="film &amp; video/animation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x v="458"/>
    <x v="458"/>
    <b v="0"/>
    <n v="49"/>
    <b v="0"/>
    <s v="film &amp; video/animation"/>
    <n v="8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x v="459"/>
    <x v="459"/>
    <b v="0"/>
    <n v="1"/>
    <b v="0"/>
    <s v="film &amp; video/animation"/>
    <n v="0"/>
    <x v="0"/>
    <x v="5"/>
    <x v="459"/>
    <d v="2011-11-13T16:22:07"/>
    <x v="6"/>
  </r>
  <r>
    <n v="460"/>
    <s v="Darwin's Kiss"/>
    <s v="An animated web series about biological evolution gone haywire."/>
    <x v="0"/>
    <n v="25"/>
    <x v="2"/>
    <s v="US"/>
    <s v="USD"/>
    <x v="460"/>
    <x v="460"/>
    <b v="0"/>
    <n v="2"/>
    <b v="0"/>
    <s v="film &amp; video/animation"/>
    <n v="0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x v="461"/>
    <x v="461"/>
    <b v="0"/>
    <n v="0"/>
    <b v="0"/>
    <s v="film &amp; video/animation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x v="462"/>
    <x v="462"/>
    <b v="0"/>
    <n v="0"/>
    <b v="0"/>
    <s v="film &amp; video/animation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x v="463"/>
    <x v="463"/>
    <b v="0"/>
    <n v="11"/>
    <b v="0"/>
    <s v="film &amp; video/animation"/>
    <n v="2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x v="464"/>
    <x v="464"/>
    <b v="0"/>
    <n v="1"/>
    <b v="0"/>
    <s v="film &amp; video/animation"/>
    <n v="0"/>
    <x v="0"/>
    <x v="5"/>
    <x v="464"/>
    <d v="2016-05-18T20:22:15"/>
    <x v="2"/>
  </r>
  <r>
    <n v="465"/>
    <s v="&quot;Amp&quot; A Story About a Robot"/>
    <s v="&quot;Amp&quot; is a short film about a robot with needs."/>
    <x v="133"/>
    <n v="138"/>
    <x v="2"/>
    <s v="US"/>
    <s v="USD"/>
    <x v="465"/>
    <x v="465"/>
    <b v="0"/>
    <n v="8"/>
    <b v="0"/>
    <s v="film &amp; video/animation"/>
    <n v="27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x v="466"/>
    <x v="466"/>
    <b v="0"/>
    <n v="5"/>
    <b v="0"/>
    <s v="film &amp; video/animation"/>
    <n v="1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x v="467"/>
    <x v="467"/>
    <b v="0"/>
    <n v="39"/>
    <b v="0"/>
    <s v="film &amp; video/animation"/>
    <n v="22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x v="468"/>
    <x v="468"/>
    <b v="0"/>
    <n v="0"/>
    <b v="0"/>
    <s v="film &amp; video/animation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s v="GB"/>
    <s v="GBP"/>
    <x v="469"/>
    <x v="469"/>
    <b v="0"/>
    <n v="0"/>
    <b v="0"/>
    <s v="film &amp; video/animation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x v="470"/>
    <x v="470"/>
    <b v="0"/>
    <n v="2"/>
    <b v="0"/>
    <s v="film &amp; video/animation"/>
    <n v="1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x v="471"/>
    <x v="471"/>
    <b v="0"/>
    <n v="170"/>
    <b v="0"/>
    <s v="film &amp; video/animation"/>
    <n v="12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x v="472"/>
    <x v="472"/>
    <b v="0"/>
    <n v="5"/>
    <b v="0"/>
    <s v="film &amp; video/animation"/>
    <n v="18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x v="473"/>
    <x v="473"/>
    <b v="0"/>
    <n v="14"/>
    <b v="0"/>
    <s v="film &amp; video/animation"/>
    <n v="3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x v="474"/>
    <x v="474"/>
    <b v="0"/>
    <n v="1"/>
    <b v="0"/>
    <s v="film &amp; video/animation"/>
    <n v="0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x v="475"/>
    <x v="475"/>
    <b v="0"/>
    <n v="0"/>
    <b v="0"/>
    <s v="film &amp; video/animation"/>
    <n v="0"/>
    <x v="0"/>
    <x v="5"/>
    <x v="475"/>
    <d v="2015-05-06T02:04:03"/>
    <x v="0"/>
  </r>
  <r>
    <n v="476"/>
    <s v="Sight Word Music Videos"/>
    <s v="Animated Music Videos that teach kids how to read."/>
    <x v="135"/>
    <n v="4906.59"/>
    <x v="2"/>
    <s v="US"/>
    <s v="USD"/>
    <x v="476"/>
    <x v="476"/>
    <b v="0"/>
    <n v="124"/>
    <b v="0"/>
    <s v="film &amp; video/animation"/>
    <n v="2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x v="477"/>
    <x v="477"/>
    <b v="0"/>
    <n v="0"/>
    <b v="0"/>
    <s v="film &amp; video/animation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x v="478"/>
    <x v="478"/>
    <b v="0"/>
    <n v="0"/>
    <b v="0"/>
    <s v="film &amp; video/animation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x v="479"/>
    <x v="479"/>
    <b v="0"/>
    <n v="55"/>
    <b v="0"/>
    <s v="film &amp; video/animation"/>
    <n v="33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x v="480"/>
    <x v="480"/>
    <b v="0"/>
    <n v="140"/>
    <b v="0"/>
    <s v="film &amp; video/animation"/>
    <n v="19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x v="481"/>
    <x v="481"/>
    <b v="0"/>
    <n v="21"/>
    <b v="0"/>
    <s v="film &amp; video/animation"/>
    <n v="6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x v="482"/>
    <x v="482"/>
    <b v="0"/>
    <n v="1"/>
    <b v="0"/>
    <s v="film &amp; video/animation"/>
    <n v="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x v="483"/>
    <x v="483"/>
    <b v="0"/>
    <n v="147"/>
    <b v="0"/>
    <s v="film &amp; video/animation"/>
    <n v="50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x v="484"/>
    <x v="484"/>
    <b v="0"/>
    <n v="11"/>
    <b v="0"/>
    <s v="film &amp; video/animation"/>
    <n v="0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x v="485"/>
    <x v="485"/>
    <b v="0"/>
    <n v="125"/>
    <b v="0"/>
    <s v="film &amp; video/animation"/>
    <n v="2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x v="486"/>
    <x v="486"/>
    <b v="0"/>
    <n v="1"/>
    <b v="0"/>
    <s v="film &amp; video/animation"/>
    <n v="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x v="487"/>
    <x v="487"/>
    <b v="0"/>
    <n v="0"/>
    <b v="0"/>
    <s v="film &amp; video/animation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x v="488"/>
    <x v="488"/>
    <b v="0"/>
    <n v="0"/>
    <b v="0"/>
    <s v="film &amp; video/animation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x v="489"/>
    <x v="489"/>
    <b v="0"/>
    <n v="3"/>
    <b v="0"/>
    <s v="film &amp; video/animation"/>
    <n v="0"/>
    <x v="0"/>
    <x v="5"/>
    <x v="489"/>
    <d v="2012-01-05T11:33:00"/>
    <x v="6"/>
  </r>
  <r>
    <n v="490"/>
    <s v="PROJECT IS CANCELLED"/>
    <s v="Cancelled"/>
    <x v="28"/>
    <n v="0"/>
    <x v="2"/>
    <s v="US"/>
    <s v="USD"/>
    <x v="490"/>
    <x v="490"/>
    <b v="0"/>
    <n v="0"/>
    <b v="0"/>
    <s v="film &amp; video/animation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x v="491"/>
    <x v="491"/>
    <b v="0"/>
    <n v="0"/>
    <b v="0"/>
    <s v="film &amp; video/animation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x v="492"/>
    <x v="492"/>
    <b v="0"/>
    <n v="0"/>
    <b v="0"/>
    <s v="film &amp; video/animation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x v="493"/>
    <x v="493"/>
    <b v="0"/>
    <n v="0"/>
    <b v="0"/>
    <s v="film &amp; video/animation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x v="494"/>
    <x v="494"/>
    <b v="0"/>
    <n v="3"/>
    <b v="0"/>
    <s v="film &amp; video/animation"/>
    <n v="0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x v="495"/>
    <x v="495"/>
    <b v="0"/>
    <n v="0"/>
    <b v="0"/>
    <s v="film &amp; video/animation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s v="US"/>
    <s v="USD"/>
    <x v="496"/>
    <x v="496"/>
    <b v="0"/>
    <n v="1"/>
    <b v="0"/>
    <s v="film &amp; video/animation"/>
    <n v="0"/>
    <x v="0"/>
    <x v="5"/>
    <x v="496"/>
    <d v="2014-02-10T22:21:14"/>
    <x v="4"/>
  </r>
  <r>
    <n v="497"/>
    <s v="Galaxy Probe Kids"/>
    <s v="live-action/animated series pilot."/>
    <x v="140"/>
    <n v="30"/>
    <x v="2"/>
    <s v="US"/>
    <s v="USD"/>
    <x v="497"/>
    <x v="497"/>
    <b v="0"/>
    <n v="3"/>
    <b v="0"/>
    <s v="film &amp; video/animation"/>
    <n v="1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x v="498"/>
    <x v="498"/>
    <b v="0"/>
    <n v="22"/>
    <b v="0"/>
    <s v="film &amp; video/animation"/>
    <n v="5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x v="499"/>
    <x v="499"/>
    <b v="0"/>
    <n v="26"/>
    <b v="0"/>
    <s v="film &amp; video/animation"/>
    <n v="10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x v="500"/>
    <x v="500"/>
    <b v="0"/>
    <n v="4"/>
    <b v="0"/>
    <s v="film &amp; video/animation"/>
    <n v="3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x v="501"/>
    <x v="501"/>
    <b v="0"/>
    <n v="0"/>
    <b v="0"/>
    <s v="film &amp; video/animation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x v="502"/>
    <x v="502"/>
    <b v="0"/>
    <n v="4"/>
    <b v="0"/>
    <s v="film &amp; video/animation"/>
    <n v="1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x v="503"/>
    <x v="503"/>
    <b v="0"/>
    <n v="9"/>
    <b v="0"/>
    <s v="film &amp; video/animation"/>
    <n v="2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x v="504"/>
    <x v="504"/>
    <b v="0"/>
    <n v="5"/>
    <b v="0"/>
    <s v="film &amp; video/animation"/>
    <n v="1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x v="505"/>
    <x v="505"/>
    <b v="0"/>
    <n v="14"/>
    <b v="0"/>
    <s v="film &amp; video/animation"/>
    <n v="0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x v="506"/>
    <x v="506"/>
    <b v="0"/>
    <n v="1"/>
    <b v="0"/>
    <s v="film &amp; video/animation"/>
    <n v="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x v="507"/>
    <x v="507"/>
    <b v="0"/>
    <n v="10"/>
    <b v="0"/>
    <s v="film &amp; video/animation"/>
    <n v="3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x v="508"/>
    <x v="508"/>
    <b v="0"/>
    <n v="3"/>
    <b v="0"/>
    <s v="film &amp; video/animation"/>
    <n v="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x v="509"/>
    <x v="509"/>
    <b v="0"/>
    <n v="1"/>
    <b v="0"/>
    <s v="film &amp; video/animation"/>
    <n v="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x v="510"/>
    <x v="510"/>
    <b v="0"/>
    <n v="0"/>
    <b v="0"/>
    <s v="film &amp; video/animation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x v="511"/>
    <x v="511"/>
    <b v="0"/>
    <n v="5"/>
    <b v="0"/>
    <s v="film &amp; video/animation"/>
    <n v="3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x v="512"/>
    <x v="512"/>
    <b v="0"/>
    <n v="2"/>
    <b v="0"/>
    <s v="film &amp; video/animation"/>
    <n v="0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x v="513"/>
    <x v="513"/>
    <b v="0"/>
    <n v="68"/>
    <b v="0"/>
    <s v="film &amp; video/animation"/>
    <n v="14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x v="514"/>
    <x v="514"/>
    <b v="0"/>
    <n v="3"/>
    <b v="0"/>
    <s v="film &amp; video/animation"/>
    <n v="3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x v="515"/>
    <x v="515"/>
    <b v="0"/>
    <n v="34"/>
    <b v="0"/>
    <s v="film &amp; video/animation"/>
    <n v="25"/>
    <x v="0"/>
    <x v="5"/>
    <x v="515"/>
    <d v="2015-12-29T11:46:41"/>
    <x v="0"/>
  </r>
  <r>
    <n v="516"/>
    <s v="Shipmates"/>
    <s v="A big brother style comedy animation series starring famous seafarers"/>
    <x v="10"/>
    <n v="0"/>
    <x v="2"/>
    <s v="GB"/>
    <s v="GBP"/>
    <x v="516"/>
    <x v="516"/>
    <b v="0"/>
    <n v="0"/>
    <b v="0"/>
    <s v="film &amp; video/animation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x v="517"/>
    <x v="517"/>
    <b v="0"/>
    <n v="3"/>
    <b v="0"/>
    <s v="film &amp; video/animation"/>
    <n v="1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x v="518"/>
    <x v="518"/>
    <b v="0"/>
    <n v="0"/>
    <b v="0"/>
    <s v="film &amp; video/animation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x v="519"/>
    <x v="519"/>
    <b v="0"/>
    <n v="70"/>
    <b v="0"/>
    <s v="film &amp; video/animation"/>
    <n v="23"/>
    <x v="0"/>
    <x v="5"/>
    <x v="519"/>
    <d v="2012-12-05T09:23:41"/>
    <x v="5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x v="520"/>
    <x v="520"/>
    <b v="0"/>
    <n v="3"/>
    <b v="0"/>
    <s v="theater/plays"/>
    <n v="3"/>
    <x v="1"/>
    <x v="6"/>
    <x v="520"/>
    <d v="2015-08-07T15:00:00"/>
    <x v="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x v="521"/>
    <x v="521"/>
    <b v="0"/>
    <n v="12"/>
    <b v="0"/>
    <s v="theater/plays"/>
    <n v="11"/>
    <x v="1"/>
    <x v="6"/>
    <x v="521"/>
    <d v="2015-10-01T13:00:00"/>
    <x v="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x v="522"/>
    <x v="522"/>
    <b v="1"/>
    <n v="123"/>
    <b v="1"/>
    <s v="theater/plays"/>
    <n v="113"/>
    <x v="1"/>
    <x v="6"/>
    <x v="522"/>
    <d v="2012-04-01T20:00:58"/>
    <x v="5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x v="523"/>
    <x v="523"/>
    <b v="0"/>
    <n v="29"/>
    <b v="1"/>
    <s v="theater/plays"/>
    <n v="105"/>
    <x v="1"/>
    <x v="6"/>
    <x v="523"/>
    <d v="2015-06-25T18:07:39"/>
    <x v="9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x v="524"/>
    <x v="524"/>
    <b v="0"/>
    <n v="8"/>
    <b v="0"/>
    <s v="theater/plays"/>
    <n v="38"/>
    <x v="1"/>
    <x v="6"/>
    <x v="524"/>
    <d v="2015-01-28T19:37:11"/>
    <x v="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x v="525"/>
    <x v="525"/>
    <b v="0"/>
    <n v="0"/>
    <b v="0"/>
    <s v="theater/plays"/>
    <n v="0"/>
    <x v="1"/>
    <x v="6"/>
    <x v="525"/>
    <d v="2014-12-03T15:20:36"/>
    <x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x v="526"/>
    <x v="526"/>
    <b v="0"/>
    <n v="45"/>
    <b v="1"/>
    <s v="theater/plays"/>
    <n v="110"/>
    <x v="1"/>
    <x v="6"/>
    <x v="526"/>
    <d v="2015-10-17T07:00:10"/>
    <x v="0"/>
  </r>
  <r>
    <n v="3532"/>
    <s v="&quot;I Will Speak For Myself&quot;"/>
    <s v="Our goal: To produce a stirring one-woman show historically based on African-American womenâ€™s experiences, struggles, and journeys."/>
    <x v="146"/>
    <n v="1142"/>
    <x v="0"/>
    <s v="US"/>
    <s v="USD"/>
    <x v="527"/>
    <x v="527"/>
    <b v="0"/>
    <n v="27"/>
    <b v="1"/>
    <s v="theater/plays"/>
    <n v="119"/>
    <x v="1"/>
    <x v="6"/>
    <x v="527"/>
    <d v="2014-09-18T03:59:00"/>
    <x v="3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x v="528"/>
    <x v="528"/>
    <b v="1"/>
    <n v="34"/>
    <b v="0"/>
    <s v="theater/plays"/>
    <n v="9"/>
    <x v="1"/>
    <x v="6"/>
    <x v="528"/>
    <d v="2014-07-20T18:51:27"/>
    <x v="9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x v="529"/>
    <x v="529"/>
    <b v="0"/>
    <n v="26"/>
    <b v="1"/>
    <s v="theater/plays"/>
    <n v="118"/>
    <x v="1"/>
    <x v="6"/>
    <x v="529"/>
    <d v="2016-12-17T08:00:00"/>
    <x v="2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x v="530"/>
    <x v="530"/>
    <b v="0"/>
    <n v="78"/>
    <b v="1"/>
    <s v="theater/plays"/>
    <n v="155"/>
    <x v="1"/>
    <x v="6"/>
    <x v="530"/>
    <d v="2015-02-13T14:48:36"/>
    <x v="9"/>
  </r>
  <r>
    <n v="3710"/>
    <s v="&quot;Loving Alanis&quot; Rocky Mountain Regional Premier"/>
    <s v="A comedy about, life, death, men, women, and the power of a good Kegel."/>
    <x v="46"/>
    <n v="1835"/>
    <x v="0"/>
    <s v="US"/>
    <s v="USD"/>
    <x v="531"/>
    <x v="531"/>
    <b v="0"/>
    <n v="27"/>
    <b v="1"/>
    <s v="theater/plays"/>
    <n v="141"/>
    <x v="1"/>
    <x v="6"/>
    <x v="531"/>
    <d v="2015-04-03T13:49:48"/>
    <x v="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x v="532"/>
    <x v="532"/>
    <b v="0"/>
    <n v="43"/>
    <b v="1"/>
    <s v="theater/plays"/>
    <n v="111"/>
    <x v="1"/>
    <x v="6"/>
    <x v="532"/>
    <d v="2015-01-05T20:26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x v="533"/>
    <x v="533"/>
    <b v="0"/>
    <n v="12"/>
    <b v="0"/>
    <s v="theater/plays"/>
    <n v="21"/>
    <x v="1"/>
    <x v="6"/>
    <x v="533"/>
    <d v="2016-12-12T06:00:00"/>
    <x v="9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x v="534"/>
    <x v="534"/>
    <b v="0"/>
    <n v="56"/>
    <b v="1"/>
    <s v="theater/plays"/>
    <n v="101"/>
    <x v="1"/>
    <x v="6"/>
    <x v="534"/>
    <d v="2014-05-23T20:01:47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x v="535"/>
    <x v="535"/>
    <b v="1"/>
    <n v="145"/>
    <b v="1"/>
    <s v="theater/plays"/>
    <n v="154"/>
    <x v="1"/>
    <x v="6"/>
    <x v="535"/>
    <d v="2015-11-06T13:00:09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x v="536"/>
    <x v="536"/>
    <b v="0"/>
    <n v="72"/>
    <b v="1"/>
    <s v="theater/plays"/>
    <n v="113"/>
    <x v="1"/>
    <x v="6"/>
    <x v="536"/>
    <d v="2014-05-24T21:00:00"/>
    <x v="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x v="537"/>
    <x v="537"/>
    <b v="0"/>
    <n v="18"/>
    <b v="1"/>
    <s v="theater/plays"/>
    <n v="211"/>
    <x v="1"/>
    <x v="6"/>
    <x v="537"/>
    <d v="2014-07-18T23:48:24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x v="538"/>
    <x v="538"/>
    <b v="0"/>
    <n v="3"/>
    <b v="0"/>
    <s v="theater/plays"/>
    <n v="3"/>
    <x v="1"/>
    <x v="6"/>
    <x v="538"/>
    <d v="2015-09-07T18:09:57"/>
    <x v="9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x v="539"/>
    <x v="539"/>
    <b v="0"/>
    <n v="5"/>
    <b v="0"/>
    <s v="theater/plays"/>
    <n v="19"/>
    <x v="1"/>
    <x v="6"/>
    <x v="539"/>
    <d v="2016-02-06T04:59:00"/>
    <x v="9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x v="540"/>
    <x v="540"/>
    <b v="0"/>
    <n v="1"/>
    <b v="0"/>
    <s v="technology/web"/>
    <n v="0"/>
    <x v="2"/>
    <x v="7"/>
    <x v="540"/>
    <d v="2015-02-04T19:36:46"/>
    <x v="9"/>
  </r>
  <r>
    <n v="541"/>
    <s v="Deviations"/>
    <s v="A website dedicated to local Kink Communities; to find others with matching interests and bring them together."/>
    <x v="37"/>
    <n v="25"/>
    <x v="2"/>
    <s v="US"/>
    <s v="USD"/>
    <x v="541"/>
    <x v="541"/>
    <b v="0"/>
    <n v="1"/>
    <b v="0"/>
    <s v="technology/web"/>
    <n v="1"/>
    <x v="2"/>
    <x v="7"/>
    <x v="541"/>
    <d v="2015-10-29T01:07:14"/>
    <x v="9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x v="542"/>
    <x v="542"/>
    <b v="0"/>
    <n v="1"/>
    <b v="0"/>
    <s v="technology/web"/>
    <n v="0"/>
    <x v="2"/>
    <x v="7"/>
    <x v="542"/>
    <d v="2016-05-03T16:41:56"/>
    <x v="9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x v="543"/>
    <x v="543"/>
    <b v="0"/>
    <n v="2"/>
    <b v="0"/>
    <s v="technology/web"/>
    <n v="0"/>
    <x v="2"/>
    <x v="7"/>
    <x v="543"/>
    <d v="2014-11-01T02:12:42"/>
    <x v="9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x v="544"/>
    <x v="544"/>
    <b v="0"/>
    <n v="2"/>
    <b v="0"/>
    <s v="technology/web"/>
    <n v="1"/>
    <x v="2"/>
    <x v="7"/>
    <x v="544"/>
    <d v="2016-07-04T15:46:00"/>
    <x v="9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x v="545"/>
    <x v="545"/>
    <b v="0"/>
    <n v="34"/>
    <b v="0"/>
    <s v="technology/web"/>
    <n v="27"/>
    <x v="2"/>
    <x v="7"/>
    <x v="545"/>
    <d v="2015-11-15T15:13:09"/>
    <x v="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x v="546"/>
    <x v="546"/>
    <b v="0"/>
    <n v="2"/>
    <b v="0"/>
    <s v="technology/web"/>
    <n v="0"/>
    <x v="2"/>
    <x v="7"/>
    <x v="546"/>
    <d v="2015-10-17T16:01:55"/>
    <x v="9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x v="547"/>
    <x v="547"/>
    <b v="0"/>
    <n v="0"/>
    <b v="0"/>
    <s v="technology/web"/>
    <n v="0"/>
    <x v="2"/>
    <x v="7"/>
    <x v="547"/>
    <d v="2016-02-10T16:42:44"/>
    <x v="9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x v="548"/>
    <x v="548"/>
    <b v="0"/>
    <n v="1"/>
    <b v="0"/>
    <s v="technology/web"/>
    <n v="0"/>
    <x v="2"/>
    <x v="7"/>
    <x v="548"/>
    <d v="2015-10-29T21:40:48"/>
    <x v="9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x v="549"/>
    <x v="549"/>
    <b v="0"/>
    <n v="8"/>
    <b v="0"/>
    <s v="technology/web"/>
    <n v="3"/>
    <x v="2"/>
    <x v="7"/>
    <x v="549"/>
    <d v="2015-07-08T15:17:02"/>
    <x v="9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x v="550"/>
    <x v="550"/>
    <b v="0"/>
    <n v="4"/>
    <b v="0"/>
    <s v="technology/web"/>
    <n v="1"/>
    <x v="2"/>
    <x v="7"/>
    <x v="550"/>
    <d v="2017-01-31T05:00:00"/>
    <x v="9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x v="551"/>
    <x v="551"/>
    <b v="0"/>
    <n v="28"/>
    <b v="0"/>
    <s v="technology/web"/>
    <n v="5"/>
    <x v="2"/>
    <x v="7"/>
    <x v="551"/>
    <d v="2015-08-01T17:53:00"/>
    <x v="9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x v="552"/>
    <x v="552"/>
    <b v="0"/>
    <n v="0"/>
    <b v="0"/>
    <s v="technology/web"/>
    <n v="0"/>
    <x v="2"/>
    <x v="7"/>
    <x v="552"/>
    <d v="2016-01-09T14:48:16"/>
    <x v="9"/>
  </r>
  <r>
    <n v="553"/>
    <s v="sellorshopusa.com"/>
    <s v="Groundbreaking New Classifieds Website Grows Into Largest Nationwide Coverage By Turning Users Into Entrepreneurs"/>
    <x v="31"/>
    <n v="123"/>
    <x v="2"/>
    <s v="US"/>
    <s v="USD"/>
    <x v="553"/>
    <x v="553"/>
    <b v="0"/>
    <n v="6"/>
    <b v="0"/>
    <s v="technology/web"/>
    <n v="0"/>
    <x v="2"/>
    <x v="7"/>
    <x v="553"/>
    <d v="2014-11-14T18:16:31"/>
    <x v="9"/>
  </r>
  <r>
    <n v="554"/>
    <s v="grplife, private social network for non-profit organizations"/>
    <s v="grplife helps non-profit and community groups engage their members while upholding an attitude of responsibility for their information"/>
    <x v="147"/>
    <n v="1416"/>
    <x v="2"/>
    <s v="US"/>
    <s v="USD"/>
    <x v="554"/>
    <x v="554"/>
    <b v="0"/>
    <n v="22"/>
    <b v="0"/>
    <s v="technology/web"/>
    <n v="37"/>
    <x v="2"/>
    <x v="7"/>
    <x v="554"/>
    <d v="2014-10-19T16:26:12"/>
    <x v="9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x v="555"/>
    <x v="555"/>
    <b v="0"/>
    <n v="0"/>
    <b v="0"/>
    <s v="technology/web"/>
    <n v="0"/>
    <x v="2"/>
    <x v="7"/>
    <x v="555"/>
    <d v="2016-06-12T08:29:03"/>
    <x v="9"/>
  </r>
  <r>
    <n v="556"/>
    <s v="Braille Academy"/>
    <s v="An educational platform for learning Unified English Braille Code"/>
    <x v="6"/>
    <n v="200"/>
    <x v="2"/>
    <s v="US"/>
    <s v="USD"/>
    <x v="556"/>
    <x v="556"/>
    <b v="0"/>
    <n v="1"/>
    <b v="0"/>
    <s v="technology/web"/>
    <n v="3"/>
    <x v="2"/>
    <x v="7"/>
    <x v="556"/>
    <d v="2016-01-06T20:38:37"/>
    <x v="9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x v="557"/>
    <x v="557"/>
    <b v="0"/>
    <n v="20"/>
    <b v="0"/>
    <s v="technology/web"/>
    <n v="1"/>
    <x v="2"/>
    <x v="7"/>
    <x v="557"/>
    <d v="2016-12-02T23:36:43"/>
    <x v="9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x v="558"/>
    <x v="558"/>
    <b v="0"/>
    <n v="0"/>
    <b v="0"/>
    <s v="technology/web"/>
    <n v="0"/>
    <x v="2"/>
    <x v="7"/>
    <x v="558"/>
    <d v="2015-03-24T20:11:45"/>
    <x v="9"/>
  </r>
  <r>
    <n v="559"/>
    <s v="MADE online media platform for artists and creatives"/>
    <s v="The words most comprehensive platform for creatives &amp; artists. Develop &amp; showcase user talent &amp; link them to business &amp; brands globally"/>
    <x v="148"/>
    <n v="50"/>
    <x v="2"/>
    <s v="US"/>
    <s v="USD"/>
    <x v="559"/>
    <x v="559"/>
    <b v="0"/>
    <n v="1"/>
    <b v="0"/>
    <s v="technology/web"/>
    <n v="0"/>
    <x v="2"/>
    <x v="7"/>
    <x v="559"/>
    <d v="2015-12-13T06:47:40"/>
    <x v="9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x v="560"/>
    <x v="560"/>
    <b v="0"/>
    <n v="3"/>
    <b v="0"/>
    <s v="technology/web"/>
    <n v="0"/>
    <x v="2"/>
    <x v="7"/>
    <x v="560"/>
    <d v="2014-12-17T18:30:45"/>
    <x v="9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x v="561"/>
    <x v="561"/>
    <b v="0"/>
    <n v="2"/>
    <b v="0"/>
    <s v="technology/web"/>
    <n v="0"/>
    <x v="2"/>
    <x v="7"/>
    <x v="561"/>
    <d v="2015-10-26T15:48:33"/>
    <x v="9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x v="562"/>
    <x v="562"/>
    <b v="0"/>
    <n v="0"/>
    <b v="0"/>
    <s v="technology/web"/>
    <n v="0"/>
    <x v="2"/>
    <x v="7"/>
    <x v="562"/>
    <d v="2016-12-18T09:20:15"/>
    <x v="9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x v="563"/>
    <x v="563"/>
    <b v="0"/>
    <n v="2"/>
    <b v="0"/>
    <s v="technology/web"/>
    <n v="0"/>
    <x v="2"/>
    <x v="7"/>
    <x v="563"/>
    <d v="2015-02-17T01:40:47"/>
    <x v="9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x v="564"/>
    <x v="564"/>
    <b v="0"/>
    <n v="1"/>
    <b v="0"/>
    <s v="technology/web"/>
    <n v="0"/>
    <x v="2"/>
    <x v="7"/>
    <x v="564"/>
    <d v="2016-03-12T22:37:55"/>
    <x v="9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x v="565"/>
    <x v="565"/>
    <b v="0"/>
    <n v="0"/>
    <b v="0"/>
    <s v="technology/web"/>
    <n v="0"/>
    <x v="2"/>
    <x v="7"/>
    <x v="565"/>
    <d v="2015-07-10T18:50:49"/>
    <x v="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x v="566"/>
    <x v="566"/>
    <b v="0"/>
    <n v="1"/>
    <b v="0"/>
    <s v="technology/web"/>
    <n v="0"/>
    <x v="2"/>
    <x v="7"/>
    <x v="566"/>
    <d v="2016-07-14T16:25:33"/>
    <x v="9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x v="567"/>
    <x v="567"/>
    <b v="0"/>
    <n v="0"/>
    <b v="0"/>
    <s v="technology/web"/>
    <n v="0"/>
    <x v="2"/>
    <x v="7"/>
    <x v="567"/>
    <d v="2015-01-01T20:13:14"/>
    <x v="9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x v="568"/>
    <x v="568"/>
    <b v="0"/>
    <n v="5"/>
    <b v="0"/>
    <s v="technology/web"/>
    <n v="1"/>
    <x v="2"/>
    <x v="7"/>
    <x v="568"/>
    <d v="2016-01-16T11:00:00"/>
    <x v="9"/>
  </r>
  <r>
    <n v="569"/>
    <s v="Mioti"/>
    <s v="Mioti is an indie game marketplace that doubles as a community for developers to join networks and discuss projects."/>
    <x v="30"/>
    <n v="20"/>
    <x v="2"/>
    <s v="CA"/>
    <s v="CAD"/>
    <x v="569"/>
    <x v="569"/>
    <b v="0"/>
    <n v="1"/>
    <b v="0"/>
    <s v="technology/web"/>
    <n v="1"/>
    <x v="2"/>
    <x v="7"/>
    <x v="569"/>
    <d v="2016-01-01T20:20:12"/>
    <x v="9"/>
  </r>
  <r>
    <n v="570"/>
    <s v="Relaunching in May"/>
    <s v="Humans have AM/FM/Satellite radio, kids have radio Disney, pets have DogCatRadio."/>
    <x v="94"/>
    <n v="142"/>
    <x v="2"/>
    <s v="US"/>
    <s v="USD"/>
    <x v="570"/>
    <x v="570"/>
    <b v="0"/>
    <n v="1"/>
    <b v="0"/>
    <s v="technology/web"/>
    <n v="0"/>
    <x v="2"/>
    <x v="7"/>
    <x v="570"/>
    <d v="2016-02-18T19:09:29"/>
    <x v="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x v="571"/>
    <x v="571"/>
    <b v="0"/>
    <n v="2"/>
    <b v="0"/>
    <s v="technology/web"/>
    <n v="0"/>
    <x v="2"/>
    <x v="7"/>
    <x v="571"/>
    <d v="2015-07-27T03:59:00"/>
    <x v="9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x v="572"/>
    <x v="572"/>
    <b v="0"/>
    <n v="0"/>
    <b v="0"/>
    <s v="technology/web"/>
    <n v="0"/>
    <x v="2"/>
    <x v="7"/>
    <x v="572"/>
    <d v="2015-11-04T18:11:28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x v="149"/>
    <n v="346"/>
    <x v="2"/>
    <s v="US"/>
    <s v="USD"/>
    <x v="573"/>
    <x v="573"/>
    <b v="0"/>
    <n v="9"/>
    <b v="0"/>
    <s v="technology/web"/>
    <n v="0"/>
    <x v="2"/>
    <x v="7"/>
    <x v="573"/>
    <d v="2015-01-18T01:12:00"/>
    <x v="9"/>
  </r>
  <r>
    <n v="574"/>
    <s v="Unity, A Content Creators Toolkit"/>
    <s v="Grow your YouTube channel and increase your audience by allowing multi uploads, shares and interaction from a single simple interface."/>
    <x v="150"/>
    <n v="80"/>
    <x v="2"/>
    <s v="GB"/>
    <s v="GBP"/>
    <x v="574"/>
    <x v="574"/>
    <b v="0"/>
    <n v="4"/>
    <b v="0"/>
    <s v="technology/web"/>
    <n v="1"/>
    <x v="2"/>
    <x v="7"/>
    <x v="574"/>
    <d v="2016-10-19T10:38:27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x v="575"/>
    <x v="575"/>
    <b v="0"/>
    <n v="4"/>
    <b v="0"/>
    <s v="technology/web"/>
    <n v="0"/>
    <x v="2"/>
    <x v="7"/>
    <x v="575"/>
    <d v="2015-06-13T16:37:23"/>
    <x v="9"/>
  </r>
  <r>
    <n v="576"/>
    <s v="Uthtopia"/>
    <s v="UthTopia Is a social media organization that believes in positive online usage, youth mentorship, and youth empowerment."/>
    <x v="58"/>
    <n v="1"/>
    <x v="2"/>
    <s v="US"/>
    <s v="USD"/>
    <x v="576"/>
    <x v="576"/>
    <b v="0"/>
    <n v="1"/>
    <b v="0"/>
    <s v="technology/web"/>
    <n v="0"/>
    <x v="2"/>
    <x v="7"/>
    <x v="576"/>
    <d v="2015-03-28T10:19:12"/>
    <x v="9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x v="577"/>
    <x v="577"/>
    <b v="0"/>
    <n v="1"/>
    <b v="0"/>
    <s v="technology/web"/>
    <n v="0"/>
    <x v="2"/>
    <x v="7"/>
    <x v="577"/>
    <d v="2016-05-20T14:08:22"/>
    <x v="9"/>
  </r>
  <r>
    <n v="578"/>
    <s v="weBuy Crowdsourced Shopping"/>
    <s v="weBuy trade built on technology and Crowd Sourced Power"/>
    <x v="151"/>
    <n v="14"/>
    <x v="2"/>
    <s v="GB"/>
    <s v="GBP"/>
    <x v="578"/>
    <x v="578"/>
    <b v="0"/>
    <n v="7"/>
    <b v="0"/>
    <s v="technology/web"/>
    <n v="0"/>
    <x v="2"/>
    <x v="7"/>
    <x v="578"/>
    <d v="2015-09-07T13:53:13"/>
    <x v="9"/>
  </r>
  <r>
    <n v="579"/>
    <s v="Course: Learn Cryptography"/>
    <s v="Learn classic and public key cryptography with a full proof-of-concept system in JavaScript."/>
    <x v="14"/>
    <n v="175"/>
    <x v="2"/>
    <s v="US"/>
    <s v="USD"/>
    <x v="579"/>
    <x v="579"/>
    <b v="0"/>
    <n v="5"/>
    <b v="0"/>
    <s v="technology/web"/>
    <n v="1"/>
    <x v="2"/>
    <x v="7"/>
    <x v="579"/>
    <d v="2014-12-25T20:27:03"/>
    <x v="9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x v="580"/>
    <x v="580"/>
    <b v="0"/>
    <n v="1"/>
    <b v="0"/>
    <s v="technology/web"/>
    <n v="0"/>
    <x v="2"/>
    <x v="7"/>
    <x v="580"/>
    <d v="2016-09-22T21:47:47"/>
    <x v="9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x v="581"/>
    <x v="581"/>
    <b v="0"/>
    <n v="0"/>
    <b v="0"/>
    <s v="technology/web"/>
    <n v="0"/>
    <x v="2"/>
    <x v="7"/>
    <x v="581"/>
    <d v="2015-08-02T00:18:24"/>
    <x v="9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x v="582"/>
    <x v="582"/>
    <b v="0"/>
    <n v="0"/>
    <b v="0"/>
    <s v="technology/web"/>
    <n v="0"/>
    <x v="2"/>
    <x v="7"/>
    <x v="582"/>
    <d v="2015-03-15T18:00:00"/>
    <x v="9"/>
  </r>
  <r>
    <n v="583"/>
    <s v="HackersArchive.com"/>
    <s v="HackersArchive.com will help rid the web of viruses and scams found everywhere else you look!"/>
    <x v="7"/>
    <n v="1"/>
    <x v="2"/>
    <s v="US"/>
    <s v="USD"/>
    <x v="583"/>
    <x v="583"/>
    <b v="0"/>
    <n v="1"/>
    <b v="0"/>
    <s v="technology/web"/>
    <n v="0"/>
    <x v="2"/>
    <x v="7"/>
    <x v="583"/>
    <d v="2015-03-19T21:31:27"/>
    <x v="9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x v="584"/>
    <x v="584"/>
    <b v="0"/>
    <n v="2"/>
    <b v="0"/>
    <s v="technology/web"/>
    <n v="1"/>
    <x v="2"/>
    <x v="7"/>
    <x v="584"/>
    <d v="2015-03-16T16:11:56"/>
    <x v="9"/>
  </r>
  <r>
    <n v="585"/>
    <s v="Link Card"/>
    <s v="SAVE UP TO 40% WHEN YOU SPEND!_x000a__x000a_PRE-ORDER YOUR LINK CARD TODAY"/>
    <x v="7"/>
    <n v="0"/>
    <x v="2"/>
    <s v="GB"/>
    <s v="GBP"/>
    <x v="585"/>
    <x v="585"/>
    <b v="0"/>
    <n v="0"/>
    <b v="0"/>
    <s v="technology/web"/>
    <n v="0"/>
    <x v="2"/>
    <x v="7"/>
    <x v="585"/>
    <d v="2015-12-01T00:00:00"/>
    <x v="9"/>
  </r>
  <r>
    <n v="586"/>
    <s v="Employ College 2K"/>
    <s v="Employ College is a movement for companies to hire college graduates from their respected institutions."/>
    <x v="3"/>
    <n v="56"/>
    <x v="2"/>
    <s v="US"/>
    <s v="USD"/>
    <x v="586"/>
    <x v="586"/>
    <b v="0"/>
    <n v="4"/>
    <b v="0"/>
    <s v="technology/web"/>
    <n v="1"/>
    <x v="2"/>
    <x v="7"/>
    <x v="586"/>
    <d v="2015-02-15T20:30:07"/>
    <x v="9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x v="587"/>
    <x v="587"/>
    <b v="0"/>
    <n v="7"/>
    <b v="0"/>
    <s v="technology/web"/>
    <n v="9"/>
    <x v="2"/>
    <x v="7"/>
    <x v="587"/>
    <d v="2015-04-16T18:10:33"/>
    <x v="9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x v="588"/>
    <x v="588"/>
    <b v="0"/>
    <n v="2"/>
    <b v="0"/>
    <s v="technology/web"/>
    <n v="3"/>
    <x v="2"/>
    <x v="7"/>
    <x v="588"/>
    <d v="2016-11-17T19:28:06"/>
    <x v="9"/>
  </r>
  <r>
    <n v="589"/>
    <s v="Get Neighborly"/>
    <s v="Services closer than you think..."/>
    <x v="51"/>
    <n v="1"/>
    <x v="2"/>
    <s v="US"/>
    <s v="USD"/>
    <x v="589"/>
    <x v="589"/>
    <b v="0"/>
    <n v="1"/>
    <b v="0"/>
    <s v="technology/web"/>
    <n v="0"/>
    <x v="2"/>
    <x v="7"/>
    <x v="589"/>
    <d v="2015-07-08T14:44:59"/>
    <x v="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x v="590"/>
    <x v="590"/>
    <b v="0"/>
    <n v="9"/>
    <b v="0"/>
    <s v="technology/web"/>
    <n v="4"/>
    <x v="2"/>
    <x v="7"/>
    <x v="590"/>
    <d v="2016-02-08T13:01:00"/>
    <x v="9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x v="591"/>
    <x v="591"/>
    <b v="0"/>
    <n v="2"/>
    <b v="0"/>
    <s v="technology/web"/>
    <n v="0"/>
    <x v="2"/>
    <x v="7"/>
    <x v="591"/>
    <d v="2015-07-22T13:02:10"/>
    <x v="9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x v="592"/>
    <x v="592"/>
    <b v="0"/>
    <n v="1"/>
    <b v="0"/>
    <s v="technology/web"/>
    <n v="3"/>
    <x v="2"/>
    <x v="7"/>
    <x v="592"/>
    <d v="2014-12-03T05:34:20"/>
    <x v="9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x v="593"/>
    <x v="593"/>
    <b v="0"/>
    <n v="7"/>
    <b v="0"/>
    <s v="technology/web"/>
    <n v="23"/>
    <x v="2"/>
    <x v="7"/>
    <x v="593"/>
    <d v="2015-04-06T15:15:45"/>
    <x v="9"/>
  </r>
  <r>
    <n v="594"/>
    <s v="Unleashed Fitness"/>
    <s v="Creating a fitness site that will change the fitness game forever!"/>
    <x v="31"/>
    <n v="26"/>
    <x v="2"/>
    <s v="US"/>
    <s v="USD"/>
    <x v="594"/>
    <x v="594"/>
    <b v="0"/>
    <n v="2"/>
    <b v="0"/>
    <s v="technology/web"/>
    <n v="0"/>
    <x v="2"/>
    <x v="7"/>
    <x v="594"/>
    <d v="2016-04-16T18:43:26"/>
    <x v="9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x v="595"/>
    <x v="595"/>
    <b v="0"/>
    <n v="8"/>
    <b v="0"/>
    <s v="technology/web"/>
    <n v="0"/>
    <x v="2"/>
    <x v="7"/>
    <x v="595"/>
    <d v="2015-05-04T01:40:38"/>
    <x v="9"/>
  </r>
  <r>
    <n v="596"/>
    <s v="DigitaliBook free library"/>
    <s v="We present digitaibook,com site which can become a free electronic library with your help,"/>
    <x v="22"/>
    <n v="6"/>
    <x v="2"/>
    <s v="US"/>
    <s v="USD"/>
    <x v="596"/>
    <x v="596"/>
    <b v="0"/>
    <n v="2"/>
    <b v="0"/>
    <s v="technology/web"/>
    <n v="0"/>
    <x v="2"/>
    <x v="7"/>
    <x v="596"/>
    <d v="2016-11-02T21:31:32"/>
    <x v="9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x v="597"/>
    <x v="597"/>
    <b v="0"/>
    <n v="2"/>
    <b v="0"/>
    <s v="technology/web"/>
    <n v="0"/>
    <x v="2"/>
    <x v="7"/>
    <x v="597"/>
    <d v="2016-07-31T16:00:00"/>
    <x v="9"/>
  </r>
  <r>
    <n v="598"/>
    <s v="Goals not creeds"/>
    <s v="This is a project to create a crowd-funding site for Urantia Book readers worldwide."/>
    <x v="30"/>
    <n v="850"/>
    <x v="2"/>
    <s v="US"/>
    <s v="USD"/>
    <x v="598"/>
    <x v="598"/>
    <b v="0"/>
    <n v="7"/>
    <b v="0"/>
    <s v="technology/web"/>
    <n v="34"/>
    <x v="2"/>
    <x v="7"/>
    <x v="598"/>
    <d v="2014-12-05T00:03:01"/>
    <x v="9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x v="599"/>
    <x v="599"/>
    <b v="0"/>
    <n v="2"/>
    <b v="0"/>
    <s v="technology/web"/>
    <n v="0"/>
    <x v="2"/>
    <x v="7"/>
    <x v="599"/>
    <d v="2015-03-08T15:16:00"/>
    <x v="9"/>
  </r>
  <r>
    <n v="600"/>
    <s v="Anaheim California here we come but we need your help."/>
    <s v="Science Technology Engineering and Math + youth = a brighter tomorrow."/>
    <x v="10"/>
    <n v="100"/>
    <x v="1"/>
    <s v="US"/>
    <s v="USD"/>
    <x v="600"/>
    <x v="600"/>
    <b v="0"/>
    <n v="1"/>
    <b v="0"/>
    <s v="technology/web"/>
    <n v="2"/>
    <x v="2"/>
    <x v="7"/>
    <x v="600"/>
    <d v="2015-05-09T19:09:22"/>
    <x v="9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x v="601"/>
    <x v="601"/>
    <b v="0"/>
    <n v="6"/>
    <b v="0"/>
    <s v="technology/web"/>
    <n v="1"/>
    <x v="2"/>
    <x v="7"/>
    <x v="601"/>
    <d v="2014-12-26T20:35:39"/>
    <x v="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x v="602"/>
    <x v="602"/>
    <b v="0"/>
    <n v="0"/>
    <b v="0"/>
    <s v="technology/web"/>
    <n v="0"/>
    <x v="2"/>
    <x v="7"/>
    <x v="602"/>
    <d v="2015-06-18T19:03:35"/>
    <x v="9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x v="603"/>
    <x v="603"/>
    <b v="0"/>
    <n v="13"/>
    <b v="0"/>
    <s v="technology/web"/>
    <n v="4"/>
    <x v="2"/>
    <x v="7"/>
    <x v="603"/>
    <d v="2014-08-14T15:20:23"/>
    <x v="9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x v="604"/>
    <x v="604"/>
    <b v="0"/>
    <n v="0"/>
    <b v="0"/>
    <s v="technology/web"/>
    <n v="0"/>
    <x v="2"/>
    <x v="7"/>
    <x v="604"/>
    <d v="2014-08-28T00:50:56"/>
    <x v="9"/>
  </r>
  <r>
    <n v="605"/>
    <s v="Teach Your Parents iPad (Canceled)"/>
    <s v="An iPad support care package for your parents / seniors."/>
    <x v="10"/>
    <n v="131"/>
    <x v="1"/>
    <s v="US"/>
    <s v="USD"/>
    <x v="605"/>
    <x v="605"/>
    <b v="0"/>
    <n v="8"/>
    <b v="0"/>
    <s v="technology/web"/>
    <n v="3"/>
    <x v="2"/>
    <x v="7"/>
    <x v="605"/>
    <d v="2015-08-23T08:35:08"/>
    <x v="9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x v="606"/>
    <x v="606"/>
    <b v="0"/>
    <n v="1"/>
    <b v="0"/>
    <s v="technology/web"/>
    <n v="0"/>
    <x v="2"/>
    <x v="7"/>
    <x v="606"/>
    <d v="2015-05-24T15:00:00"/>
    <x v="9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x v="607"/>
    <x v="607"/>
    <b v="0"/>
    <n v="0"/>
    <b v="0"/>
    <s v="technology/web"/>
    <n v="0"/>
    <x v="2"/>
    <x v="7"/>
    <x v="607"/>
    <d v="2015-11-22T20:48:56"/>
    <x v="9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x v="608"/>
    <x v="608"/>
    <b v="0"/>
    <n v="5"/>
    <b v="0"/>
    <s v="technology/web"/>
    <n v="1"/>
    <x v="2"/>
    <x v="7"/>
    <x v="608"/>
    <d v="2015-06-15T22:06:20"/>
    <x v="9"/>
  </r>
  <r>
    <n v="609"/>
    <s v="Swap Anything (Canceled)"/>
    <s v="Can we swap, please? - everybody's said it. I want to create a website that enables anybody to trade their items, without money hassle."/>
    <x v="152"/>
    <n v="5"/>
    <x v="1"/>
    <s v="GB"/>
    <s v="GBP"/>
    <x v="609"/>
    <x v="609"/>
    <b v="0"/>
    <n v="1"/>
    <b v="0"/>
    <s v="technology/web"/>
    <n v="1"/>
    <x v="2"/>
    <x v="7"/>
    <x v="609"/>
    <d v="2015-11-29T01:49:04"/>
    <x v="9"/>
  </r>
  <r>
    <n v="610"/>
    <s v="UniteChrist (Canceled)"/>
    <s v="We are creating a Christian social network to empower, educate, and connect Christians all over the world."/>
    <x v="153"/>
    <n v="0"/>
    <x v="1"/>
    <s v="US"/>
    <s v="USD"/>
    <x v="610"/>
    <x v="610"/>
    <b v="0"/>
    <n v="0"/>
    <b v="0"/>
    <s v="technology/web"/>
    <n v="0"/>
    <x v="2"/>
    <x v="7"/>
    <x v="610"/>
    <d v="2015-04-22T19:56:26"/>
    <x v="9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x v="611"/>
    <x v="611"/>
    <b v="0"/>
    <n v="0"/>
    <b v="0"/>
    <s v="technology/web"/>
    <n v="0"/>
    <x v="2"/>
    <x v="7"/>
    <x v="611"/>
    <d v="2016-01-19T13:27:17"/>
    <x v="9"/>
  </r>
  <r>
    <n v="612"/>
    <s v="Web Streaming 2.0 (Canceled)"/>
    <s v="A Fast and Reliable new Web platform to stream videos from Internet"/>
    <x v="3"/>
    <n v="0"/>
    <x v="1"/>
    <s v="IT"/>
    <s v="EUR"/>
    <x v="612"/>
    <x v="612"/>
    <b v="0"/>
    <n v="0"/>
    <b v="0"/>
    <s v="technology/web"/>
    <n v="0"/>
    <x v="2"/>
    <x v="7"/>
    <x v="612"/>
    <d v="2016-09-02T00:45:46"/>
    <x v="9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x v="613"/>
    <x v="613"/>
    <b v="0"/>
    <n v="121"/>
    <b v="0"/>
    <s v="technology/web"/>
    <n v="21"/>
    <x v="2"/>
    <x v="7"/>
    <x v="613"/>
    <d v="2015-10-01T04:59:00"/>
    <x v="9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x v="614"/>
    <x v="614"/>
    <b v="0"/>
    <n v="0"/>
    <b v="0"/>
    <s v="technology/web"/>
    <n v="0"/>
    <x v="2"/>
    <x v="7"/>
    <x v="614"/>
    <d v="2016-06-24T01:29:00"/>
    <x v="9"/>
  </r>
  <r>
    <n v="615"/>
    <s v="PixlDir.com - Simple and fast image hosting. (Canceled)"/>
    <s v="The aim of PixlDir is to deliver the most simple, and fast experience when it comes to uploading images to the web."/>
    <x v="154"/>
    <n v="0"/>
    <x v="1"/>
    <s v="NZ"/>
    <s v="NZD"/>
    <x v="615"/>
    <x v="615"/>
    <b v="0"/>
    <n v="0"/>
    <b v="0"/>
    <s v="technology/web"/>
    <n v="0"/>
    <x v="2"/>
    <x v="7"/>
    <x v="615"/>
    <d v="2015-09-25T02:55:59"/>
    <x v="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x v="616"/>
    <x v="616"/>
    <b v="0"/>
    <n v="0"/>
    <b v="0"/>
    <s v="technology/web"/>
    <n v="0"/>
    <x v="2"/>
    <x v="7"/>
    <x v="616"/>
    <d v="2017-02-25T09:01:47"/>
    <x v="9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x v="617"/>
    <x v="617"/>
    <b v="0"/>
    <n v="3"/>
    <b v="0"/>
    <s v="technology/web"/>
    <n v="3"/>
    <x v="2"/>
    <x v="7"/>
    <x v="617"/>
    <d v="2015-05-08T08:14:03"/>
    <x v="9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x v="618"/>
    <x v="618"/>
    <b v="0"/>
    <n v="0"/>
    <b v="0"/>
    <s v="technology/web"/>
    <n v="0"/>
    <x v="2"/>
    <x v="7"/>
    <x v="618"/>
    <d v="2015-12-09T19:26:43"/>
    <x v="9"/>
  </r>
  <r>
    <n v="619"/>
    <s v="Big Data (Canceled)"/>
    <s v="Big Data Sets for researchers interested in improving the quality of life."/>
    <x v="155"/>
    <n v="1"/>
    <x v="1"/>
    <s v="US"/>
    <s v="USD"/>
    <x v="619"/>
    <x v="619"/>
    <b v="0"/>
    <n v="1"/>
    <b v="0"/>
    <s v="technology/web"/>
    <n v="0"/>
    <x v="2"/>
    <x v="7"/>
    <x v="619"/>
    <d v="2014-11-25T16:36:30"/>
    <x v="9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x v="620"/>
    <x v="620"/>
    <b v="0"/>
    <n v="1"/>
    <b v="0"/>
    <s v="technology/web"/>
    <n v="1"/>
    <x v="2"/>
    <x v="7"/>
    <x v="620"/>
    <d v="2014-08-25T17:12:18"/>
    <x v="9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x v="621"/>
    <x v="621"/>
    <b v="0"/>
    <n v="3"/>
    <b v="0"/>
    <s v="technology/web"/>
    <n v="1"/>
    <x v="2"/>
    <x v="7"/>
    <x v="621"/>
    <d v="2016-07-07T23:42:17"/>
    <x v="9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x v="622"/>
    <x v="622"/>
    <b v="0"/>
    <n v="9"/>
    <b v="0"/>
    <s v="technology/web"/>
    <n v="6"/>
    <x v="2"/>
    <x v="7"/>
    <x v="622"/>
    <d v="2016-07-01T18:35:38"/>
    <x v="9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x v="623"/>
    <x v="623"/>
    <b v="0"/>
    <n v="0"/>
    <b v="0"/>
    <s v="technology/web"/>
    <n v="0"/>
    <x v="2"/>
    <x v="7"/>
    <x v="623"/>
    <d v="2015-05-28T00:13:17"/>
    <x v="9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x v="624"/>
    <x v="624"/>
    <b v="0"/>
    <n v="0"/>
    <b v="0"/>
    <s v="technology/web"/>
    <n v="0"/>
    <x v="2"/>
    <x v="7"/>
    <x v="624"/>
    <d v="2015-05-14T23:44:01"/>
    <x v="9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x v="625"/>
    <x v="625"/>
    <b v="0"/>
    <n v="0"/>
    <b v="0"/>
    <s v="technology/web"/>
    <n v="0"/>
    <x v="2"/>
    <x v="7"/>
    <x v="625"/>
    <d v="2017-03-26T20:29:37"/>
    <x v="9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x v="626"/>
    <x v="626"/>
    <b v="0"/>
    <n v="39"/>
    <b v="0"/>
    <s v="technology/web"/>
    <n v="17"/>
    <x v="2"/>
    <x v="7"/>
    <x v="626"/>
    <d v="2015-08-15T13:22:00"/>
    <x v="9"/>
  </r>
  <r>
    <n v="627"/>
    <s v="Privileged Zone - Premium Social Network (Canceled)"/>
    <s v="Social Network - your new digital social life without ads, monitoring and analyses. Freed from the feeling that every step is followed"/>
    <x v="156"/>
    <n v="90"/>
    <x v="1"/>
    <s v="SE"/>
    <s v="SEK"/>
    <x v="627"/>
    <x v="627"/>
    <b v="0"/>
    <n v="1"/>
    <b v="0"/>
    <s v="technology/web"/>
    <n v="0"/>
    <x v="2"/>
    <x v="7"/>
    <x v="627"/>
    <d v="2016-03-14T23:00:00"/>
    <x v="9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x v="628"/>
    <x v="628"/>
    <b v="0"/>
    <n v="0"/>
    <b v="0"/>
    <s v="technology/web"/>
    <n v="0"/>
    <x v="2"/>
    <x v="7"/>
    <x v="628"/>
    <d v="2014-07-13T16:37:37"/>
    <x v="9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x v="629"/>
    <x v="629"/>
    <b v="0"/>
    <n v="3"/>
    <b v="0"/>
    <s v="technology/web"/>
    <n v="0"/>
    <x v="2"/>
    <x v="7"/>
    <x v="629"/>
    <d v="2016-05-14T15:18:28"/>
    <x v="9"/>
  </r>
  <r>
    <n v="630"/>
    <s v="Ecosteader (Canceled)"/>
    <s v="Land development network for an eco-conscious collective. Community portal features ideas on lean design, green building, urban ecology"/>
    <x v="157"/>
    <n v="10"/>
    <x v="1"/>
    <s v="US"/>
    <s v="USD"/>
    <x v="630"/>
    <x v="630"/>
    <b v="0"/>
    <n v="1"/>
    <b v="0"/>
    <s v="technology/web"/>
    <n v="0"/>
    <x v="2"/>
    <x v="7"/>
    <x v="630"/>
    <d v="2015-09-06T05:10:00"/>
    <x v="9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x v="631"/>
    <x v="631"/>
    <b v="0"/>
    <n v="9"/>
    <b v="0"/>
    <s v="technology/web"/>
    <n v="1"/>
    <x v="2"/>
    <x v="7"/>
    <x v="631"/>
    <d v="2016-05-28T18:32:09"/>
    <x v="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x v="632"/>
    <x v="632"/>
    <b v="0"/>
    <n v="0"/>
    <b v="0"/>
    <s v="technology/web"/>
    <n v="0"/>
    <x v="2"/>
    <x v="7"/>
    <x v="632"/>
    <d v="2015-11-25T16:49:25"/>
    <x v="9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x v="633"/>
    <x v="633"/>
    <b v="0"/>
    <n v="25"/>
    <b v="0"/>
    <s v="technology/web"/>
    <n v="12"/>
    <x v="2"/>
    <x v="7"/>
    <x v="633"/>
    <d v="2016-06-17T23:00:00"/>
    <x v="9"/>
  </r>
  <r>
    <n v="634"/>
    <s v="pitchtograndma (Canceled)"/>
    <s v="We help companies to explain what they do in simple, grandma-would-understand terms."/>
    <x v="10"/>
    <n v="1"/>
    <x v="1"/>
    <s v="US"/>
    <s v="USD"/>
    <x v="634"/>
    <x v="634"/>
    <b v="0"/>
    <n v="1"/>
    <b v="0"/>
    <s v="technology/web"/>
    <n v="0"/>
    <x v="2"/>
    <x v="7"/>
    <x v="634"/>
    <d v="2015-02-26T22:17:09"/>
    <x v="9"/>
  </r>
  <r>
    <n v="635"/>
    <s v="Pleero, A Technology Team Building Website (Canceled)"/>
    <s v="Network used for building technology development teams."/>
    <x v="31"/>
    <n v="2"/>
    <x v="1"/>
    <s v="US"/>
    <s v="USD"/>
    <x v="635"/>
    <x v="635"/>
    <b v="0"/>
    <n v="1"/>
    <b v="0"/>
    <s v="technology/web"/>
    <n v="0"/>
    <x v="2"/>
    <x v="7"/>
    <x v="635"/>
    <d v="2015-04-12T02:12:42"/>
    <x v="9"/>
  </r>
  <r>
    <n v="636"/>
    <s v="Keto Advice (Canceled)"/>
    <s v="With no central location for keto knowledge, keto advice will be a community run knowledge base."/>
    <x v="13"/>
    <n v="4"/>
    <x v="1"/>
    <s v="GB"/>
    <s v="GBP"/>
    <x v="636"/>
    <x v="636"/>
    <b v="0"/>
    <n v="1"/>
    <b v="0"/>
    <s v="technology/web"/>
    <n v="0"/>
    <x v="2"/>
    <x v="7"/>
    <x v="636"/>
    <d v="2015-06-06T10:47:00"/>
    <x v="9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x v="637"/>
    <x v="637"/>
    <b v="0"/>
    <n v="0"/>
    <b v="0"/>
    <s v="technology/web"/>
    <n v="0"/>
    <x v="2"/>
    <x v="7"/>
    <x v="637"/>
    <d v="2017-02-25T23:04:00"/>
    <x v="9"/>
  </r>
  <r>
    <n v="638"/>
    <s v="W (Canceled)"/>
    <s v="O0"/>
    <x v="61"/>
    <n v="18"/>
    <x v="1"/>
    <s v="DE"/>
    <s v="EUR"/>
    <x v="638"/>
    <x v="638"/>
    <b v="0"/>
    <n v="6"/>
    <b v="0"/>
    <s v="technology/web"/>
    <n v="0"/>
    <x v="2"/>
    <x v="7"/>
    <x v="638"/>
    <d v="2017-03-25T13:14:22"/>
    <x v="9"/>
  </r>
  <r>
    <n v="639"/>
    <s v="Kids Educational Social Media Site (Canceled)"/>
    <s v="Development of a Safe and Educational Social Media site for kids."/>
    <x v="80"/>
    <n v="1"/>
    <x v="1"/>
    <s v="US"/>
    <s v="USD"/>
    <x v="639"/>
    <x v="639"/>
    <b v="0"/>
    <n v="1"/>
    <b v="0"/>
    <s v="technology/web"/>
    <n v="0"/>
    <x v="2"/>
    <x v="7"/>
    <x v="639"/>
    <d v="2014-10-13T13:59:55"/>
    <x v="9"/>
  </r>
  <r>
    <n v="640"/>
    <s v="Carbon mini bikes / race / MTB / FAT ~ Carbon tow placement"/>
    <s v="Mountain, fat and race bikes made from high grade aero carbon fibers by tow placement and tow folding technology (no fibres cutting)."/>
    <x v="158"/>
    <n v="101"/>
    <x v="0"/>
    <s v="FR"/>
    <s v="EUR"/>
    <x v="640"/>
    <x v="640"/>
    <b v="0"/>
    <n v="2"/>
    <b v="1"/>
    <s v="technology/wearables"/>
    <n v="144"/>
    <x v="2"/>
    <x v="8"/>
    <x v="640"/>
    <d v="2016-11-24T23:00:00"/>
    <x v="9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x v="641"/>
    <x v="641"/>
    <b v="0"/>
    <n v="315"/>
    <b v="1"/>
    <s v="technology/wearables"/>
    <n v="119"/>
    <x v="2"/>
    <x v="8"/>
    <x v="641"/>
    <d v="2015-08-13T13:40:48"/>
    <x v="9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x v="642"/>
    <x v="642"/>
    <b v="0"/>
    <n v="2174"/>
    <b v="1"/>
    <s v="technology/wearables"/>
    <n v="1460"/>
    <x v="2"/>
    <x v="8"/>
    <x v="642"/>
    <d v="2015-08-19T15:37:54"/>
    <x v="9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x v="643"/>
    <x v="643"/>
    <b v="0"/>
    <n v="152"/>
    <b v="1"/>
    <s v="technology/wearables"/>
    <n v="106"/>
    <x v="2"/>
    <x v="8"/>
    <x v="643"/>
    <d v="2015-05-31T15:24:35"/>
    <x v="9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x v="644"/>
    <x v="644"/>
    <b v="0"/>
    <n v="1021"/>
    <b v="1"/>
    <s v="technology/wearables"/>
    <n v="300"/>
    <x v="2"/>
    <x v="8"/>
    <x v="644"/>
    <d v="2014-10-29T01:00:00"/>
    <x v="9"/>
  </r>
  <r>
    <n v="645"/>
    <s v="Carbon Fiber Collar Stays"/>
    <s v="Ever wanted to own something made out of carbon fiber? Now you can!"/>
    <x v="13"/>
    <n v="5574"/>
    <x v="0"/>
    <s v="US"/>
    <s v="USD"/>
    <x v="645"/>
    <x v="645"/>
    <b v="0"/>
    <n v="237"/>
    <b v="1"/>
    <s v="technology/wearables"/>
    <n v="279"/>
    <x v="2"/>
    <x v="8"/>
    <x v="645"/>
    <d v="2016-08-12T00:37:54"/>
    <x v="9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x v="646"/>
    <x v="646"/>
    <b v="0"/>
    <n v="27"/>
    <b v="1"/>
    <s v="technology/wearables"/>
    <n v="132"/>
    <x v="2"/>
    <x v="8"/>
    <x v="646"/>
    <d v="2014-08-11T20:27:47"/>
    <x v="9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x v="647"/>
    <x v="647"/>
    <b v="0"/>
    <n v="17"/>
    <b v="1"/>
    <s v="technology/wearables"/>
    <n v="107"/>
    <x v="2"/>
    <x v="8"/>
    <x v="647"/>
    <d v="2016-03-17T17:25:49"/>
    <x v="9"/>
  </r>
  <r>
    <n v="648"/>
    <s v="Audio Jacket"/>
    <s v="Get ready for the next product that you canâ€™t live without"/>
    <x v="19"/>
    <n v="44388"/>
    <x v="0"/>
    <s v="US"/>
    <s v="USD"/>
    <x v="648"/>
    <x v="648"/>
    <b v="0"/>
    <n v="27"/>
    <b v="1"/>
    <s v="technology/wearables"/>
    <n v="127"/>
    <x v="2"/>
    <x v="8"/>
    <x v="648"/>
    <d v="2014-10-14T16:38:28"/>
    <x v="9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x v="649"/>
    <x v="649"/>
    <b v="0"/>
    <n v="82"/>
    <b v="1"/>
    <s v="technology/wearables"/>
    <n v="140"/>
    <x v="2"/>
    <x v="8"/>
    <x v="649"/>
    <d v="2014-09-16T21:53:33"/>
    <x v="9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x v="650"/>
    <x v="650"/>
    <b v="0"/>
    <n v="48"/>
    <b v="1"/>
    <s v="technology/wearables"/>
    <n v="112"/>
    <x v="2"/>
    <x v="8"/>
    <x v="650"/>
    <d v="2014-12-19T01:53:04"/>
    <x v="9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x v="651"/>
    <x v="651"/>
    <b v="0"/>
    <n v="105"/>
    <b v="1"/>
    <s v="technology/wearables"/>
    <n v="101"/>
    <x v="2"/>
    <x v="8"/>
    <x v="651"/>
    <d v="2014-12-13T00:25:11"/>
    <x v="9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x v="652"/>
    <x v="652"/>
    <b v="0"/>
    <n v="28"/>
    <b v="1"/>
    <s v="technology/wearables"/>
    <n v="100"/>
    <x v="2"/>
    <x v="8"/>
    <x v="652"/>
    <d v="2016-12-01T17:34:10"/>
    <x v="9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x v="653"/>
    <x v="653"/>
    <b v="0"/>
    <n v="1107"/>
    <b v="1"/>
    <s v="technology/wearables"/>
    <n v="141"/>
    <x v="2"/>
    <x v="8"/>
    <x v="653"/>
    <d v="2015-08-20T14:50:40"/>
    <x v="9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x v="654"/>
    <x v="654"/>
    <b v="0"/>
    <n v="1013"/>
    <b v="1"/>
    <s v="technology/wearables"/>
    <n v="267"/>
    <x v="2"/>
    <x v="8"/>
    <x v="654"/>
    <d v="2015-07-08T22:58:33"/>
    <x v="9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x v="655"/>
    <x v="655"/>
    <b v="0"/>
    <n v="274"/>
    <b v="1"/>
    <s v="technology/wearables"/>
    <n v="147"/>
    <x v="2"/>
    <x v="8"/>
    <x v="655"/>
    <d v="2015-03-12T21:58:32"/>
    <x v="9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x v="656"/>
    <x v="656"/>
    <b v="0"/>
    <n v="87"/>
    <b v="1"/>
    <s v="technology/wearables"/>
    <n v="214"/>
    <x v="2"/>
    <x v="8"/>
    <x v="656"/>
    <d v="2016-04-17T18:18:39"/>
    <x v="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x v="657"/>
    <x v="657"/>
    <b v="0"/>
    <n v="99"/>
    <b v="1"/>
    <s v="technology/wearables"/>
    <n v="126"/>
    <x v="2"/>
    <x v="8"/>
    <x v="657"/>
    <d v="2015-12-23T20:17:52"/>
    <x v="9"/>
  </r>
  <r>
    <n v="658"/>
    <s v="Neorings secures, mounts, stands, your smartphone and tablet"/>
    <s v="Secure your smartphone in your hand without worry of drops, perfect to mount in your car or anywhere else; makes the most useful stand."/>
    <x v="159"/>
    <n v="30177"/>
    <x v="0"/>
    <s v="US"/>
    <s v="USD"/>
    <x v="658"/>
    <x v="658"/>
    <b v="0"/>
    <n v="276"/>
    <b v="1"/>
    <s v="technology/wearables"/>
    <n v="104"/>
    <x v="2"/>
    <x v="8"/>
    <x v="658"/>
    <d v="2015-07-26T18:00:00"/>
    <x v="9"/>
  </r>
  <r>
    <n v="659"/>
    <s v="Lulu Watch Designs - Apple Watch"/>
    <s v="Sync up your lifestyle"/>
    <x v="9"/>
    <n v="3017"/>
    <x v="0"/>
    <s v="US"/>
    <s v="USD"/>
    <x v="659"/>
    <x v="659"/>
    <b v="0"/>
    <n v="21"/>
    <b v="1"/>
    <s v="technology/wearables"/>
    <n v="101"/>
    <x v="2"/>
    <x v="8"/>
    <x v="659"/>
    <d v="2015-08-23T14:14:55"/>
    <x v="9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x v="660"/>
    <x v="660"/>
    <b v="0"/>
    <n v="18"/>
    <b v="0"/>
    <s v="technology/wearables"/>
    <n v="3"/>
    <x v="2"/>
    <x v="8"/>
    <x v="660"/>
    <d v="2014-11-09T18:47:59"/>
    <x v="9"/>
  </r>
  <r>
    <n v="661"/>
    <s v="AirString"/>
    <s v="AirString keeps your AirPods from getting lost by keeping the pair together with a  durable and premium quality string."/>
    <x v="3"/>
    <n v="95"/>
    <x v="2"/>
    <s v="US"/>
    <s v="USD"/>
    <x v="661"/>
    <x v="661"/>
    <b v="0"/>
    <n v="9"/>
    <b v="0"/>
    <s v="technology/wearables"/>
    <n v="1"/>
    <x v="2"/>
    <x v="8"/>
    <x v="661"/>
    <d v="2016-10-23T15:29:19"/>
    <x v="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x v="662"/>
    <x v="662"/>
    <b v="0"/>
    <n v="4"/>
    <b v="0"/>
    <s v="technology/wearables"/>
    <n v="0"/>
    <x v="2"/>
    <x v="8"/>
    <x v="662"/>
    <d v="2015-01-16T10:30:47"/>
    <x v="9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x v="663"/>
    <x v="663"/>
    <b v="0"/>
    <n v="7"/>
    <b v="0"/>
    <s v="technology/wearables"/>
    <n v="0"/>
    <x v="2"/>
    <x v="8"/>
    <x v="663"/>
    <d v="2015-07-18T20:14:16"/>
    <x v="9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x v="664"/>
    <x v="664"/>
    <b v="0"/>
    <n v="29"/>
    <b v="0"/>
    <s v="technology/wearables"/>
    <n v="8"/>
    <x v="2"/>
    <x v="8"/>
    <x v="664"/>
    <d v="2015-04-13T15:59:35"/>
    <x v="9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x v="665"/>
    <x v="665"/>
    <b v="0"/>
    <n v="12"/>
    <b v="0"/>
    <s v="technology/wearables"/>
    <n v="19"/>
    <x v="2"/>
    <x v="8"/>
    <x v="665"/>
    <d v="2017-01-13T17:04:21"/>
    <x v="9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x v="666"/>
    <x v="666"/>
    <b v="0"/>
    <n v="4"/>
    <b v="0"/>
    <s v="technology/wearables"/>
    <n v="0"/>
    <x v="2"/>
    <x v="8"/>
    <x v="666"/>
    <d v="2014-08-17T19:58:18"/>
    <x v="9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x v="667"/>
    <x v="667"/>
    <b v="0"/>
    <n v="28"/>
    <b v="0"/>
    <s v="technology/wearables"/>
    <n v="10"/>
    <x v="2"/>
    <x v="8"/>
    <x v="667"/>
    <d v="2016-10-29T08:57:43"/>
    <x v="9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x v="668"/>
    <x v="668"/>
    <b v="0"/>
    <n v="25"/>
    <b v="0"/>
    <s v="technology/wearables"/>
    <n v="5"/>
    <x v="2"/>
    <x v="8"/>
    <x v="668"/>
    <d v="2015-05-11T19:57:02"/>
    <x v="9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x v="669"/>
    <x v="669"/>
    <b v="0"/>
    <n v="28"/>
    <b v="0"/>
    <s v="technology/wearables"/>
    <n v="22"/>
    <x v="2"/>
    <x v="8"/>
    <x v="669"/>
    <d v="2016-07-06T15:00:58"/>
    <x v="9"/>
  </r>
  <r>
    <n v="670"/>
    <s v="FINCLIP, the easiest way to don/doff your scuba diving fins"/>
    <s v="FINCLIP, the revolutionary scuba diving accessory that when attached to your fins makes getting them on the simplest thing in the world"/>
    <x v="160"/>
    <n v="26349"/>
    <x v="2"/>
    <s v="IT"/>
    <s v="EUR"/>
    <x v="670"/>
    <x v="670"/>
    <b v="0"/>
    <n v="310"/>
    <b v="0"/>
    <s v="technology/wearables"/>
    <n v="29"/>
    <x v="2"/>
    <x v="8"/>
    <x v="670"/>
    <d v="2016-06-19T08:10:00"/>
    <x v="9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x v="671"/>
    <x v="671"/>
    <b v="0"/>
    <n v="15"/>
    <b v="0"/>
    <s v="technology/wearables"/>
    <n v="39"/>
    <x v="2"/>
    <x v="8"/>
    <x v="671"/>
    <d v="2015-01-14T04:00:00"/>
    <x v="9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x v="672"/>
    <x v="672"/>
    <b v="0"/>
    <n v="215"/>
    <b v="0"/>
    <s v="technology/wearables"/>
    <n v="22"/>
    <x v="2"/>
    <x v="8"/>
    <x v="672"/>
    <d v="2015-01-01T04:59:00"/>
    <x v="9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x v="673"/>
    <x v="673"/>
    <b v="0"/>
    <n v="3"/>
    <b v="0"/>
    <s v="technology/wearables"/>
    <n v="0"/>
    <x v="2"/>
    <x v="8"/>
    <x v="673"/>
    <d v="2014-09-01T20:10:17"/>
    <x v="9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x v="674"/>
    <x v="674"/>
    <b v="0"/>
    <n v="2"/>
    <b v="0"/>
    <s v="technology/wearables"/>
    <n v="0"/>
    <x v="2"/>
    <x v="8"/>
    <x v="674"/>
    <d v="2014-08-12T02:47:07"/>
    <x v="9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x v="675"/>
    <x v="675"/>
    <b v="0"/>
    <n v="26"/>
    <b v="0"/>
    <s v="technology/wearables"/>
    <n v="15"/>
    <x v="2"/>
    <x v="8"/>
    <x v="675"/>
    <d v="2015-01-01T06:59:00"/>
    <x v="9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x v="676"/>
    <x v="676"/>
    <b v="0"/>
    <n v="24"/>
    <b v="0"/>
    <s v="technology/wearables"/>
    <n v="1"/>
    <x v="2"/>
    <x v="8"/>
    <x v="676"/>
    <d v="2015-02-07T18:26:21"/>
    <x v="9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x v="677"/>
    <x v="677"/>
    <b v="0"/>
    <n v="96"/>
    <b v="0"/>
    <s v="technology/wearables"/>
    <n v="26"/>
    <x v="2"/>
    <x v="8"/>
    <x v="677"/>
    <d v="2016-06-28T09:41:35"/>
    <x v="9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x v="678"/>
    <x v="678"/>
    <b v="0"/>
    <n v="17"/>
    <b v="0"/>
    <s v="technology/wearables"/>
    <n v="4"/>
    <x v="2"/>
    <x v="8"/>
    <x v="678"/>
    <d v="2016-05-21T09:02:18"/>
    <x v="9"/>
  </r>
  <r>
    <n v="679"/>
    <s v="Monolith Posture Coach"/>
    <s v="World's first bio-feedback posture device for your entire back. Trains back, neck, thoracic &amp; ab segments by using only 30 min/day."/>
    <x v="161"/>
    <n v="8827"/>
    <x v="2"/>
    <s v="US"/>
    <s v="USD"/>
    <x v="679"/>
    <x v="679"/>
    <b v="0"/>
    <n v="94"/>
    <b v="0"/>
    <s v="technology/wearables"/>
    <n v="15"/>
    <x v="2"/>
    <x v="8"/>
    <x v="679"/>
    <d v="2016-09-03T16:41:49"/>
    <x v="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x v="680"/>
    <x v="680"/>
    <b v="0"/>
    <n v="129"/>
    <b v="0"/>
    <s v="technology/wearables"/>
    <n v="26"/>
    <x v="2"/>
    <x v="8"/>
    <x v="680"/>
    <d v="2014-09-17T12:02:11"/>
    <x v="9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x v="681"/>
    <x v="681"/>
    <b v="0"/>
    <n v="1"/>
    <b v="0"/>
    <s v="technology/wearables"/>
    <n v="0"/>
    <x v="2"/>
    <x v="8"/>
    <x v="681"/>
    <d v="2016-10-26T19:20:04"/>
    <x v="9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x v="682"/>
    <x v="682"/>
    <b v="0"/>
    <n v="4"/>
    <b v="0"/>
    <s v="technology/wearables"/>
    <n v="0"/>
    <x v="2"/>
    <x v="8"/>
    <x v="682"/>
    <d v="2017-03-14T17:22:02"/>
    <x v="9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x v="683"/>
    <x v="683"/>
    <b v="0"/>
    <n v="3"/>
    <b v="0"/>
    <s v="technology/wearables"/>
    <n v="1"/>
    <x v="2"/>
    <x v="8"/>
    <x v="683"/>
    <d v="2016-10-31T21:36:04"/>
    <x v="9"/>
  </r>
  <r>
    <n v="684"/>
    <s v="Arcus Motion Analyzer | The Versatile Smart Ring"/>
    <s v="Arcus gives your fingers super powers."/>
    <x v="162"/>
    <n v="23948"/>
    <x v="2"/>
    <s v="US"/>
    <s v="USD"/>
    <x v="684"/>
    <x v="684"/>
    <b v="0"/>
    <n v="135"/>
    <b v="0"/>
    <s v="technology/wearables"/>
    <n v="7"/>
    <x v="2"/>
    <x v="8"/>
    <x v="684"/>
    <d v="2014-07-25T03:00:00"/>
    <x v="9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x v="685"/>
    <x v="685"/>
    <b v="0"/>
    <n v="10"/>
    <b v="0"/>
    <s v="technology/wearables"/>
    <n v="28"/>
    <x v="2"/>
    <x v="8"/>
    <x v="685"/>
    <d v="2015-01-12T20:47:52"/>
    <x v="9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x v="686"/>
    <x v="686"/>
    <b v="0"/>
    <n v="0"/>
    <b v="0"/>
    <s v="technology/wearables"/>
    <n v="0"/>
    <x v="2"/>
    <x v="8"/>
    <x v="686"/>
    <d v="2015-08-03T16:09:30"/>
    <x v="9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x v="687"/>
    <x v="687"/>
    <b v="0"/>
    <n v="6"/>
    <b v="0"/>
    <s v="technology/wearables"/>
    <n v="4"/>
    <x v="2"/>
    <x v="8"/>
    <x v="687"/>
    <d v="2017-02-05T18:00:53"/>
    <x v="9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x v="688"/>
    <x v="688"/>
    <b v="0"/>
    <n v="36"/>
    <b v="0"/>
    <s v="technology/wearables"/>
    <n v="73"/>
    <x v="2"/>
    <x v="8"/>
    <x v="688"/>
    <d v="2015-10-15T02:30:53"/>
    <x v="9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x v="689"/>
    <x v="689"/>
    <b v="0"/>
    <n v="336"/>
    <b v="0"/>
    <s v="technology/wearables"/>
    <n v="58"/>
    <x v="2"/>
    <x v="8"/>
    <x v="689"/>
    <d v="2016-12-08T04:59:00"/>
    <x v="9"/>
  </r>
  <r>
    <n v="690"/>
    <s v="BLOXSHIELD"/>
    <s v="A radiation shield for your fitness tracker, smartwatch or other wearable smart device"/>
    <x v="22"/>
    <n v="2468"/>
    <x v="2"/>
    <s v="US"/>
    <s v="USD"/>
    <x v="690"/>
    <x v="690"/>
    <b v="0"/>
    <n v="34"/>
    <b v="0"/>
    <s v="technology/wearables"/>
    <n v="12"/>
    <x v="2"/>
    <x v="8"/>
    <x v="690"/>
    <d v="2016-09-09T06:00:00"/>
    <x v="9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x v="691"/>
    <x v="691"/>
    <b v="0"/>
    <n v="10"/>
    <b v="0"/>
    <s v="technology/wearables"/>
    <n v="1"/>
    <x v="2"/>
    <x v="8"/>
    <x v="691"/>
    <d v="2015-07-01T00:40:46"/>
    <x v="9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x v="692"/>
    <x v="692"/>
    <b v="0"/>
    <n v="201"/>
    <b v="0"/>
    <s v="technology/wearables"/>
    <n v="7"/>
    <x v="2"/>
    <x v="8"/>
    <x v="692"/>
    <d v="2016-12-22T09:01:03"/>
    <x v="9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x v="693"/>
    <x v="693"/>
    <b v="0"/>
    <n v="296"/>
    <b v="0"/>
    <s v="technology/wearables"/>
    <n v="35"/>
    <x v="2"/>
    <x v="8"/>
    <x v="693"/>
    <d v="2015-04-30T19:23:47"/>
    <x v="9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x v="694"/>
    <x v="694"/>
    <b v="0"/>
    <n v="7"/>
    <b v="0"/>
    <s v="technology/wearables"/>
    <n v="0"/>
    <x v="2"/>
    <x v="8"/>
    <x v="694"/>
    <d v="2017-02-01T15:55:59"/>
    <x v="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x v="695"/>
    <x v="695"/>
    <b v="0"/>
    <n v="7"/>
    <b v="0"/>
    <s v="technology/wearables"/>
    <n v="1"/>
    <x v="2"/>
    <x v="8"/>
    <x v="695"/>
    <d v="2014-10-31T12:30:20"/>
    <x v="9"/>
  </r>
  <r>
    <n v="696"/>
    <s v="trustee"/>
    <s v="Show your fidelity by wearing the Trustee rings! Show where you are (at)!"/>
    <x v="163"/>
    <n v="1"/>
    <x v="2"/>
    <s v="NL"/>
    <s v="EUR"/>
    <x v="696"/>
    <x v="696"/>
    <b v="0"/>
    <n v="1"/>
    <b v="0"/>
    <s v="technology/wearables"/>
    <n v="0"/>
    <x v="2"/>
    <x v="8"/>
    <x v="696"/>
    <d v="2014-07-25T22:15:02"/>
    <x v="9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x v="697"/>
    <x v="697"/>
    <b v="0"/>
    <n v="114"/>
    <b v="0"/>
    <s v="technology/wearables"/>
    <n v="46"/>
    <x v="2"/>
    <x v="8"/>
    <x v="697"/>
    <d v="2016-02-03T12:33:09"/>
    <x v="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x v="698"/>
    <x v="698"/>
    <b v="0"/>
    <n v="29"/>
    <b v="0"/>
    <s v="technology/wearables"/>
    <n v="15"/>
    <x v="2"/>
    <x v="8"/>
    <x v="698"/>
    <d v="2014-09-18T02:00:00"/>
    <x v="9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x v="699"/>
    <x v="699"/>
    <b v="0"/>
    <n v="890"/>
    <b v="0"/>
    <s v="technology/wearables"/>
    <n v="82"/>
    <x v="2"/>
    <x v="8"/>
    <x v="699"/>
    <d v="2013-11-22T16:00:0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x v="700"/>
    <x v="700"/>
    <b v="0"/>
    <n v="31"/>
    <b v="0"/>
    <s v="technology/wearables"/>
    <n v="3"/>
    <x v="2"/>
    <x v="8"/>
    <x v="700"/>
    <d v="2017-01-10T16:31:21"/>
    <x v="9"/>
  </r>
  <r>
    <n v="701"/>
    <s v="HotBlack: The premium smartwatch that shows your custom data"/>
    <s v="In case you missed out on this campaign but are interested in owning a Hotblack London watch, please visit www.hotblacklondon.com."/>
    <x v="164"/>
    <n v="6118"/>
    <x v="2"/>
    <s v="GB"/>
    <s v="GBP"/>
    <x v="701"/>
    <x v="701"/>
    <b v="0"/>
    <n v="21"/>
    <b v="0"/>
    <s v="technology/wearables"/>
    <n v="27"/>
    <x v="2"/>
    <x v="8"/>
    <x v="701"/>
    <d v="2014-07-23T15:54:40"/>
    <x v="9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x v="702"/>
    <x v="702"/>
    <b v="0"/>
    <n v="37"/>
    <b v="0"/>
    <s v="technology/wearables"/>
    <n v="31"/>
    <x v="2"/>
    <x v="8"/>
    <x v="702"/>
    <d v="2016-11-24T18:26:27"/>
    <x v="9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x v="703"/>
    <x v="703"/>
    <b v="0"/>
    <n v="7"/>
    <b v="0"/>
    <s v="technology/wearables"/>
    <n v="6"/>
    <x v="2"/>
    <x v="8"/>
    <x v="703"/>
    <d v="2017-01-31T23:32:00"/>
    <x v="9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x v="704"/>
    <x v="704"/>
    <b v="0"/>
    <n v="4"/>
    <b v="0"/>
    <s v="technology/wearables"/>
    <n v="1"/>
    <x v="2"/>
    <x v="8"/>
    <x v="704"/>
    <d v="2017-02-20T04:37:48"/>
    <x v="9"/>
  </r>
  <r>
    <n v="705"/>
    <s v="SomnoScope"/>
    <s v="The closest thing ever to the Holy Grail of wearables technology"/>
    <x v="57"/>
    <n v="977"/>
    <x v="2"/>
    <s v="NL"/>
    <s v="EUR"/>
    <x v="705"/>
    <x v="705"/>
    <b v="0"/>
    <n v="5"/>
    <b v="0"/>
    <s v="technology/wearables"/>
    <n v="1"/>
    <x v="2"/>
    <x v="8"/>
    <x v="705"/>
    <d v="2017-01-21T11:47:58"/>
    <x v="9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x v="706"/>
    <x v="706"/>
    <b v="0"/>
    <n v="0"/>
    <b v="0"/>
    <s v="technology/wearables"/>
    <n v="0"/>
    <x v="2"/>
    <x v="8"/>
    <x v="706"/>
    <d v="2016-12-14T18:39:00"/>
    <x v="9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x v="707"/>
    <x v="707"/>
    <b v="0"/>
    <n v="456"/>
    <b v="0"/>
    <s v="technology/wearables"/>
    <n v="79"/>
    <x v="2"/>
    <x v="8"/>
    <x v="707"/>
    <d v="2017-01-01T15:55:27"/>
    <x v="9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x v="708"/>
    <x v="708"/>
    <b v="0"/>
    <n v="369"/>
    <b v="0"/>
    <s v="technology/wearables"/>
    <n v="22"/>
    <x v="2"/>
    <x v="8"/>
    <x v="708"/>
    <d v="2014-09-13T13:56:40"/>
    <x v="9"/>
  </r>
  <r>
    <n v="709"/>
    <s v="lumiglove"/>
    <s v="A &quot;handheld&quot; light, which eases the way you illuminate objects and/or paths."/>
    <x v="36"/>
    <n v="61"/>
    <x v="2"/>
    <s v="US"/>
    <s v="USD"/>
    <x v="709"/>
    <x v="709"/>
    <b v="0"/>
    <n v="2"/>
    <b v="0"/>
    <s v="technology/wearables"/>
    <n v="0"/>
    <x v="2"/>
    <x v="8"/>
    <x v="709"/>
    <d v="2014-12-05T00:59:19"/>
    <x v="9"/>
  </r>
  <r>
    <n v="710"/>
    <s v="Hate York Shirt 2.0"/>
    <s v="Shirts, so technologically advanced, they connect mentally to their audience upon sight."/>
    <x v="38"/>
    <n v="0"/>
    <x v="2"/>
    <s v="CA"/>
    <s v="CAD"/>
    <x v="710"/>
    <x v="710"/>
    <b v="0"/>
    <n v="0"/>
    <b v="0"/>
    <s v="technology/wearables"/>
    <n v="0"/>
    <x v="2"/>
    <x v="8"/>
    <x v="710"/>
    <d v="2014-08-20T00:44:00"/>
    <x v="9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x v="711"/>
    <x v="711"/>
    <b v="0"/>
    <n v="338"/>
    <b v="0"/>
    <s v="technology/wearables"/>
    <n v="34"/>
    <x v="2"/>
    <x v="8"/>
    <x v="711"/>
    <d v="2016-12-14T12:01:08"/>
    <x v="9"/>
  </r>
  <r>
    <n v="712"/>
    <s v="Riders Registry &quot;Medical data of active people on a Dog Tag&quot;"/>
    <s v="Making important medical data of active people available to first responders of an emergency by wearing a dog tag bearing a QR Code"/>
    <x v="165"/>
    <n v="105"/>
    <x v="2"/>
    <s v="US"/>
    <s v="USD"/>
    <x v="712"/>
    <x v="712"/>
    <b v="0"/>
    <n v="4"/>
    <b v="0"/>
    <s v="technology/wearables"/>
    <n v="0"/>
    <x v="2"/>
    <x v="8"/>
    <x v="712"/>
    <d v="2016-02-14T16:20:32"/>
    <x v="9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x v="713"/>
    <x v="713"/>
    <b v="0"/>
    <n v="1"/>
    <b v="0"/>
    <s v="technology/wearables"/>
    <n v="1"/>
    <x v="2"/>
    <x v="8"/>
    <x v="713"/>
    <d v="2016-06-05T12:42:12"/>
    <x v="9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x v="714"/>
    <x v="714"/>
    <b v="0"/>
    <n v="28"/>
    <b v="0"/>
    <s v="technology/wearables"/>
    <n v="15"/>
    <x v="2"/>
    <x v="8"/>
    <x v="714"/>
    <d v="2017-02-28T18:54:42"/>
    <x v="9"/>
  </r>
  <r>
    <n v="715"/>
    <s v="Mouse^3"/>
    <s v="Mouse^3 is the next generation of input devices. With cursor control and customized gesture recognition, its applications are endless!"/>
    <x v="166"/>
    <n v="1389"/>
    <x v="2"/>
    <s v="US"/>
    <s v="USD"/>
    <x v="715"/>
    <x v="715"/>
    <b v="0"/>
    <n v="12"/>
    <b v="0"/>
    <s v="technology/wearables"/>
    <n v="5"/>
    <x v="2"/>
    <x v="8"/>
    <x v="715"/>
    <d v="2015-11-05T03:10:40"/>
    <x v="9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x v="716"/>
    <x v="716"/>
    <b v="0"/>
    <n v="16"/>
    <b v="0"/>
    <s v="technology/wearables"/>
    <n v="10"/>
    <x v="2"/>
    <x v="8"/>
    <x v="716"/>
    <d v="2014-12-01T00:00:00"/>
    <x v="9"/>
  </r>
  <r>
    <n v="717"/>
    <s v="cool air belt"/>
    <s v="Cool air flowing under clothing keeps you cool."/>
    <x v="57"/>
    <n v="305"/>
    <x v="2"/>
    <s v="US"/>
    <s v="USD"/>
    <x v="717"/>
    <x v="717"/>
    <b v="0"/>
    <n v="4"/>
    <b v="0"/>
    <s v="technology/wearables"/>
    <n v="0"/>
    <x v="2"/>
    <x v="8"/>
    <x v="717"/>
    <d v="2014-09-05T20:30:02"/>
    <x v="9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x v="718"/>
    <x v="718"/>
    <b v="0"/>
    <n v="4"/>
    <b v="0"/>
    <s v="technology/wearables"/>
    <n v="1"/>
    <x v="2"/>
    <x v="8"/>
    <x v="718"/>
    <d v="2017-02-18T05:59:00"/>
    <x v="9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x v="719"/>
    <x v="719"/>
    <b v="0"/>
    <n v="10"/>
    <b v="0"/>
    <s v="technology/wearables"/>
    <n v="1"/>
    <x v="2"/>
    <x v="8"/>
    <x v="719"/>
    <d v="2016-02-23T00:57:56"/>
    <x v="9"/>
  </r>
  <r>
    <n v="720"/>
    <s v="Without Utterance: Tales from the Other Side of Language"/>
    <s v="Without Utterance, a crushingly intimate literary memoir told from the inside of losing language, self, and world."/>
    <x v="167"/>
    <n v="2735"/>
    <x v="0"/>
    <s v="US"/>
    <s v="USD"/>
    <x v="720"/>
    <x v="720"/>
    <b v="0"/>
    <n v="41"/>
    <b v="1"/>
    <s v="publishing/nonfiction"/>
    <n v="144"/>
    <x v="3"/>
    <x v="9"/>
    <x v="720"/>
    <d v="2012-01-29T15:34:51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8"/>
    <n v="10013"/>
    <x v="0"/>
    <s v="US"/>
    <s v="USD"/>
    <x v="721"/>
    <x v="721"/>
    <b v="0"/>
    <n v="119"/>
    <b v="1"/>
    <s v="publishing/nonfiction"/>
    <n v="122"/>
    <x v="3"/>
    <x v="9"/>
    <x v="721"/>
    <d v="2014-08-01T13:43:27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x v="722"/>
    <x v="722"/>
    <b v="0"/>
    <n v="153"/>
    <b v="1"/>
    <s v="publishing/nonfiction"/>
    <n v="132"/>
    <x v="3"/>
    <x v="9"/>
    <x v="722"/>
    <d v="2012-04-08T18:19:38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x v="723"/>
    <x v="723"/>
    <b v="0"/>
    <n v="100"/>
    <b v="1"/>
    <s v="publishing/nonfiction"/>
    <n v="109"/>
    <x v="3"/>
    <x v="9"/>
    <x v="723"/>
    <d v="2015-07-30T03:59:00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x v="724"/>
    <x v="724"/>
    <b v="0"/>
    <n v="143"/>
    <b v="1"/>
    <s v="publishing/nonfiction"/>
    <n v="105"/>
    <x v="3"/>
    <x v="9"/>
    <x v="724"/>
    <d v="2011-06-30T15:19:23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x v="725"/>
    <x v="725"/>
    <b v="0"/>
    <n v="140"/>
    <b v="1"/>
    <s v="publishing/nonfiction"/>
    <n v="100"/>
    <x v="3"/>
    <x v="9"/>
    <x v="725"/>
    <d v="2015-12-13T15:01:52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x v="726"/>
    <x v="726"/>
    <b v="0"/>
    <n v="35"/>
    <b v="1"/>
    <s v="publishing/nonfiction"/>
    <n v="101"/>
    <x v="3"/>
    <x v="9"/>
    <x v="726"/>
    <d v="2013-04-12T01:01:27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x v="727"/>
    <x v="727"/>
    <b v="0"/>
    <n v="149"/>
    <b v="1"/>
    <s v="publishing/nonfiction"/>
    <n v="156"/>
    <x v="3"/>
    <x v="9"/>
    <x v="727"/>
    <d v="2013-01-14T21:20:00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x v="728"/>
    <x v="728"/>
    <b v="0"/>
    <n v="130"/>
    <b v="1"/>
    <s v="publishing/nonfiction"/>
    <n v="106"/>
    <x v="3"/>
    <x v="9"/>
    <x v="728"/>
    <d v="2011-08-21T20:05:57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x v="729"/>
    <x v="729"/>
    <b v="0"/>
    <n v="120"/>
    <b v="1"/>
    <s v="publishing/nonfiction"/>
    <n v="131"/>
    <x v="3"/>
    <x v="9"/>
    <x v="729"/>
    <d v="2012-09-19T04:27:41"/>
    <x v="9"/>
  </r>
  <r>
    <n v="730"/>
    <s v="Encyclopedia of Surfing"/>
    <s v="A Massive but Cheerful Online Digital Archive of Surfing"/>
    <x v="22"/>
    <n v="26438"/>
    <x v="0"/>
    <s v="US"/>
    <s v="USD"/>
    <x v="730"/>
    <x v="730"/>
    <b v="0"/>
    <n v="265"/>
    <b v="1"/>
    <s v="publishing/nonfiction"/>
    <n v="132"/>
    <x v="3"/>
    <x v="9"/>
    <x v="730"/>
    <d v="2011-12-07T17:53:11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x v="731"/>
    <x v="731"/>
    <b v="0"/>
    <n v="71"/>
    <b v="1"/>
    <s v="publishing/nonfiction"/>
    <n v="126"/>
    <x v="3"/>
    <x v="9"/>
    <x v="731"/>
    <d v="2012-01-22T06:00:00"/>
    <x v="9"/>
  </r>
  <r>
    <n v="732"/>
    <s v="Chess puzzles in your pocket: a new eBook"/>
    <s v="A great collection of puzzles to take and enjoy anywhere in the world - have fun, challenge yourself, and become a better chess player!"/>
    <x v="169"/>
    <n v="64"/>
    <x v="0"/>
    <s v="GB"/>
    <s v="GBP"/>
    <x v="732"/>
    <x v="732"/>
    <b v="0"/>
    <n v="13"/>
    <b v="1"/>
    <s v="publishing/nonfiction"/>
    <n v="160"/>
    <x v="3"/>
    <x v="9"/>
    <x v="732"/>
    <d v="2013-09-29T10:11:01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x v="733"/>
    <x v="733"/>
    <b v="0"/>
    <n v="169"/>
    <b v="1"/>
    <s v="publishing/nonfiction"/>
    <n v="120"/>
    <x v="3"/>
    <x v="9"/>
    <x v="733"/>
    <d v="2013-12-20T10:04:52"/>
    <x v="9"/>
  </r>
  <r>
    <n v="734"/>
    <s v="Sideswiped"/>
    <s v="Sideswiped is my story of growing in and trusting God through the mess and mysteries of life."/>
    <x v="0"/>
    <n v="10670"/>
    <x v="0"/>
    <s v="CA"/>
    <s v="CAD"/>
    <x v="734"/>
    <x v="734"/>
    <b v="0"/>
    <n v="57"/>
    <b v="1"/>
    <s v="publishing/nonfiction"/>
    <n v="126"/>
    <x v="3"/>
    <x v="9"/>
    <x v="734"/>
    <d v="2015-05-09T05:00:00"/>
    <x v="9"/>
  </r>
  <r>
    <n v="735"/>
    <s v="TOP FUEL FOR LIFE - Life Lessons from a Crew Chief"/>
    <s v="TOP FUEL FOR LIFE â€¦ a true story of victory, unimaginable loss_x000a_and the epiphany that changed everything."/>
    <x v="170"/>
    <n v="53771"/>
    <x v="0"/>
    <s v="US"/>
    <s v="USD"/>
    <x v="735"/>
    <x v="735"/>
    <b v="0"/>
    <n v="229"/>
    <b v="1"/>
    <s v="publishing/nonfiction"/>
    <n v="114"/>
    <x v="3"/>
    <x v="9"/>
    <x v="735"/>
    <d v="2014-12-04T00:39:00"/>
    <x v="9"/>
  </r>
  <r>
    <n v="736"/>
    <s v="What Happens in Vegas Stays on YouTube"/>
    <s v="I'm writing a new book! Topic: Privacy is Dead. What does a world without privacy mean for humanity? Our reputations? Our kids?"/>
    <x v="171"/>
    <n v="11345"/>
    <x v="0"/>
    <s v="US"/>
    <s v="USD"/>
    <x v="736"/>
    <x v="736"/>
    <b v="0"/>
    <n v="108"/>
    <b v="1"/>
    <s v="publishing/nonfiction"/>
    <n v="315"/>
    <x v="3"/>
    <x v="9"/>
    <x v="736"/>
    <d v="2013-11-21T04:59:00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x v="737"/>
    <x v="737"/>
    <b v="0"/>
    <n v="108"/>
    <b v="1"/>
    <s v="publishing/nonfiction"/>
    <n v="122"/>
    <x v="3"/>
    <x v="9"/>
    <x v="737"/>
    <d v="2014-02-14T20:00:00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x v="738"/>
    <x v="738"/>
    <b v="0"/>
    <n v="41"/>
    <b v="1"/>
    <s v="publishing/nonfiction"/>
    <n v="107"/>
    <x v="3"/>
    <x v="9"/>
    <x v="738"/>
    <d v="2014-12-01T04:59:00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x v="739"/>
    <x v="739"/>
    <b v="0"/>
    <n v="139"/>
    <b v="1"/>
    <s v="publishing/nonfiction"/>
    <n v="158"/>
    <x v="3"/>
    <x v="9"/>
    <x v="739"/>
    <d v="2014-08-11T12:03:49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x v="740"/>
    <x v="740"/>
    <b v="0"/>
    <n v="19"/>
    <b v="1"/>
    <s v="publishing/nonfiction"/>
    <n v="107"/>
    <x v="3"/>
    <x v="9"/>
    <x v="740"/>
    <d v="2015-06-21T03:31:22"/>
    <x v="9"/>
  </r>
  <r>
    <n v="741"/>
    <s v="reVILNA: the vilna ghetto project"/>
    <s v="A revolutionary digital mapping project of the Vilna Ghetto"/>
    <x v="93"/>
    <n v="13293.8"/>
    <x v="0"/>
    <s v="US"/>
    <s v="USD"/>
    <x v="741"/>
    <x v="741"/>
    <b v="0"/>
    <n v="94"/>
    <b v="1"/>
    <s v="publishing/nonfiction"/>
    <n v="102"/>
    <x v="3"/>
    <x v="9"/>
    <x v="741"/>
    <d v="2013-06-11T15:33:26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x v="742"/>
    <x v="742"/>
    <b v="0"/>
    <n v="23"/>
    <b v="1"/>
    <s v="publishing/nonfiction"/>
    <n v="111"/>
    <x v="3"/>
    <x v="9"/>
    <x v="742"/>
    <d v="2014-03-21T21:01:52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x v="743"/>
    <x v="743"/>
    <b v="0"/>
    <n v="15"/>
    <b v="1"/>
    <s v="publishing/nonfiction"/>
    <n v="148"/>
    <x v="3"/>
    <x v="9"/>
    <x v="743"/>
    <d v="2012-04-16T21:00:00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x v="744"/>
    <x v="744"/>
    <b v="0"/>
    <n v="62"/>
    <b v="1"/>
    <s v="publishing/nonfiction"/>
    <n v="102"/>
    <x v="3"/>
    <x v="9"/>
    <x v="744"/>
    <d v="2012-12-13T22:58:2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2"/>
    <n v="3976"/>
    <x v="0"/>
    <s v="US"/>
    <s v="USD"/>
    <x v="745"/>
    <x v="745"/>
    <b v="0"/>
    <n v="74"/>
    <b v="1"/>
    <s v="publishing/nonfiction"/>
    <n v="179"/>
    <x v="3"/>
    <x v="9"/>
    <x v="745"/>
    <d v="2013-05-03T13:44:05"/>
    <x v="9"/>
  </r>
  <r>
    <n v="746"/>
    <s v="Attention: People With Body Parts"/>
    <s v="This is a book of letters. Letters to our body parts."/>
    <x v="173"/>
    <n v="3318"/>
    <x v="0"/>
    <s v="US"/>
    <s v="USD"/>
    <x v="746"/>
    <x v="746"/>
    <b v="0"/>
    <n v="97"/>
    <b v="1"/>
    <s v="publishing/nonfiction"/>
    <n v="111"/>
    <x v="3"/>
    <x v="9"/>
    <x v="746"/>
    <d v="2012-09-23T03:59:00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x v="747"/>
    <x v="747"/>
    <b v="0"/>
    <n v="55"/>
    <b v="1"/>
    <s v="publishing/nonfiction"/>
    <n v="100"/>
    <x v="3"/>
    <x v="9"/>
    <x v="747"/>
    <d v="2015-01-15T10:54:00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x v="748"/>
    <x v="748"/>
    <b v="0"/>
    <n v="44"/>
    <b v="1"/>
    <s v="publishing/nonfiction"/>
    <n v="100"/>
    <x v="3"/>
    <x v="9"/>
    <x v="748"/>
    <d v="2014-08-10T20:19:26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x v="749"/>
    <x v="749"/>
    <b v="0"/>
    <n v="110"/>
    <b v="1"/>
    <s v="publishing/nonfiction"/>
    <n v="106"/>
    <x v="3"/>
    <x v="9"/>
    <x v="749"/>
    <d v="2017-01-28T22:35:30"/>
    <x v="9"/>
  </r>
  <r>
    <n v="750"/>
    <s v="A book no one should have to write-but everyone should read."/>
    <s v="The epic adventure of a 33 year journey surviving 4 open heart surgeries- emotionally powerful. Graphic. Honest. Funny"/>
    <x v="174"/>
    <n v="4559"/>
    <x v="0"/>
    <s v="US"/>
    <s v="USD"/>
    <x v="750"/>
    <x v="750"/>
    <b v="0"/>
    <n v="59"/>
    <b v="1"/>
    <s v="publishing/nonfiction"/>
    <n v="103"/>
    <x v="3"/>
    <x v="9"/>
    <x v="750"/>
    <d v="2013-02-24T21:04:32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x v="751"/>
    <x v="751"/>
    <b v="0"/>
    <n v="62"/>
    <b v="1"/>
    <s v="publishing/nonfiction"/>
    <n v="119"/>
    <x v="3"/>
    <x v="9"/>
    <x v="751"/>
    <d v="2011-08-04T15:07:55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x v="752"/>
    <x v="752"/>
    <b v="0"/>
    <n v="105"/>
    <b v="1"/>
    <s v="publishing/nonfiction"/>
    <n v="112"/>
    <x v="3"/>
    <x v="9"/>
    <x v="752"/>
    <d v="2016-10-16T11:00:00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x v="753"/>
    <x v="753"/>
    <b v="0"/>
    <n v="26"/>
    <b v="1"/>
    <s v="publishing/nonfiction"/>
    <n v="128"/>
    <x v="3"/>
    <x v="9"/>
    <x v="753"/>
    <d v="2015-02-14T14:09:51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x v="754"/>
    <x v="754"/>
    <b v="0"/>
    <n v="49"/>
    <b v="1"/>
    <s v="publishing/nonfiction"/>
    <n v="104"/>
    <x v="3"/>
    <x v="9"/>
    <x v="754"/>
    <d v="2013-01-05T17:58:41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x v="755"/>
    <x v="755"/>
    <b v="0"/>
    <n v="68"/>
    <b v="1"/>
    <s v="publishing/nonfiction"/>
    <n v="102"/>
    <x v="3"/>
    <x v="9"/>
    <x v="755"/>
    <d v="2013-05-20T00:41:00"/>
    <x v="9"/>
  </r>
  <r>
    <n v="756"/>
    <s v="Shemdegi Sadguri: photopoetic commentary on Eastern Europe"/>
    <s v="A mixed media (poetry, photo, prose and sound) text focusing on/inspired by rural life in former Communist republics. "/>
    <x v="175"/>
    <n v="824"/>
    <x v="0"/>
    <s v="US"/>
    <s v="USD"/>
    <x v="756"/>
    <x v="756"/>
    <b v="0"/>
    <n v="22"/>
    <b v="1"/>
    <s v="publishing/nonfiction"/>
    <n v="118"/>
    <x v="3"/>
    <x v="9"/>
    <x v="756"/>
    <d v="2011-04-18T17:24:19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x v="757"/>
    <x v="757"/>
    <b v="0"/>
    <n v="18"/>
    <b v="1"/>
    <s v="publishing/nonfiction"/>
    <n v="238"/>
    <x v="3"/>
    <x v="9"/>
    <x v="757"/>
    <d v="2012-12-06T01:18:34"/>
    <x v="9"/>
  </r>
  <r>
    <n v="758"/>
    <s v="Publish Waiting On Humanity"/>
    <s v="I am publishing my book, Waiting on Humanity and need some finishing funds to do so."/>
    <x v="30"/>
    <n v="2550"/>
    <x v="0"/>
    <s v="US"/>
    <s v="USD"/>
    <x v="758"/>
    <x v="758"/>
    <b v="0"/>
    <n v="19"/>
    <b v="1"/>
    <s v="publishing/nonfiction"/>
    <n v="102"/>
    <x v="3"/>
    <x v="9"/>
    <x v="758"/>
    <d v="2010-10-08T20:04:28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x v="759"/>
    <x v="759"/>
    <b v="0"/>
    <n v="99"/>
    <b v="1"/>
    <s v="publishing/nonfiction"/>
    <n v="102"/>
    <x v="3"/>
    <x v="9"/>
    <x v="759"/>
    <d v="2014-07-09T07:55:39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x v="760"/>
    <x v="760"/>
    <b v="0"/>
    <n v="0"/>
    <b v="0"/>
    <s v="publishing/fiction"/>
    <n v="0"/>
    <x v="3"/>
    <x v="10"/>
    <x v="760"/>
    <d v="2016-11-26T19:20:13"/>
    <x v="9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x v="761"/>
    <x v="761"/>
    <b v="0"/>
    <n v="6"/>
    <b v="0"/>
    <s v="publishing/fiction"/>
    <n v="5"/>
    <x v="3"/>
    <x v="10"/>
    <x v="761"/>
    <d v="2014-02-02T18:02:06"/>
    <x v="9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x v="762"/>
    <x v="762"/>
    <b v="0"/>
    <n v="0"/>
    <b v="0"/>
    <s v="publishing/fiction"/>
    <n v="0"/>
    <x v="3"/>
    <x v="10"/>
    <x v="762"/>
    <d v="2016-12-04T06:00:00"/>
    <x v="9"/>
  </r>
  <r>
    <n v="763"/>
    <s v="Highland Sabre - A Black Beast Books Project"/>
    <s v="Highland Sabre explores a possible yet terrifying explanation for the mystery big cats said to prowl the British countryside."/>
    <x v="176"/>
    <n v="5"/>
    <x v="2"/>
    <s v="GB"/>
    <s v="GBP"/>
    <x v="763"/>
    <x v="763"/>
    <b v="0"/>
    <n v="1"/>
    <b v="0"/>
    <s v="publishing/fiction"/>
    <n v="0"/>
    <x v="3"/>
    <x v="10"/>
    <x v="763"/>
    <d v="2013-08-15T10:43:28"/>
    <x v="9"/>
  </r>
  <r>
    <n v="764"/>
    <s v="[JOE]KES"/>
    <s v="[JOE]KES is a book full of over 200 original, sometimes funny, pun-ish Joekes. If you hate the book, use it as a coster!"/>
    <x v="10"/>
    <n v="0"/>
    <x v="2"/>
    <s v="US"/>
    <s v="USD"/>
    <x v="764"/>
    <x v="764"/>
    <b v="0"/>
    <n v="0"/>
    <b v="0"/>
    <s v="publishing/fiction"/>
    <n v="0"/>
    <x v="3"/>
    <x v="10"/>
    <x v="764"/>
    <d v="2015-09-10T04:09:21"/>
    <x v="9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x v="765"/>
    <x v="765"/>
    <b v="0"/>
    <n v="44"/>
    <b v="0"/>
    <s v="publishing/fiction"/>
    <n v="36"/>
    <x v="3"/>
    <x v="10"/>
    <x v="765"/>
    <d v="2014-10-19T13:01:24"/>
    <x v="9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x v="766"/>
    <x v="766"/>
    <b v="0"/>
    <n v="0"/>
    <b v="0"/>
    <s v="publishing/fiction"/>
    <n v="0"/>
    <x v="3"/>
    <x v="10"/>
    <x v="766"/>
    <d v="2015-02-16T18:48:03"/>
    <x v="9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x v="767"/>
    <x v="767"/>
    <b v="0"/>
    <n v="3"/>
    <b v="0"/>
    <s v="publishing/fiction"/>
    <n v="4"/>
    <x v="3"/>
    <x v="10"/>
    <x v="767"/>
    <d v="2015-05-21T03:26:50"/>
    <x v="9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x v="768"/>
    <x v="768"/>
    <b v="0"/>
    <n v="0"/>
    <b v="0"/>
    <s v="publishing/fiction"/>
    <n v="0"/>
    <x v="3"/>
    <x v="10"/>
    <x v="768"/>
    <d v="2013-12-16T04:58:10"/>
    <x v="9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x v="769"/>
    <x v="769"/>
    <b v="0"/>
    <n v="52"/>
    <b v="0"/>
    <s v="publishing/fiction"/>
    <n v="41"/>
    <x v="3"/>
    <x v="10"/>
    <x v="769"/>
    <d v="2013-12-26T23:54:54"/>
    <x v="9"/>
  </r>
  <r>
    <n v="770"/>
    <s v="Open Door: The Call -- Young Reader's Fiction Book"/>
    <s v="Daniel was an ordinary boy, until unordinary events began to occur. Danny had never been exposed to supernatural activity until now..."/>
    <x v="177"/>
    <n v="0"/>
    <x v="2"/>
    <s v="US"/>
    <s v="USD"/>
    <x v="770"/>
    <x v="770"/>
    <b v="0"/>
    <n v="0"/>
    <b v="0"/>
    <s v="publishing/fiction"/>
    <n v="0"/>
    <x v="3"/>
    <x v="10"/>
    <x v="770"/>
    <d v="2013-02-24T23:59:29"/>
    <x v="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x v="771"/>
    <x v="771"/>
    <b v="0"/>
    <n v="1"/>
    <b v="0"/>
    <s v="publishing/fiction"/>
    <n v="0"/>
    <x v="3"/>
    <x v="10"/>
    <x v="771"/>
    <d v="2016-01-30T19:46:42"/>
    <x v="9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x v="772"/>
    <x v="772"/>
    <b v="0"/>
    <n v="1"/>
    <b v="0"/>
    <s v="publishing/fiction"/>
    <n v="3"/>
    <x v="3"/>
    <x v="10"/>
    <x v="772"/>
    <d v="2009-11-01T03:59:00"/>
    <x v="9"/>
  </r>
  <r>
    <n v="773"/>
    <s v="Expansion of The Mortis Chronicles"/>
    <s v="The Mortis Chronicles is a hard hitting, thought provoking and action packed indie published series. You know you want to read!"/>
    <x v="178"/>
    <n v="32"/>
    <x v="2"/>
    <s v="GB"/>
    <s v="GBP"/>
    <x v="773"/>
    <x v="773"/>
    <b v="0"/>
    <n v="2"/>
    <b v="0"/>
    <s v="publishing/fiction"/>
    <n v="1"/>
    <x v="3"/>
    <x v="10"/>
    <x v="773"/>
    <d v="2015-05-10T23:01:00"/>
    <x v="9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x v="774"/>
    <x v="774"/>
    <b v="0"/>
    <n v="9"/>
    <b v="0"/>
    <s v="publishing/fiction"/>
    <n v="70"/>
    <x v="3"/>
    <x v="10"/>
    <x v="774"/>
    <d v="2014-02-23T18:43:38"/>
    <x v="9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x v="775"/>
    <x v="775"/>
    <b v="0"/>
    <n v="5"/>
    <b v="0"/>
    <s v="publishing/fiction"/>
    <n v="2"/>
    <x v="3"/>
    <x v="10"/>
    <x v="775"/>
    <d v="2011-12-16T01:26:35"/>
    <x v="9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x v="776"/>
    <x v="776"/>
    <b v="0"/>
    <n v="57"/>
    <b v="0"/>
    <s v="publishing/fiction"/>
    <n v="51"/>
    <x v="3"/>
    <x v="10"/>
    <x v="776"/>
    <d v="2015-10-11T05:00:00"/>
    <x v="9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x v="777"/>
    <x v="777"/>
    <b v="0"/>
    <n v="3"/>
    <b v="0"/>
    <s v="publishing/fiction"/>
    <n v="1"/>
    <x v="3"/>
    <x v="10"/>
    <x v="777"/>
    <d v="2013-07-31T23:32:57"/>
    <x v="9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x v="778"/>
    <x v="778"/>
    <b v="0"/>
    <n v="1"/>
    <b v="0"/>
    <s v="publishing/fiction"/>
    <n v="0"/>
    <x v="3"/>
    <x v="10"/>
    <x v="778"/>
    <d v="2014-04-30T16:51:20"/>
    <x v="9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x v="779"/>
    <x v="779"/>
    <b v="0"/>
    <n v="6"/>
    <b v="0"/>
    <s v="publishing/fiction"/>
    <n v="3"/>
    <x v="3"/>
    <x v="10"/>
    <x v="779"/>
    <d v="2010-10-15T04:00:00"/>
    <x v="9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x v="780"/>
    <x v="780"/>
    <b v="0"/>
    <n v="27"/>
    <b v="1"/>
    <s v="music/rock"/>
    <n v="104"/>
    <x v="4"/>
    <x v="11"/>
    <x v="780"/>
    <d v="2011-05-03T16:10:25"/>
    <x v="9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x v="781"/>
    <x v="781"/>
    <b v="0"/>
    <n v="25"/>
    <b v="1"/>
    <s v="music/rock"/>
    <n v="133"/>
    <x v="4"/>
    <x v="11"/>
    <x v="781"/>
    <d v="2013-06-08T00:01:14"/>
    <x v="9"/>
  </r>
  <r>
    <n v="782"/>
    <s v="Richie Ray finally records a new record!"/>
    <s v="After almost three years of being out of music, I've decided to finally make the solo record I've wanted to do for years."/>
    <x v="175"/>
    <n v="700"/>
    <x v="0"/>
    <s v="US"/>
    <s v="USD"/>
    <x v="782"/>
    <x v="782"/>
    <b v="0"/>
    <n v="14"/>
    <b v="1"/>
    <s v="music/rock"/>
    <n v="100"/>
    <x v="4"/>
    <x v="11"/>
    <x v="782"/>
    <d v="2012-08-25T18:11:42"/>
    <x v="9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x v="783"/>
    <x v="783"/>
    <b v="0"/>
    <n v="35"/>
    <b v="1"/>
    <s v="music/rock"/>
    <n v="148"/>
    <x v="4"/>
    <x v="11"/>
    <x v="783"/>
    <d v="2012-04-27T22:00:00"/>
    <x v="9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x v="784"/>
    <x v="784"/>
    <b v="0"/>
    <n v="10"/>
    <b v="1"/>
    <s v="music/rock"/>
    <n v="103"/>
    <x v="4"/>
    <x v="11"/>
    <x v="784"/>
    <d v="2014-03-17T02:35:19"/>
    <x v="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x v="785"/>
    <x v="785"/>
    <b v="0"/>
    <n v="29"/>
    <b v="1"/>
    <s v="music/rock"/>
    <n v="181"/>
    <x v="4"/>
    <x v="11"/>
    <x v="785"/>
    <d v="2013-02-28T14:15:15"/>
    <x v="9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x v="786"/>
    <x v="786"/>
    <b v="0"/>
    <n v="44"/>
    <b v="1"/>
    <s v="music/rock"/>
    <n v="143"/>
    <x v="4"/>
    <x v="11"/>
    <x v="786"/>
    <d v="2012-05-11T15:47:00"/>
    <x v="9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x v="787"/>
    <x v="787"/>
    <b v="0"/>
    <n v="17"/>
    <b v="1"/>
    <s v="music/rock"/>
    <n v="114"/>
    <x v="4"/>
    <x v="11"/>
    <x v="787"/>
    <d v="2013-11-01T15:03:46"/>
    <x v="9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x v="788"/>
    <x v="788"/>
    <b v="0"/>
    <n v="34"/>
    <b v="1"/>
    <s v="music/rock"/>
    <n v="204"/>
    <x v="4"/>
    <x v="11"/>
    <x v="788"/>
    <d v="2012-07-07T03:59:00"/>
    <x v="9"/>
  </r>
  <r>
    <n v="789"/>
    <s v="Reluctant Hero's &quot;All As One&quot; EP"/>
    <s v="Reluctant Hero is getting ready to record their next EP titled All As One! Studio dates are set for January 18th-22nd! Let's work!"/>
    <x v="179"/>
    <n v="1860"/>
    <x v="0"/>
    <s v="US"/>
    <s v="USD"/>
    <x v="789"/>
    <x v="789"/>
    <b v="0"/>
    <n v="14"/>
    <b v="1"/>
    <s v="music/rock"/>
    <n v="109"/>
    <x v="4"/>
    <x v="11"/>
    <x v="789"/>
    <d v="2013-01-21T07:59:00"/>
    <x v="9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x v="790"/>
    <x v="790"/>
    <b v="0"/>
    <n v="156"/>
    <b v="1"/>
    <s v="music/rock"/>
    <n v="144"/>
    <x v="4"/>
    <x v="11"/>
    <x v="790"/>
    <d v="2013-02-01T01:08:59"/>
    <x v="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x v="791"/>
    <x v="791"/>
    <b v="0"/>
    <n v="128"/>
    <b v="1"/>
    <s v="music/rock"/>
    <n v="104"/>
    <x v="4"/>
    <x v="11"/>
    <x v="791"/>
    <d v="2013-11-13T05:59:00"/>
    <x v="9"/>
  </r>
  <r>
    <n v="792"/>
    <s v="&quot;Believable Lies&quot; - The Album"/>
    <s v="Rock n' Roll about the intersection of lies and belief: the Believable Lie."/>
    <x v="30"/>
    <n v="2511.11"/>
    <x v="0"/>
    <s v="US"/>
    <s v="USD"/>
    <x v="792"/>
    <x v="792"/>
    <b v="0"/>
    <n v="60"/>
    <b v="1"/>
    <s v="music/rock"/>
    <n v="100"/>
    <x v="4"/>
    <x v="11"/>
    <x v="792"/>
    <d v="2013-11-07T21:58:03"/>
    <x v="9"/>
  </r>
  <r>
    <n v="793"/>
    <s v="Dead Tree Duo's first full length album! Let's make it!"/>
    <s v="Dead Tree Duo has been fortunate enough to record a full length album at Threshold Studios in NYC!  Now it's time to manufacture them!"/>
    <x v="180"/>
    <n v="2826.43"/>
    <x v="0"/>
    <s v="US"/>
    <s v="USD"/>
    <x v="793"/>
    <x v="793"/>
    <b v="0"/>
    <n v="32"/>
    <b v="1"/>
    <s v="music/rock"/>
    <n v="103"/>
    <x v="4"/>
    <x v="11"/>
    <x v="793"/>
    <d v="2013-07-03T04:59:00"/>
    <x v="9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x v="794"/>
    <x v="794"/>
    <b v="0"/>
    <n v="53"/>
    <b v="1"/>
    <s v="music/rock"/>
    <n v="105"/>
    <x v="4"/>
    <x v="11"/>
    <x v="794"/>
    <d v="2011-09-05T17:06:00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x v="795"/>
    <x v="795"/>
    <b v="0"/>
    <n v="184"/>
    <b v="1"/>
    <s v="music/rock"/>
    <n v="112"/>
    <x v="4"/>
    <x v="11"/>
    <x v="795"/>
    <d v="2012-04-07T04:59:00"/>
    <x v="9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x v="796"/>
    <x v="796"/>
    <b v="0"/>
    <n v="90"/>
    <b v="1"/>
    <s v="music/rock"/>
    <n v="101"/>
    <x v="4"/>
    <x v="11"/>
    <x v="796"/>
    <d v="2013-09-15T21:10:00"/>
    <x v="9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x v="797"/>
    <x v="797"/>
    <b v="0"/>
    <n v="71"/>
    <b v="1"/>
    <s v="music/rock"/>
    <n v="108"/>
    <x v="4"/>
    <x v="11"/>
    <x v="797"/>
    <d v="2012-04-29T04:00:00"/>
    <x v="9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x v="798"/>
    <x v="798"/>
    <b v="0"/>
    <n v="87"/>
    <b v="1"/>
    <s v="music/rock"/>
    <n v="115"/>
    <x v="4"/>
    <x v="11"/>
    <x v="798"/>
    <d v="2014-09-30T14:09:47"/>
    <x v="9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x v="799"/>
    <x v="799"/>
    <b v="0"/>
    <n v="28"/>
    <b v="1"/>
    <s v="music/rock"/>
    <n v="100"/>
    <x v="4"/>
    <x v="11"/>
    <x v="799"/>
    <d v="2012-04-27T16:00:46"/>
    <x v="9"/>
  </r>
  <r>
    <n v="800"/>
    <s v="LF4 WildFire"/>
    <s v="Scotland's premier classic rock and metal festival, 3 days, 3-4 stages, family friendly,  for people of all ages"/>
    <x v="15"/>
    <n v="2282"/>
    <x v="0"/>
    <s v="GB"/>
    <s v="GBP"/>
    <x v="800"/>
    <x v="800"/>
    <b v="0"/>
    <n v="56"/>
    <b v="1"/>
    <s v="music/rock"/>
    <n v="152"/>
    <x v="4"/>
    <x v="11"/>
    <x v="800"/>
    <d v="2014-09-11T10:24:14"/>
    <x v="9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x v="801"/>
    <x v="801"/>
    <b v="0"/>
    <n v="51"/>
    <b v="1"/>
    <s v="music/rock"/>
    <n v="112"/>
    <x v="4"/>
    <x v="11"/>
    <x v="801"/>
    <d v="2011-07-01T19:05:20"/>
    <x v="9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x v="802"/>
    <x v="802"/>
    <b v="0"/>
    <n v="75"/>
    <b v="1"/>
    <s v="music/rock"/>
    <n v="101"/>
    <x v="4"/>
    <x v="11"/>
    <x v="802"/>
    <d v="2012-09-17T04:05:00"/>
    <x v="9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x v="803"/>
    <x v="803"/>
    <b v="0"/>
    <n v="38"/>
    <b v="1"/>
    <s v="music/rock"/>
    <n v="123"/>
    <x v="4"/>
    <x v="11"/>
    <x v="803"/>
    <d v="2011-05-29T01:00:00"/>
    <x v="9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x v="804"/>
    <x v="804"/>
    <b v="0"/>
    <n v="18"/>
    <b v="1"/>
    <s v="music/rock"/>
    <n v="100"/>
    <x v="4"/>
    <x v="11"/>
    <x v="804"/>
    <d v="2011-07-23T03:59:00"/>
    <x v="9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x v="805"/>
    <x v="805"/>
    <b v="0"/>
    <n v="54"/>
    <b v="1"/>
    <s v="music/rock"/>
    <n v="105"/>
    <x v="4"/>
    <x v="11"/>
    <x v="805"/>
    <d v="2011-07-16T23:00:00"/>
    <x v="9"/>
  </r>
  <r>
    <n v="806"/>
    <s v="Golden Animals NEW Album!"/>
    <s v="Help Golden Animals finish their NEW Album!"/>
    <x v="6"/>
    <n v="8355"/>
    <x v="0"/>
    <s v="US"/>
    <s v="USD"/>
    <x v="806"/>
    <x v="806"/>
    <b v="0"/>
    <n v="71"/>
    <b v="1"/>
    <s v="music/rock"/>
    <n v="104"/>
    <x v="4"/>
    <x v="11"/>
    <x v="806"/>
    <d v="2011-09-07T16:35:39"/>
    <x v="9"/>
  </r>
  <r>
    <n v="807"/>
    <s v="Sic Vita - New EP Release - 2017"/>
    <s v="Join the Sic Vita family and lend a hand as we create a new album!"/>
    <x v="23"/>
    <n v="4205"/>
    <x v="0"/>
    <s v="US"/>
    <s v="USD"/>
    <x v="807"/>
    <x v="807"/>
    <b v="0"/>
    <n v="57"/>
    <b v="1"/>
    <s v="music/rock"/>
    <n v="105"/>
    <x v="4"/>
    <x v="11"/>
    <x v="807"/>
    <d v="2017-03-01T02:00:00"/>
    <x v="9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x v="808"/>
    <x v="808"/>
    <b v="0"/>
    <n v="43"/>
    <b v="1"/>
    <s v="music/rock"/>
    <n v="100"/>
    <x v="4"/>
    <x v="11"/>
    <x v="808"/>
    <d v="2014-12-22T04:59:00"/>
    <x v="9"/>
  </r>
  <r>
    <n v="809"/>
    <s v="Peter's New Album!!"/>
    <s v="Acknowledged songwriter looking to record album of new songs to secure a Publishing Contract"/>
    <x v="23"/>
    <n v="4151"/>
    <x v="0"/>
    <s v="US"/>
    <s v="USD"/>
    <x v="809"/>
    <x v="809"/>
    <b v="0"/>
    <n v="52"/>
    <b v="1"/>
    <s v="music/rock"/>
    <n v="104"/>
    <x v="4"/>
    <x v="11"/>
    <x v="809"/>
    <d v="2014-01-19T20:00:30"/>
    <x v="9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x v="810"/>
    <x v="810"/>
    <b v="0"/>
    <n v="27"/>
    <b v="1"/>
    <s v="music/rock"/>
    <n v="105"/>
    <x v="4"/>
    <x v="11"/>
    <x v="810"/>
    <d v="2012-09-01T01:21:02"/>
    <x v="9"/>
  </r>
  <r>
    <n v="811"/>
    <s v="Love Water Tour"/>
    <s v="We need your financial support to cover the tour costs!  (Sound, lights, travel, stage design)"/>
    <x v="28"/>
    <n v="1040"/>
    <x v="0"/>
    <s v="US"/>
    <s v="USD"/>
    <x v="811"/>
    <x v="811"/>
    <b v="0"/>
    <n v="12"/>
    <b v="1"/>
    <s v="music/rock"/>
    <n v="104"/>
    <x v="4"/>
    <x v="11"/>
    <x v="811"/>
    <d v="2013-07-10T16:52:00"/>
    <x v="9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x v="812"/>
    <x v="812"/>
    <b v="0"/>
    <n v="33"/>
    <b v="1"/>
    <s v="music/rock"/>
    <n v="152"/>
    <x v="4"/>
    <x v="11"/>
    <x v="812"/>
    <d v="2013-03-01T13:58:00"/>
    <x v="9"/>
  </r>
  <r>
    <n v="813"/>
    <s v="Rules of Civility and Decent Behavior"/>
    <s v="A pre order campaign to fund the pressing of our second full length vinyl LP"/>
    <x v="15"/>
    <n v="2399.94"/>
    <x v="0"/>
    <s v="US"/>
    <s v="USD"/>
    <x v="813"/>
    <x v="813"/>
    <b v="0"/>
    <n v="96"/>
    <b v="1"/>
    <s v="music/rock"/>
    <n v="160"/>
    <x v="4"/>
    <x v="11"/>
    <x v="813"/>
    <d v="2012-07-20T23:02:45"/>
    <x v="9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x v="814"/>
    <x v="814"/>
    <b v="0"/>
    <n v="28"/>
    <b v="1"/>
    <s v="music/rock"/>
    <n v="127"/>
    <x v="4"/>
    <x v="11"/>
    <x v="814"/>
    <d v="2011-05-31T18:04:00"/>
    <x v="9"/>
  </r>
  <r>
    <n v="815"/>
    <s v="Some Late Help for The Early Reset"/>
    <s v="Be a part of helping The Early Reset finish their new 7 song EP."/>
    <x v="23"/>
    <n v="4280"/>
    <x v="0"/>
    <s v="US"/>
    <s v="USD"/>
    <x v="815"/>
    <x v="815"/>
    <b v="0"/>
    <n v="43"/>
    <b v="1"/>
    <s v="music/rock"/>
    <n v="107"/>
    <x v="4"/>
    <x v="11"/>
    <x v="815"/>
    <d v="2014-11-01T22:01:43"/>
    <x v="9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x v="816"/>
    <x v="816"/>
    <b v="0"/>
    <n v="205"/>
    <b v="1"/>
    <s v="music/rock"/>
    <n v="115"/>
    <x v="4"/>
    <x v="11"/>
    <x v="816"/>
    <d v="2013-04-09T06:30:00"/>
    <x v="9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x v="817"/>
    <x v="817"/>
    <b v="0"/>
    <n v="23"/>
    <b v="1"/>
    <s v="music/rock"/>
    <n v="137"/>
    <x v="4"/>
    <x v="11"/>
    <x v="817"/>
    <d v="2012-03-11T04:59:00"/>
    <x v="9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x v="818"/>
    <x v="818"/>
    <b v="0"/>
    <n v="19"/>
    <b v="1"/>
    <s v="music/rock"/>
    <n v="156"/>
    <x v="4"/>
    <x v="11"/>
    <x v="818"/>
    <d v="2012-08-07T17:01:00"/>
    <x v="9"/>
  </r>
  <r>
    <n v="819"/>
    <s v="Winter Tour"/>
    <s v="We are touring the Southeast in support of our new EP"/>
    <x v="44"/>
    <n v="435"/>
    <x v="0"/>
    <s v="US"/>
    <s v="USD"/>
    <x v="819"/>
    <x v="819"/>
    <b v="0"/>
    <n v="14"/>
    <b v="1"/>
    <s v="music/rock"/>
    <n v="109"/>
    <x v="4"/>
    <x v="11"/>
    <x v="819"/>
    <d v="2013-12-21T04:44:00"/>
    <x v="9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x v="820"/>
    <x v="820"/>
    <b v="0"/>
    <n v="38"/>
    <b v="1"/>
    <s v="music/rock"/>
    <n v="134"/>
    <x v="4"/>
    <x v="11"/>
    <x v="820"/>
    <d v="2014-06-09T05:00:00"/>
    <x v="9"/>
  </r>
  <r>
    <n v="821"/>
    <s v="&quot;Grey Sky Blues&quot; - Help make Bizness Suit's new album!"/>
    <s v="Bizness Suit - NEW ALBUM - We're going to LA to record the best rock album ever - bluesy funky Rock n Roll with soul"/>
    <x v="181"/>
    <n v="17482"/>
    <x v="0"/>
    <s v="US"/>
    <s v="USD"/>
    <x v="821"/>
    <x v="821"/>
    <b v="0"/>
    <n v="78"/>
    <b v="1"/>
    <s v="music/rock"/>
    <n v="100"/>
    <x v="4"/>
    <x v="11"/>
    <x v="821"/>
    <d v="2015-05-04T04:01:00"/>
    <x v="9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x v="822"/>
    <x v="822"/>
    <b v="0"/>
    <n v="69"/>
    <b v="1"/>
    <s v="music/rock"/>
    <n v="119"/>
    <x v="4"/>
    <x v="11"/>
    <x v="822"/>
    <d v="2012-10-05T22:44:10"/>
    <x v="9"/>
  </r>
  <r>
    <n v="823"/>
    <s v="Debut Album"/>
    <s v="Eyes For Fire is finally ready to release their Debut Album but we need YOU to help us put the final touches on it."/>
    <x v="134"/>
    <n v="1436"/>
    <x v="0"/>
    <s v="US"/>
    <s v="USD"/>
    <x v="823"/>
    <x v="823"/>
    <b v="0"/>
    <n v="33"/>
    <b v="1"/>
    <s v="music/rock"/>
    <n v="180"/>
    <x v="4"/>
    <x v="11"/>
    <x v="823"/>
    <d v="2015-03-22T22:20:52"/>
    <x v="9"/>
  </r>
  <r>
    <n v="824"/>
    <s v="Hi Ho Silver Oh - The West Coast Tour"/>
    <s v="Hi Ho Silver Oh is going on a West Coast tour! We'll be starting in Santa Barbara, and spreading our tunes all the way to Seattle and back."/>
    <x v="182"/>
    <n v="2150.1"/>
    <x v="0"/>
    <s v="US"/>
    <s v="USD"/>
    <x v="824"/>
    <x v="824"/>
    <b v="0"/>
    <n v="54"/>
    <b v="1"/>
    <s v="music/rock"/>
    <n v="134"/>
    <x v="4"/>
    <x v="11"/>
    <x v="824"/>
    <d v="2010-04-18T06:59:00"/>
    <x v="9"/>
  </r>
  <r>
    <n v="825"/>
    <s v="KILL FREEMAN"/>
    <s v="Kickstarting Kill Freeman independently. Help fund the New Record, Video and Live Shows."/>
    <x v="78"/>
    <n v="12554"/>
    <x v="0"/>
    <s v="US"/>
    <s v="USD"/>
    <x v="825"/>
    <x v="825"/>
    <b v="0"/>
    <n v="99"/>
    <b v="1"/>
    <s v="music/rock"/>
    <n v="100"/>
    <x v="4"/>
    <x v="11"/>
    <x v="825"/>
    <d v="2012-10-29T07:21:24"/>
    <x v="9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x v="826"/>
    <x v="826"/>
    <b v="0"/>
    <n v="49"/>
    <b v="1"/>
    <s v="music/rock"/>
    <n v="101"/>
    <x v="4"/>
    <x v="11"/>
    <x v="826"/>
    <d v="2012-03-25T23:55:30"/>
    <x v="9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x v="827"/>
    <x v="827"/>
    <b v="0"/>
    <n v="11"/>
    <b v="1"/>
    <s v="music/rock"/>
    <n v="103"/>
    <x v="4"/>
    <x v="11"/>
    <x v="827"/>
    <d v="2012-02-14T19:49:00"/>
    <x v="9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x v="828"/>
    <x v="828"/>
    <b v="0"/>
    <n v="38"/>
    <b v="1"/>
    <s v="music/rock"/>
    <n v="107"/>
    <x v="4"/>
    <x v="11"/>
    <x v="828"/>
    <d v="2012-06-25T16:24:00"/>
    <x v="9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x v="829"/>
    <x v="829"/>
    <b v="0"/>
    <n v="16"/>
    <b v="1"/>
    <s v="music/rock"/>
    <n v="104"/>
    <x v="4"/>
    <x v="11"/>
    <x v="829"/>
    <d v="2016-07-13T19:14:00"/>
    <x v="9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x v="830"/>
    <x v="830"/>
    <b v="0"/>
    <n v="32"/>
    <b v="1"/>
    <s v="music/rock"/>
    <n v="108"/>
    <x v="4"/>
    <x v="11"/>
    <x v="830"/>
    <d v="2013-03-22T11:37:05"/>
    <x v="9"/>
  </r>
  <r>
    <n v="831"/>
    <s v="Let The 7Horse Run!"/>
    <s v="7Horse is a new band with a self-funded album and a show they want to rock in your town!"/>
    <x v="15"/>
    <n v="3500"/>
    <x v="0"/>
    <s v="US"/>
    <s v="USD"/>
    <x v="831"/>
    <x v="831"/>
    <b v="0"/>
    <n v="20"/>
    <b v="1"/>
    <s v="music/rock"/>
    <n v="233"/>
    <x v="4"/>
    <x v="11"/>
    <x v="831"/>
    <d v="2012-04-27T15:31:34"/>
    <x v="9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x v="832"/>
    <x v="832"/>
    <b v="0"/>
    <n v="154"/>
    <b v="1"/>
    <s v="music/rock"/>
    <n v="101"/>
    <x v="4"/>
    <x v="11"/>
    <x v="832"/>
    <d v="2012-01-21T08:13:00"/>
    <x v="9"/>
  </r>
  <r>
    <n v="833"/>
    <s v="Ragman Rolls"/>
    <s v="This is an American rock album."/>
    <x v="12"/>
    <n v="6100"/>
    <x v="0"/>
    <s v="US"/>
    <s v="USD"/>
    <x v="833"/>
    <x v="833"/>
    <b v="0"/>
    <n v="41"/>
    <b v="1"/>
    <s v="music/rock"/>
    <n v="102"/>
    <x v="4"/>
    <x v="11"/>
    <x v="833"/>
    <d v="2014-04-19T21:04:35"/>
    <x v="9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x v="834"/>
    <x v="834"/>
    <b v="0"/>
    <n v="75"/>
    <b v="1"/>
    <s v="music/rock"/>
    <n v="131"/>
    <x v="4"/>
    <x v="11"/>
    <x v="834"/>
    <d v="2013-07-01T03:59:00"/>
    <x v="9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x v="835"/>
    <x v="835"/>
    <b v="0"/>
    <n v="40"/>
    <b v="1"/>
    <s v="music/rock"/>
    <n v="117"/>
    <x v="4"/>
    <x v="11"/>
    <x v="835"/>
    <d v="2012-05-19T03:00:00"/>
    <x v="9"/>
  </r>
  <r>
    <n v="836"/>
    <s v="DESMADRE Full Album + Press Kit"/>
    <s v="An album you can bring home to mom."/>
    <x v="10"/>
    <n v="5046.5200000000004"/>
    <x v="0"/>
    <s v="US"/>
    <s v="USD"/>
    <x v="836"/>
    <x v="836"/>
    <b v="0"/>
    <n v="46"/>
    <b v="1"/>
    <s v="music/rock"/>
    <n v="101"/>
    <x v="4"/>
    <x v="11"/>
    <x v="836"/>
    <d v="2013-10-07T01:21:58"/>
    <x v="9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x v="837"/>
    <x v="837"/>
    <b v="0"/>
    <n v="62"/>
    <b v="1"/>
    <s v="music/rock"/>
    <n v="122"/>
    <x v="4"/>
    <x v="11"/>
    <x v="837"/>
    <d v="2014-05-01T23:57:42"/>
    <x v="9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x v="838"/>
    <x v="838"/>
    <b v="0"/>
    <n v="61"/>
    <b v="1"/>
    <s v="music/rock"/>
    <n v="145"/>
    <x v="4"/>
    <x v="11"/>
    <x v="838"/>
    <d v="2012-01-17T21:33:05"/>
    <x v="9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x v="839"/>
    <x v="839"/>
    <b v="0"/>
    <n v="96"/>
    <b v="1"/>
    <s v="music/rock"/>
    <n v="117"/>
    <x v="4"/>
    <x v="11"/>
    <x v="839"/>
    <d v="2012-09-22T18:19:16"/>
    <x v="9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x v="840"/>
    <x v="840"/>
    <b v="0"/>
    <n v="190"/>
    <b v="1"/>
    <s v="music/metal"/>
    <n v="120"/>
    <x v="4"/>
    <x v="12"/>
    <x v="840"/>
    <d v="2016-09-24T05:26:27"/>
    <x v="9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x v="841"/>
    <x v="841"/>
    <b v="1"/>
    <n v="94"/>
    <b v="1"/>
    <s v="music/metal"/>
    <n v="101"/>
    <x v="4"/>
    <x v="12"/>
    <x v="841"/>
    <d v="2014-11-10T21:07:4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x v="842"/>
    <x v="842"/>
    <b v="1"/>
    <n v="39"/>
    <b v="1"/>
    <s v="music/metal"/>
    <n v="104"/>
    <x v="4"/>
    <x v="12"/>
    <x v="842"/>
    <d v="2013-10-14T03:59:00"/>
    <x v="9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x v="843"/>
    <x v="843"/>
    <b v="0"/>
    <n v="127"/>
    <b v="1"/>
    <s v="music/metal"/>
    <n v="267"/>
    <x v="4"/>
    <x v="12"/>
    <x v="843"/>
    <d v="2016-12-08T08:00:00"/>
    <x v="9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x v="844"/>
    <x v="844"/>
    <b v="1"/>
    <n v="159"/>
    <b v="1"/>
    <s v="music/metal"/>
    <n v="194"/>
    <x v="4"/>
    <x v="12"/>
    <x v="844"/>
    <d v="2014-11-01T04:59:00"/>
    <x v="9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x v="845"/>
    <x v="845"/>
    <b v="0"/>
    <n v="177"/>
    <b v="1"/>
    <s v="music/metal"/>
    <n v="120"/>
    <x v="4"/>
    <x v="12"/>
    <x v="845"/>
    <d v="2016-09-05T03:59:00"/>
    <x v="9"/>
  </r>
  <r>
    <n v="846"/>
    <s v="CURVE: The debut album from Miroist needs awesome merch"/>
    <s v="Pre-order and help me fund new merchandise so we can make the album release something amazing."/>
    <x v="183"/>
    <n v="1342.01"/>
    <x v="0"/>
    <s v="GB"/>
    <s v="GBP"/>
    <x v="846"/>
    <x v="846"/>
    <b v="0"/>
    <n v="47"/>
    <b v="1"/>
    <s v="music/metal"/>
    <n v="122"/>
    <x v="4"/>
    <x v="12"/>
    <x v="846"/>
    <d v="2014-03-10T14:00:00"/>
    <x v="9"/>
  </r>
  <r>
    <n v="847"/>
    <s v="CENTROPYMUSIC"/>
    <s v="MUSIC WITH MEANING!  MUSIC THAT MATTERS!!!"/>
    <x v="184"/>
    <n v="10"/>
    <x v="0"/>
    <s v="US"/>
    <s v="USD"/>
    <x v="847"/>
    <x v="847"/>
    <b v="0"/>
    <n v="1"/>
    <b v="1"/>
    <s v="music/metal"/>
    <n v="100"/>
    <x v="4"/>
    <x v="12"/>
    <x v="847"/>
    <d v="2015-07-10T19:09:36"/>
    <x v="9"/>
  </r>
  <r>
    <n v="848"/>
    <s v="God Am"/>
    <s v="God Am, a Grunge/Doom metal band, who have been trying to fund the production of our EP to bring you a unique aural assault."/>
    <x v="43"/>
    <n v="300"/>
    <x v="0"/>
    <s v="US"/>
    <s v="USD"/>
    <x v="848"/>
    <x v="848"/>
    <b v="0"/>
    <n v="16"/>
    <b v="1"/>
    <s v="music/metal"/>
    <n v="100"/>
    <x v="4"/>
    <x v="12"/>
    <x v="848"/>
    <d v="2015-04-14T19:00:33"/>
    <x v="9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x v="849"/>
    <x v="849"/>
    <b v="0"/>
    <n v="115"/>
    <b v="1"/>
    <s v="music/metal"/>
    <n v="120"/>
    <x v="4"/>
    <x v="12"/>
    <x v="849"/>
    <d v="2015-03-16T02:34:24"/>
    <x v="9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x v="850"/>
    <x v="850"/>
    <b v="0"/>
    <n v="133"/>
    <b v="1"/>
    <s v="music/metal"/>
    <n v="155"/>
    <x v="4"/>
    <x v="12"/>
    <x v="850"/>
    <d v="2016-04-25T04:59:00"/>
    <x v="9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x v="851"/>
    <x v="851"/>
    <b v="0"/>
    <n v="70"/>
    <b v="1"/>
    <s v="music/metal"/>
    <n v="130"/>
    <x v="4"/>
    <x v="12"/>
    <x v="851"/>
    <d v="2016-07-31T19:45:00"/>
    <x v="9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x v="852"/>
    <x v="852"/>
    <b v="0"/>
    <n v="62"/>
    <b v="1"/>
    <s v="music/metal"/>
    <n v="105"/>
    <x v="4"/>
    <x v="12"/>
    <x v="852"/>
    <d v="2016-10-24T21:00:00"/>
    <x v="9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x v="853"/>
    <x v="853"/>
    <b v="0"/>
    <n v="10"/>
    <b v="1"/>
    <s v="music/metal"/>
    <n v="100"/>
    <x v="4"/>
    <x v="12"/>
    <x v="853"/>
    <d v="2015-02-16T19:58:29"/>
    <x v="9"/>
  </r>
  <r>
    <n v="854"/>
    <s v="Westfield Massacre - Sophomore Album &amp; Tour"/>
    <s v="Writing and Recording Sophomore record, and funding Tour to support Spring 2017 album release."/>
    <x v="185"/>
    <n v="32865.300000000003"/>
    <x v="0"/>
    <s v="US"/>
    <s v="USD"/>
    <x v="854"/>
    <x v="854"/>
    <b v="0"/>
    <n v="499"/>
    <b v="1"/>
    <s v="music/metal"/>
    <n v="118"/>
    <x v="4"/>
    <x v="12"/>
    <x v="854"/>
    <d v="2016-12-28T05:05:46"/>
    <x v="9"/>
  </r>
  <r>
    <n v="855"/>
    <s v="AtteroTerra's Sophomore Album - Pray for Apocalypse"/>
    <s v="AtteroTerra's &quot;Pray for Apocalypse&quot; is fully completed, and only being held up by funding."/>
    <x v="186"/>
    <n v="1500"/>
    <x v="0"/>
    <s v="US"/>
    <s v="USD"/>
    <x v="855"/>
    <x v="855"/>
    <b v="0"/>
    <n v="47"/>
    <b v="1"/>
    <s v="music/metal"/>
    <n v="103"/>
    <x v="4"/>
    <x v="12"/>
    <x v="855"/>
    <d v="2016-07-24T03:00:17"/>
    <x v="9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x v="856"/>
    <x v="856"/>
    <b v="0"/>
    <n v="28"/>
    <b v="1"/>
    <s v="music/metal"/>
    <n v="218"/>
    <x v="4"/>
    <x v="12"/>
    <x v="856"/>
    <d v="2016-10-25T19:00:00"/>
    <x v="9"/>
  </r>
  <r>
    <n v="857"/>
    <s v="A Reason To Breathe - DEBUT ALBUM"/>
    <s v="Modern Post-Hardcore/Electro music (Hardstyle, EDM, Trap, Dubstep, Dembow, House)."/>
    <x v="38"/>
    <n v="1200"/>
    <x v="0"/>
    <s v="ES"/>
    <s v="EUR"/>
    <x v="857"/>
    <x v="857"/>
    <b v="0"/>
    <n v="24"/>
    <b v="1"/>
    <s v="music/metal"/>
    <n v="100"/>
    <x v="4"/>
    <x v="12"/>
    <x v="857"/>
    <d v="2015-11-25T14:57:11"/>
    <x v="9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x v="858"/>
    <x v="858"/>
    <b v="0"/>
    <n v="76"/>
    <b v="1"/>
    <s v="music/metal"/>
    <n v="144"/>
    <x v="4"/>
    <x v="12"/>
    <x v="858"/>
    <d v="2015-04-15T22:59:00"/>
    <x v="9"/>
  </r>
  <r>
    <n v="859"/>
    <s v="Rise With Us Campaign"/>
    <s v="We are heading to the studio to create our second album and we want you to be right there with us!"/>
    <x v="23"/>
    <n v="4187"/>
    <x v="0"/>
    <s v="US"/>
    <s v="USD"/>
    <x v="859"/>
    <x v="859"/>
    <b v="0"/>
    <n v="98"/>
    <b v="1"/>
    <s v="music/metal"/>
    <n v="105"/>
    <x v="4"/>
    <x v="12"/>
    <x v="859"/>
    <d v="2015-06-04T00:00:00"/>
    <x v="9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x v="860"/>
    <x v="860"/>
    <b v="0"/>
    <n v="48"/>
    <b v="0"/>
    <s v="music/jazz"/>
    <n v="18"/>
    <x v="4"/>
    <x v="13"/>
    <x v="860"/>
    <d v="2013-11-22T12:35:13"/>
    <x v="9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x v="861"/>
    <x v="861"/>
    <b v="0"/>
    <n v="2"/>
    <b v="0"/>
    <s v="music/jazz"/>
    <n v="2"/>
    <x v="4"/>
    <x v="13"/>
    <x v="861"/>
    <d v="2016-09-16T23:10:04"/>
    <x v="9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x v="862"/>
    <x v="862"/>
    <b v="0"/>
    <n v="4"/>
    <b v="0"/>
    <s v="music/jazz"/>
    <n v="0"/>
    <x v="4"/>
    <x v="13"/>
    <x v="862"/>
    <d v="2013-11-11T14:19:08"/>
    <x v="9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x v="863"/>
    <x v="863"/>
    <b v="0"/>
    <n v="5"/>
    <b v="0"/>
    <s v="music/jazz"/>
    <n v="5"/>
    <x v="4"/>
    <x v="13"/>
    <x v="863"/>
    <d v="2012-02-12T02:49:26"/>
    <x v="9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x v="864"/>
    <x v="864"/>
    <b v="0"/>
    <n v="79"/>
    <b v="0"/>
    <s v="music/jazz"/>
    <n v="42"/>
    <x v="4"/>
    <x v="13"/>
    <x v="864"/>
    <d v="2013-10-16T09:59:00"/>
    <x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x v="865"/>
    <x v="865"/>
    <b v="0"/>
    <n v="2"/>
    <b v="0"/>
    <s v="music/jazz"/>
    <n v="2"/>
    <x v="4"/>
    <x v="13"/>
    <x v="865"/>
    <d v="2013-01-16T18:33:17"/>
    <x v="9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x v="866"/>
    <x v="866"/>
    <b v="0"/>
    <n v="11"/>
    <b v="0"/>
    <s v="music/jazz"/>
    <n v="18"/>
    <x v="4"/>
    <x v="13"/>
    <x v="866"/>
    <d v="2015-02-28T15:10:00"/>
    <x v="9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x v="867"/>
    <x v="867"/>
    <b v="0"/>
    <n v="11"/>
    <b v="0"/>
    <s v="music/jazz"/>
    <n v="24"/>
    <x v="4"/>
    <x v="13"/>
    <x v="867"/>
    <d v="2009-12-01T04:59:0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x v="868"/>
    <x v="868"/>
    <b v="0"/>
    <n v="1"/>
    <b v="0"/>
    <s v="music/jazz"/>
    <n v="0"/>
    <x v="4"/>
    <x v="13"/>
    <x v="868"/>
    <d v="2014-01-07T00:39:58"/>
    <x v="9"/>
  </r>
  <r>
    <n v="869"/>
    <s v="Live DVD Concert by Twice As Good"/>
    <s v="The band Twice As Good wants to create and distribute a DVD of their live concert performance. This amazing band needs to be seen!"/>
    <x v="187"/>
    <n v="1040"/>
    <x v="2"/>
    <s v="US"/>
    <s v="USD"/>
    <x v="869"/>
    <x v="869"/>
    <b v="0"/>
    <n v="3"/>
    <b v="0"/>
    <s v="music/jazz"/>
    <n v="12"/>
    <x v="4"/>
    <x v="13"/>
    <x v="869"/>
    <d v="2013-04-08T19:17:37"/>
    <x v="9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x v="870"/>
    <x v="870"/>
    <b v="0"/>
    <n v="5"/>
    <b v="0"/>
    <s v="music/jazz"/>
    <n v="0"/>
    <x v="4"/>
    <x v="13"/>
    <x v="870"/>
    <d v="2013-09-01T00:32:03"/>
    <x v="9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x v="871"/>
    <x v="871"/>
    <b v="0"/>
    <n v="12"/>
    <b v="0"/>
    <s v="music/jazz"/>
    <n v="5"/>
    <x v="4"/>
    <x v="13"/>
    <x v="871"/>
    <d v="2013-11-29T14:28:15"/>
    <x v="9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x v="872"/>
    <x v="872"/>
    <b v="0"/>
    <n v="2"/>
    <b v="0"/>
    <s v="music/jazz"/>
    <n v="1"/>
    <x v="4"/>
    <x v="13"/>
    <x v="872"/>
    <d v="2011-03-10T19:48:47"/>
    <x v="9"/>
  </r>
  <r>
    <n v="873"/>
    <s v="The Dreamer-An Original Jazz CD"/>
    <s v="Fall in love with &quot;The Dreamer&quot;, new original music from trumpeter Freddie Dunn!"/>
    <x v="8"/>
    <n v="45"/>
    <x v="2"/>
    <s v="US"/>
    <s v="USD"/>
    <x v="873"/>
    <x v="873"/>
    <b v="0"/>
    <n v="5"/>
    <b v="0"/>
    <s v="music/jazz"/>
    <n v="1"/>
    <x v="4"/>
    <x v="13"/>
    <x v="873"/>
    <d v="2012-11-11T05:00:40"/>
    <x v="9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x v="874"/>
    <x v="874"/>
    <b v="0"/>
    <n v="21"/>
    <b v="0"/>
    <s v="music/jazz"/>
    <n v="24"/>
    <x v="4"/>
    <x v="13"/>
    <x v="874"/>
    <d v="2013-05-04T14:00:34"/>
    <x v="9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x v="875"/>
    <x v="875"/>
    <b v="0"/>
    <n v="0"/>
    <b v="0"/>
    <s v="music/jazz"/>
    <n v="0"/>
    <x v="4"/>
    <x v="13"/>
    <x v="875"/>
    <d v="2015-09-21T17:22:11"/>
    <x v="9"/>
  </r>
  <r>
    <n v="876"/>
    <s v="Sound Of Dobells"/>
    <s v="What was the greatest record shop ever?  DOBELLS!"/>
    <x v="188"/>
    <n v="1286"/>
    <x v="2"/>
    <s v="GB"/>
    <s v="GBP"/>
    <x v="876"/>
    <x v="876"/>
    <b v="0"/>
    <n v="45"/>
    <b v="0"/>
    <s v="music/jazz"/>
    <n v="41"/>
    <x v="4"/>
    <x v="13"/>
    <x v="876"/>
    <d v="2013-02-04T11:55:27"/>
    <x v="9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x v="877"/>
    <x v="877"/>
    <b v="0"/>
    <n v="29"/>
    <b v="0"/>
    <s v="music/jazz"/>
    <n v="68"/>
    <x v="4"/>
    <x v="13"/>
    <x v="877"/>
    <d v="2013-12-19T18:56:00"/>
    <x v="9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x v="878"/>
    <x v="878"/>
    <b v="0"/>
    <n v="2"/>
    <b v="0"/>
    <s v="music/jazz"/>
    <n v="1"/>
    <x v="4"/>
    <x v="13"/>
    <x v="878"/>
    <d v="2010-12-23T05:35:24"/>
    <x v="9"/>
  </r>
  <r>
    <n v="879"/>
    <s v="Bring jazz legend Peter BrÃ¶tzmann to Minneapolis"/>
    <s v="It'll be THE event of the year for the musically adventurous types. Don't miss this chance to bring Peter BrÃ¶tzmann to our fair city!"/>
    <x v="189"/>
    <n v="644"/>
    <x v="2"/>
    <s v="US"/>
    <s v="USD"/>
    <x v="879"/>
    <x v="879"/>
    <b v="0"/>
    <n v="30"/>
    <b v="0"/>
    <s v="music/jazz"/>
    <n v="31"/>
    <x v="4"/>
    <x v="13"/>
    <x v="879"/>
    <d v="2012-05-29T19:55:05"/>
    <x v="9"/>
  </r>
  <r>
    <n v="880"/>
    <s v="Lifelike Figures Vinyl Pressing!"/>
    <s v="A record representing an era in East Bay local music that sustained art &amp; community that deserves to be preserved on 180 gram vinyl."/>
    <x v="190"/>
    <n v="113"/>
    <x v="2"/>
    <s v="US"/>
    <s v="USD"/>
    <x v="880"/>
    <x v="880"/>
    <b v="0"/>
    <n v="8"/>
    <b v="0"/>
    <s v="music/indie rock"/>
    <n v="3"/>
    <x v="4"/>
    <x v="14"/>
    <x v="880"/>
    <d v="2012-10-30T07:42:18"/>
    <x v="9"/>
  </r>
  <r>
    <n v="881"/>
    <s v="Funding the new album by Chris Reed and the Anime Raiders"/>
    <s v="To raise funds to finish the latest album by Chris Reed and the Anime Raiders, called &quot;Deep City Diving&quot;"/>
    <x v="191"/>
    <n v="30"/>
    <x v="2"/>
    <s v="US"/>
    <s v="USD"/>
    <x v="881"/>
    <x v="881"/>
    <b v="0"/>
    <n v="1"/>
    <b v="0"/>
    <s v="music/indie rock"/>
    <n v="1"/>
    <x v="4"/>
    <x v="14"/>
    <x v="881"/>
    <d v="2012-01-14T06:01:26"/>
    <x v="9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x v="882"/>
    <x v="882"/>
    <b v="0"/>
    <n v="14"/>
    <b v="0"/>
    <s v="music/indie rock"/>
    <n v="20"/>
    <x v="4"/>
    <x v="14"/>
    <x v="882"/>
    <d v="2011-09-06T20:39:10"/>
    <x v="9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x v="883"/>
    <x v="883"/>
    <b v="0"/>
    <n v="24"/>
    <b v="0"/>
    <s v="music/indie rock"/>
    <n v="40"/>
    <x v="4"/>
    <x v="14"/>
    <x v="883"/>
    <d v="2016-03-02T22:27:15"/>
    <x v="9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x v="884"/>
    <x v="884"/>
    <b v="0"/>
    <n v="2"/>
    <b v="0"/>
    <s v="music/indie rock"/>
    <n v="1"/>
    <x v="4"/>
    <x v="14"/>
    <x v="884"/>
    <d v="2012-05-12T02:31:00"/>
    <x v="9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x v="885"/>
    <x v="885"/>
    <b v="0"/>
    <n v="21"/>
    <b v="0"/>
    <s v="music/indie rock"/>
    <n v="75"/>
    <x v="4"/>
    <x v="14"/>
    <x v="885"/>
    <d v="2016-12-30T22:35:11"/>
    <x v="9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x v="886"/>
    <x v="886"/>
    <b v="0"/>
    <n v="7"/>
    <b v="0"/>
    <s v="music/indie rock"/>
    <n v="41"/>
    <x v="4"/>
    <x v="14"/>
    <x v="886"/>
    <d v="2016-09-15T20:53:33"/>
    <x v="9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x v="887"/>
    <x v="887"/>
    <b v="0"/>
    <n v="0"/>
    <b v="0"/>
    <s v="music/indie rock"/>
    <n v="0"/>
    <x v="4"/>
    <x v="14"/>
    <x v="887"/>
    <d v="2012-05-27T23:00:55"/>
    <x v="9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x v="888"/>
    <x v="888"/>
    <b v="0"/>
    <n v="4"/>
    <b v="0"/>
    <s v="music/indie rock"/>
    <n v="7"/>
    <x v="4"/>
    <x v="14"/>
    <x v="888"/>
    <d v="2011-09-01T06:00:00"/>
    <x v="9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x v="889"/>
    <x v="889"/>
    <b v="0"/>
    <n v="32"/>
    <b v="0"/>
    <s v="music/indie rock"/>
    <n v="9"/>
    <x v="4"/>
    <x v="14"/>
    <x v="889"/>
    <d v="2014-10-05T18:49:03"/>
    <x v="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x v="890"/>
    <x v="890"/>
    <b v="0"/>
    <n v="4"/>
    <b v="0"/>
    <s v="music/indie rock"/>
    <n v="4"/>
    <x v="4"/>
    <x v="14"/>
    <x v="890"/>
    <d v="2013-11-21T17:46:19"/>
    <x v="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x v="891"/>
    <x v="891"/>
    <b v="0"/>
    <n v="9"/>
    <b v="0"/>
    <s v="music/indie rock"/>
    <n v="3"/>
    <x v="4"/>
    <x v="14"/>
    <x v="891"/>
    <d v="2014-08-21T00:45:30"/>
    <x v="9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x v="892"/>
    <x v="892"/>
    <b v="0"/>
    <n v="17"/>
    <b v="0"/>
    <s v="music/indie rock"/>
    <n v="41"/>
    <x v="4"/>
    <x v="14"/>
    <x v="892"/>
    <d v="2010-08-01T04:00:00"/>
    <x v="9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x v="893"/>
    <x v="893"/>
    <b v="0"/>
    <n v="5"/>
    <b v="0"/>
    <s v="music/indie rock"/>
    <n v="10"/>
    <x v="4"/>
    <x v="14"/>
    <x v="893"/>
    <d v="2015-04-01T20:32:43"/>
    <x v="9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x v="894"/>
    <x v="894"/>
    <b v="0"/>
    <n v="53"/>
    <b v="0"/>
    <s v="music/indie rock"/>
    <n v="39"/>
    <x v="4"/>
    <x v="14"/>
    <x v="894"/>
    <d v="2016-06-05T23:33:30"/>
    <x v="9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x v="895"/>
    <x v="895"/>
    <b v="0"/>
    <n v="7"/>
    <b v="0"/>
    <s v="music/indie rock"/>
    <n v="2"/>
    <x v="4"/>
    <x v="14"/>
    <x v="895"/>
    <d v="2010-10-25T03:03:49"/>
    <x v="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x v="896"/>
    <x v="896"/>
    <b v="0"/>
    <n v="72"/>
    <b v="0"/>
    <s v="music/indie rock"/>
    <n v="40"/>
    <x v="4"/>
    <x v="14"/>
    <x v="896"/>
    <d v="2015-08-28T04:00:00"/>
    <x v="9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x v="897"/>
    <x v="897"/>
    <b v="0"/>
    <n v="0"/>
    <b v="0"/>
    <s v="music/indie rock"/>
    <n v="0"/>
    <x v="4"/>
    <x v="14"/>
    <x v="897"/>
    <d v="2012-11-28T17:31:48"/>
    <x v="9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x v="898"/>
    <x v="898"/>
    <b v="0"/>
    <n v="2"/>
    <b v="0"/>
    <s v="music/indie rock"/>
    <n v="3"/>
    <x v="4"/>
    <x v="14"/>
    <x v="898"/>
    <d v="2012-01-15T18:11:50"/>
    <x v="9"/>
  </r>
  <r>
    <n v="899"/>
    <s v="Lets get 48/14 pressed!!!"/>
    <s v="Lets get 48/14 pressed and in your cd players,ipods,blogs, and facebook status'. Lets get it everywhere!"/>
    <x v="47"/>
    <n v="280"/>
    <x v="2"/>
    <s v="US"/>
    <s v="USD"/>
    <x v="899"/>
    <x v="899"/>
    <b v="0"/>
    <n v="8"/>
    <b v="0"/>
    <s v="music/indie rock"/>
    <n v="37"/>
    <x v="4"/>
    <x v="14"/>
    <x v="899"/>
    <d v="2011-05-28T02:22:42"/>
    <x v="9"/>
  </r>
  <r>
    <n v="900"/>
    <s v="Project Revive: Protecting the Creative Impulse"/>
    <s v="With Project Revive, I aim to protect and nurture the creative impulse through music."/>
    <x v="10"/>
    <n v="21"/>
    <x v="2"/>
    <s v="US"/>
    <s v="USD"/>
    <x v="900"/>
    <x v="900"/>
    <b v="0"/>
    <n v="2"/>
    <b v="0"/>
    <s v="music/jazz"/>
    <n v="0"/>
    <x v="4"/>
    <x v="13"/>
    <x v="900"/>
    <d v="2016-03-30T19:23:22"/>
    <x v="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x v="901"/>
    <x v="901"/>
    <b v="0"/>
    <n v="0"/>
    <b v="0"/>
    <s v="music/jazz"/>
    <n v="0"/>
    <x v="4"/>
    <x v="13"/>
    <x v="901"/>
    <d v="2010-06-08T19:11:00"/>
    <x v="9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x v="902"/>
    <x v="902"/>
    <b v="0"/>
    <n v="3"/>
    <b v="0"/>
    <s v="music/jazz"/>
    <n v="0"/>
    <x v="4"/>
    <x v="13"/>
    <x v="902"/>
    <d v="2014-08-30T15:30:00"/>
    <x v="9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x v="903"/>
    <x v="903"/>
    <b v="0"/>
    <n v="4"/>
    <b v="0"/>
    <s v="music/jazz"/>
    <n v="3"/>
    <x v="4"/>
    <x v="13"/>
    <x v="903"/>
    <d v="2012-09-23T02:25:00"/>
    <x v="9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x v="904"/>
    <x v="904"/>
    <b v="0"/>
    <n v="3"/>
    <b v="0"/>
    <s v="music/jazz"/>
    <n v="0"/>
    <x v="4"/>
    <x v="13"/>
    <x v="904"/>
    <d v="2016-01-03T01:55:37"/>
    <x v="9"/>
  </r>
  <r>
    <n v="905"/>
    <s v="Jazz For Everyone!"/>
    <s v="Working hard to get into the studio to record, produce, and edit my break out CD. I hope to realize my vision!"/>
    <x v="115"/>
    <n v="196"/>
    <x v="2"/>
    <s v="US"/>
    <s v="USD"/>
    <x v="905"/>
    <x v="905"/>
    <b v="0"/>
    <n v="6"/>
    <b v="0"/>
    <s v="music/jazz"/>
    <n v="3"/>
    <x v="4"/>
    <x v="13"/>
    <x v="905"/>
    <d v="2011-01-24T05:45:26"/>
    <x v="9"/>
  </r>
  <r>
    <n v="906"/>
    <s v="24th Music Presents Channeling Motown (Live)"/>
    <s v="The DMV's most respected saxophonist pay tribute to Motown."/>
    <x v="36"/>
    <n v="0"/>
    <x v="2"/>
    <s v="US"/>
    <s v="USD"/>
    <x v="906"/>
    <x v="906"/>
    <b v="0"/>
    <n v="0"/>
    <b v="0"/>
    <s v="music/jazz"/>
    <n v="0"/>
    <x v="4"/>
    <x v="13"/>
    <x v="906"/>
    <d v="2014-03-13T03:33:10"/>
    <x v="9"/>
  </r>
  <r>
    <n v="907"/>
    <s v="Greg Chambers Saxophone CD"/>
    <s v="Greg Chambers' self-titled CD needs support for post production, replication, and promotion."/>
    <x v="192"/>
    <n v="0"/>
    <x v="2"/>
    <s v="US"/>
    <s v="USD"/>
    <x v="907"/>
    <x v="907"/>
    <b v="0"/>
    <n v="0"/>
    <b v="0"/>
    <s v="music/jazz"/>
    <n v="0"/>
    <x v="4"/>
    <x v="13"/>
    <x v="907"/>
    <d v="2011-09-11T04:37:03"/>
    <x v="9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x v="908"/>
    <x v="908"/>
    <b v="0"/>
    <n v="0"/>
    <b v="0"/>
    <s v="music/jazz"/>
    <n v="0"/>
    <x v="4"/>
    <x v="13"/>
    <x v="908"/>
    <d v="2010-07-27T04:59:00"/>
    <x v="9"/>
  </r>
  <r>
    <n v="909"/>
    <s v="Philly Jazz Fest - &quot;Remembering Grover&quot;"/>
    <s v="Woody Woodland and Carol Stone, are back on the scene presenting Philly Jazz Fest â€œRemembering Groverâ€ September 22, 2012."/>
    <x v="193"/>
    <n v="520"/>
    <x v="2"/>
    <s v="US"/>
    <s v="USD"/>
    <x v="909"/>
    <x v="909"/>
    <b v="0"/>
    <n v="8"/>
    <b v="0"/>
    <s v="music/jazz"/>
    <n v="3"/>
    <x v="4"/>
    <x v="13"/>
    <x v="909"/>
    <d v="2012-07-23T04:00:00"/>
    <x v="9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x v="910"/>
    <x v="910"/>
    <b v="0"/>
    <n v="5"/>
    <b v="0"/>
    <s v="music/jazz"/>
    <n v="22"/>
    <x v="4"/>
    <x v="13"/>
    <x v="910"/>
    <d v="2017-03-03T13:05:19"/>
    <x v="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x v="911"/>
    <x v="911"/>
    <b v="0"/>
    <n v="0"/>
    <b v="0"/>
    <s v="music/jazz"/>
    <n v="0"/>
    <x v="4"/>
    <x v="13"/>
    <x v="911"/>
    <d v="2014-01-24T00:07:25"/>
    <x v="9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x v="912"/>
    <x v="912"/>
    <b v="0"/>
    <n v="2"/>
    <b v="0"/>
    <s v="music/jazz"/>
    <n v="1"/>
    <x v="4"/>
    <x v="13"/>
    <x v="912"/>
    <d v="2012-12-11T03:37:27"/>
    <x v="9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x v="913"/>
    <x v="913"/>
    <b v="0"/>
    <n v="24"/>
    <b v="0"/>
    <s v="music/jazz"/>
    <n v="7"/>
    <x v="4"/>
    <x v="13"/>
    <x v="913"/>
    <d v="2012-05-05T03:20:19"/>
    <x v="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x v="914"/>
    <x v="914"/>
    <b v="0"/>
    <n v="0"/>
    <b v="0"/>
    <s v="music/jazz"/>
    <n v="0"/>
    <x v="4"/>
    <x v="13"/>
    <x v="914"/>
    <d v="2012-08-25T18:19:07"/>
    <x v="9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x v="915"/>
    <x v="915"/>
    <b v="0"/>
    <n v="9"/>
    <b v="0"/>
    <s v="music/jazz"/>
    <n v="6"/>
    <x v="4"/>
    <x v="13"/>
    <x v="915"/>
    <d v="2012-03-01T04:59:00"/>
    <x v="9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x v="916"/>
    <x v="916"/>
    <b v="0"/>
    <n v="0"/>
    <b v="0"/>
    <s v="music/jazz"/>
    <n v="0"/>
    <x v="4"/>
    <x v="13"/>
    <x v="916"/>
    <d v="2010-10-22T05:00:00"/>
    <x v="9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x v="917"/>
    <x v="917"/>
    <b v="0"/>
    <n v="1"/>
    <b v="0"/>
    <s v="music/jazz"/>
    <n v="1"/>
    <x v="4"/>
    <x v="13"/>
    <x v="917"/>
    <d v="2014-07-14T02:30:00"/>
    <x v="9"/>
  </r>
  <r>
    <n v="918"/>
    <s v="A fine blend of jazz, electronica, rock and spoken word"/>
    <s v="Come watch my new mind twisting yet soothing music video â€œNothing Basicâ€. If you like it you can become part of what's coming up next!"/>
    <x v="194"/>
    <n v="196"/>
    <x v="2"/>
    <s v="GB"/>
    <s v="GBP"/>
    <x v="918"/>
    <x v="918"/>
    <b v="0"/>
    <n v="10"/>
    <b v="0"/>
    <s v="music/jazz"/>
    <n v="5"/>
    <x v="4"/>
    <x v="13"/>
    <x v="918"/>
    <d v="2014-12-01T22:59:21"/>
    <x v="9"/>
  </r>
  <r>
    <n v="919"/>
    <s v="Jazz CD:  Out of The Blue"/>
    <s v="Cool jazz with a New Orleans flavor."/>
    <x v="22"/>
    <n v="100"/>
    <x v="2"/>
    <s v="US"/>
    <s v="USD"/>
    <x v="919"/>
    <x v="919"/>
    <b v="0"/>
    <n v="1"/>
    <b v="0"/>
    <s v="music/jazz"/>
    <n v="1"/>
    <x v="4"/>
    <x v="13"/>
    <x v="919"/>
    <d v="2012-12-19T15:24:05"/>
    <x v="9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x v="920"/>
    <x v="920"/>
    <b v="0"/>
    <n v="0"/>
    <b v="0"/>
    <s v="music/jazz"/>
    <n v="0"/>
    <x v="4"/>
    <x v="13"/>
    <x v="920"/>
    <d v="2013-11-14T17:07:02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x v="921"/>
    <x v="921"/>
    <b v="0"/>
    <n v="20"/>
    <b v="0"/>
    <s v="music/jazz"/>
    <n v="31"/>
    <x v="4"/>
    <x v="13"/>
    <x v="921"/>
    <d v="2011-12-12T05:06:16"/>
    <x v="9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x v="922"/>
    <x v="922"/>
    <b v="0"/>
    <n v="30"/>
    <b v="0"/>
    <s v="music/jazz"/>
    <n v="21"/>
    <x v="4"/>
    <x v="13"/>
    <x v="922"/>
    <d v="2014-10-01T12:43:13"/>
    <x v="9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x v="923"/>
    <x v="923"/>
    <b v="0"/>
    <n v="6"/>
    <b v="0"/>
    <s v="music/jazz"/>
    <n v="2"/>
    <x v="4"/>
    <x v="13"/>
    <x v="923"/>
    <d v="2014-11-22T00:02:03"/>
    <x v="9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x v="924"/>
    <x v="924"/>
    <b v="0"/>
    <n v="15"/>
    <b v="0"/>
    <s v="music/jazz"/>
    <n v="11"/>
    <x v="4"/>
    <x v="13"/>
    <x v="924"/>
    <d v="2013-02-13T22:37:49"/>
    <x v="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x v="925"/>
    <x v="925"/>
    <b v="0"/>
    <n v="5"/>
    <b v="0"/>
    <s v="music/jazz"/>
    <n v="3"/>
    <x v="4"/>
    <x v="13"/>
    <x v="925"/>
    <d v="2013-11-27T22:08:31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x v="926"/>
    <x v="926"/>
    <b v="0"/>
    <n v="0"/>
    <b v="0"/>
    <s v="music/jazz"/>
    <n v="0"/>
    <x v="4"/>
    <x v="13"/>
    <x v="926"/>
    <d v="2010-07-08T22:40:00"/>
    <x v="9"/>
  </r>
  <r>
    <n v="927"/>
    <s v="JETRO DA SILVA FUNK PROJECT"/>
    <s v="Studio CD/DVD Solo project of Pianist &amp; Keyboardist Jetro da Silva"/>
    <x v="22"/>
    <n v="0"/>
    <x v="2"/>
    <s v="US"/>
    <s v="USD"/>
    <x v="927"/>
    <x v="927"/>
    <b v="0"/>
    <n v="0"/>
    <b v="0"/>
    <s v="music/jazz"/>
    <n v="0"/>
    <x v="4"/>
    <x v="13"/>
    <x v="927"/>
    <d v="2012-05-14T19:44:55"/>
    <x v="9"/>
  </r>
  <r>
    <n v="928"/>
    <s v="In a Jazzy Motown"/>
    <s v="A real Motown Backup singer on 22 gold and platinum albums headlines her own Jazz CD of Motown songs."/>
    <x v="107"/>
    <n v="1575"/>
    <x v="2"/>
    <s v="US"/>
    <s v="USD"/>
    <x v="928"/>
    <x v="928"/>
    <b v="0"/>
    <n v="28"/>
    <b v="0"/>
    <s v="music/jazz"/>
    <n v="11"/>
    <x v="4"/>
    <x v="13"/>
    <x v="928"/>
    <d v="2012-11-18T00:00:00"/>
    <x v="9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x v="929"/>
    <x v="929"/>
    <b v="0"/>
    <n v="0"/>
    <b v="0"/>
    <s v="music/jazz"/>
    <n v="0"/>
    <x v="4"/>
    <x v="13"/>
    <x v="929"/>
    <d v="2012-04-09T04:42:49"/>
    <x v="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x v="930"/>
    <x v="930"/>
    <b v="0"/>
    <n v="5"/>
    <b v="0"/>
    <s v="music/jazz"/>
    <n v="38"/>
    <x v="4"/>
    <x v="13"/>
    <x v="930"/>
    <d v="2010-06-25T21:32:00"/>
    <x v="9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x v="931"/>
    <x v="931"/>
    <b v="0"/>
    <n v="7"/>
    <b v="0"/>
    <s v="music/jazz"/>
    <n v="7"/>
    <x v="4"/>
    <x v="13"/>
    <x v="931"/>
    <d v="2014-03-16T22:00:00"/>
    <x v="9"/>
  </r>
  <r>
    <n v="932"/>
    <s v="Mandy Harvey Christmas Album"/>
    <s v="Help me to create my 3rd album, a Christmas CD with 16 Holiday/Original favorites!"/>
    <x v="195"/>
    <n v="1381"/>
    <x v="2"/>
    <s v="US"/>
    <s v="USD"/>
    <x v="932"/>
    <x v="932"/>
    <b v="0"/>
    <n v="30"/>
    <b v="0"/>
    <s v="music/jazz"/>
    <n v="15"/>
    <x v="4"/>
    <x v="13"/>
    <x v="932"/>
    <d v="2013-03-22T22:15:45"/>
    <x v="9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x v="933"/>
    <x v="933"/>
    <b v="0"/>
    <n v="2"/>
    <b v="0"/>
    <s v="music/jazz"/>
    <n v="6"/>
    <x v="4"/>
    <x v="13"/>
    <x v="933"/>
    <d v="2014-05-12T04:03:29"/>
    <x v="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x v="934"/>
    <x v="934"/>
    <b v="0"/>
    <n v="30"/>
    <b v="0"/>
    <s v="music/jazz"/>
    <n v="30"/>
    <x v="4"/>
    <x v="13"/>
    <x v="934"/>
    <d v="2014-05-04T06:00:00"/>
    <x v="9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x v="935"/>
    <x v="935"/>
    <b v="0"/>
    <n v="2"/>
    <b v="0"/>
    <s v="music/jazz"/>
    <n v="1"/>
    <x v="4"/>
    <x v="13"/>
    <x v="935"/>
    <d v="2016-01-29T08:00:29"/>
    <x v="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x v="936"/>
    <x v="936"/>
    <b v="0"/>
    <n v="0"/>
    <b v="0"/>
    <s v="music/jazz"/>
    <n v="0"/>
    <x v="4"/>
    <x v="13"/>
    <x v="936"/>
    <d v="2012-01-18T20:00:00"/>
    <x v="9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x v="937"/>
    <x v="937"/>
    <b v="0"/>
    <n v="2"/>
    <b v="0"/>
    <s v="music/jazz"/>
    <n v="1"/>
    <x v="4"/>
    <x v="13"/>
    <x v="937"/>
    <d v="2013-11-03T20:09:17"/>
    <x v="9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x v="938"/>
    <x v="938"/>
    <b v="0"/>
    <n v="1"/>
    <b v="0"/>
    <s v="music/jazz"/>
    <n v="0"/>
    <x v="4"/>
    <x v="13"/>
    <x v="938"/>
    <d v="2012-09-02T11:30:48"/>
    <x v="9"/>
  </r>
  <r>
    <n v="939"/>
    <s v="Takeshi Asai French Trio - a lingua franca to break barriers"/>
    <s v="Jazz to jazz, New York to France, a piano trio of cutting-edge French jazzmen and a NY-based Japanese jazz pianist. Superbly different!"/>
    <x v="180"/>
    <n v="40"/>
    <x v="2"/>
    <s v="US"/>
    <s v="USD"/>
    <x v="939"/>
    <x v="939"/>
    <b v="0"/>
    <n v="2"/>
    <b v="0"/>
    <s v="music/jazz"/>
    <n v="1"/>
    <x v="4"/>
    <x v="13"/>
    <x v="939"/>
    <d v="2013-06-30T19:58:00"/>
    <x v="9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x v="940"/>
    <x v="940"/>
    <b v="0"/>
    <n v="14"/>
    <b v="0"/>
    <s v="technology/wearables"/>
    <n v="17"/>
    <x v="2"/>
    <x v="8"/>
    <x v="940"/>
    <d v="2015-08-11T00:12:06"/>
    <x v="9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x v="941"/>
    <x v="941"/>
    <b v="0"/>
    <n v="31"/>
    <b v="0"/>
    <s v="technology/wearables"/>
    <n v="2"/>
    <x v="2"/>
    <x v="8"/>
    <x v="941"/>
    <d v="2017-02-10T02:19:05"/>
    <x v="9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x v="942"/>
    <x v="942"/>
    <b v="0"/>
    <n v="16"/>
    <b v="0"/>
    <s v="technology/wearables"/>
    <n v="9"/>
    <x v="2"/>
    <x v="8"/>
    <x v="942"/>
    <d v="2016-02-18T20:14:20"/>
    <x v="9"/>
  </r>
  <r>
    <n v="943"/>
    <s v="SleepMode"/>
    <s v="A mask for home or travel that will give you the best, undisturbed sleep of your life."/>
    <x v="9"/>
    <n v="289"/>
    <x v="2"/>
    <s v="US"/>
    <s v="USD"/>
    <x v="943"/>
    <x v="943"/>
    <b v="0"/>
    <n v="12"/>
    <b v="0"/>
    <s v="technology/wearables"/>
    <n v="10"/>
    <x v="2"/>
    <x v="8"/>
    <x v="943"/>
    <d v="2016-11-29T17:01:45"/>
    <x v="9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x v="944"/>
    <x v="944"/>
    <b v="0"/>
    <n v="96"/>
    <b v="0"/>
    <s v="technology/wearables"/>
    <n v="13"/>
    <x v="2"/>
    <x v="8"/>
    <x v="944"/>
    <d v="2016-04-18T14:00:00"/>
    <x v="9"/>
  </r>
  <r>
    <n v="945"/>
    <s v="CT BAND"/>
    <s v="Make your watch Smart ! CT Band is an ultra-thin, high-tech smart watch-strap awarded twice at CES 2017 las vegas"/>
    <x v="57"/>
    <n v="2484"/>
    <x v="2"/>
    <s v="FR"/>
    <s v="EUR"/>
    <x v="945"/>
    <x v="945"/>
    <b v="0"/>
    <n v="16"/>
    <b v="0"/>
    <s v="technology/wearables"/>
    <n v="2"/>
    <x v="2"/>
    <x v="8"/>
    <x v="945"/>
    <d v="2017-02-18T23:59:00"/>
    <x v="9"/>
  </r>
  <r>
    <n v="946"/>
    <s v="OmniTrade Apron"/>
    <s v="Soft edged-Hard working. The perfect wearable organization for the home and professional shop."/>
    <x v="36"/>
    <n v="286"/>
    <x v="2"/>
    <s v="US"/>
    <s v="USD"/>
    <x v="946"/>
    <x v="946"/>
    <b v="0"/>
    <n v="5"/>
    <b v="0"/>
    <s v="technology/wearables"/>
    <n v="2"/>
    <x v="2"/>
    <x v="8"/>
    <x v="946"/>
    <d v="2016-09-09T18:00:48"/>
    <x v="9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x v="947"/>
    <x v="947"/>
    <b v="0"/>
    <n v="0"/>
    <b v="0"/>
    <s v="technology/wearables"/>
    <n v="0"/>
    <x v="2"/>
    <x v="8"/>
    <x v="947"/>
    <d v="2016-06-30T18:45:06"/>
    <x v="9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x v="948"/>
    <x v="948"/>
    <b v="0"/>
    <n v="8"/>
    <b v="0"/>
    <s v="technology/wearables"/>
    <n v="12"/>
    <x v="2"/>
    <x v="8"/>
    <x v="948"/>
    <d v="2016-03-12T19:52:44"/>
    <x v="9"/>
  </r>
  <r>
    <n v="949"/>
    <s v="INBED"/>
    <s v="Der INBED ist ein innovatives Multisensor-Wearable fÃ¼r die SturzprÃ¤vention motorisch eingeschrÃ¤nkter Personen."/>
    <x v="22"/>
    <n v="273"/>
    <x v="2"/>
    <s v="DE"/>
    <s v="EUR"/>
    <x v="949"/>
    <x v="949"/>
    <b v="0"/>
    <n v="7"/>
    <b v="0"/>
    <s v="technology/wearables"/>
    <n v="1"/>
    <x v="2"/>
    <x v="8"/>
    <x v="949"/>
    <d v="2016-02-21T01:02:56"/>
    <x v="9"/>
  </r>
  <r>
    <n v="950"/>
    <s v="EZC Smartlight"/>
    <s v="Rider worn tail light brake light. Adheres to virtually any coat, jacket or vest. Stays on even when you get off."/>
    <x v="10"/>
    <n v="1402"/>
    <x v="2"/>
    <s v="CA"/>
    <s v="CAD"/>
    <x v="950"/>
    <x v="950"/>
    <b v="0"/>
    <n v="24"/>
    <b v="0"/>
    <s v="technology/wearables"/>
    <n v="28"/>
    <x v="2"/>
    <x v="8"/>
    <x v="950"/>
    <d v="2016-01-17T18:01:01"/>
    <x v="9"/>
  </r>
  <r>
    <n v="951"/>
    <s v="Smart Harness"/>
    <s v="Revolutionizing the way we walk our dogs!"/>
    <x v="63"/>
    <n v="19195"/>
    <x v="2"/>
    <s v="US"/>
    <s v="USD"/>
    <x v="951"/>
    <x v="951"/>
    <b v="0"/>
    <n v="121"/>
    <b v="0"/>
    <s v="technology/wearables"/>
    <n v="38"/>
    <x v="2"/>
    <x v="8"/>
    <x v="951"/>
    <d v="2016-06-04T15:41:12"/>
    <x v="9"/>
  </r>
  <r>
    <n v="952"/>
    <s v="Audionoggin - Join the Earvolution"/>
    <s v="Audionoggin: Wireless personal surround sound for the athlete in everyone."/>
    <x v="196"/>
    <n v="19572"/>
    <x v="2"/>
    <s v="US"/>
    <s v="USD"/>
    <x v="952"/>
    <x v="952"/>
    <b v="0"/>
    <n v="196"/>
    <b v="0"/>
    <s v="technology/wearables"/>
    <n v="40"/>
    <x v="2"/>
    <x v="8"/>
    <x v="952"/>
    <d v="2016-11-18T15:43:32"/>
    <x v="9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x v="953"/>
    <x v="953"/>
    <b v="0"/>
    <n v="5"/>
    <b v="0"/>
    <s v="technology/wearables"/>
    <n v="1"/>
    <x v="2"/>
    <x v="8"/>
    <x v="953"/>
    <d v="2015-01-25T03:56:39"/>
    <x v="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x v="954"/>
    <x v="954"/>
    <b v="0"/>
    <n v="73"/>
    <b v="0"/>
    <s v="technology/wearables"/>
    <n v="43"/>
    <x v="2"/>
    <x v="8"/>
    <x v="954"/>
    <d v="2015-08-20T20:00:39"/>
    <x v="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x v="955"/>
    <x v="955"/>
    <b v="0"/>
    <n v="93"/>
    <b v="0"/>
    <s v="technology/wearables"/>
    <n v="6"/>
    <x v="2"/>
    <x v="8"/>
    <x v="955"/>
    <d v="2016-09-13T07:05:00"/>
    <x v="9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x v="956"/>
    <x v="956"/>
    <b v="0"/>
    <n v="17"/>
    <b v="0"/>
    <s v="technology/wearables"/>
    <n v="2"/>
    <x v="2"/>
    <x v="8"/>
    <x v="956"/>
    <d v="2015-04-26T20:55:59"/>
    <x v="9"/>
  </r>
  <r>
    <n v="957"/>
    <s v="DUALBAND, the Leather NFC Smart Watch Band"/>
    <s v="A Leather Smart watch Band, that NEVER needs to be charged for only $37!"/>
    <x v="14"/>
    <n v="233"/>
    <x v="2"/>
    <s v="US"/>
    <s v="USD"/>
    <x v="957"/>
    <x v="957"/>
    <b v="0"/>
    <n v="7"/>
    <b v="0"/>
    <s v="technology/wearables"/>
    <n v="2"/>
    <x v="2"/>
    <x v="8"/>
    <x v="957"/>
    <d v="2016-11-17T14:15:33"/>
    <x v="9"/>
  </r>
  <r>
    <n v="958"/>
    <s v="BigBands XL for Apple Watch: Big Long Bands for Large Wrists"/>
    <s v="Brown Leather and Black Nylon extra-long Apple Watch bands for large wrists connects to 42mm. Go measure! Design fits 190-250mm wrists."/>
    <x v="197"/>
    <n v="881"/>
    <x v="2"/>
    <s v="US"/>
    <s v="USD"/>
    <x v="958"/>
    <x v="958"/>
    <b v="0"/>
    <n v="17"/>
    <b v="0"/>
    <s v="technology/wearables"/>
    <n v="11"/>
    <x v="2"/>
    <x v="8"/>
    <x v="958"/>
    <d v="2015-04-10T04:59:00"/>
    <x v="9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x v="959"/>
    <x v="959"/>
    <b v="0"/>
    <n v="171"/>
    <b v="0"/>
    <s v="technology/wearables"/>
    <n v="39"/>
    <x v="2"/>
    <x v="8"/>
    <x v="959"/>
    <d v="2015-01-19T04:11:05"/>
    <x v="9"/>
  </r>
  <r>
    <n v="960"/>
    <s v="Kai - Turn any pair of Glasses into Smart Glasses!"/>
    <s v="Kai sits right behind your ear and lets you access a smart voice interface 24/7. Call, text, search, and even call an Uber."/>
    <x v="198"/>
    <n v="25655"/>
    <x v="2"/>
    <s v="US"/>
    <s v="USD"/>
    <x v="960"/>
    <x v="960"/>
    <b v="0"/>
    <n v="188"/>
    <b v="0"/>
    <s v="technology/wearables"/>
    <n v="46"/>
    <x v="2"/>
    <x v="8"/>
    <x v="960"/>
    <d v="2017-03-14T14:02:35"/>
    <x v="9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x v="961"/>
    <x v="961"/>
    <b v="0"/>
    <n v="110"/>
    <b v="0"/>
    <s v="technology/wearables"/>
    <n v="42"/>
    <x v="2"/>
    <x v="8"/>
    <x v="961"/>
    <d v="2017-02-20T19:00:00"/>
    <x v="9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x v="962"/>
    <x v="962"/>
    <b v="0"/>
    <n v="37"/>
    <b v="0"/>
    <s v="technology/wearables"/>
    <n v="28"/>
    <x v="2"/>
    <x v="8"/>
    <x v="962"/>
    <d v="2016-02-11T17:05:53"/>
    <x v="9"/>
  </r>
  <r>
    <n v="963"/>
    <s v="The Ultimate Learning Center"/>
    <s v="WE are molding an educated, motivated, non violent GENERATION!"/>
    <x v="19"/>
    <n v="377"/>
    <x v="2"/>
    <s v="US"/>
    <s v="USD"/>
    <x v="963"/>
    <x v="963"/>
    <b v="0"/>
    <n v="9"/>
    <b v="0"/>
    <s v="technology/wearables"/>
    <n v="1"/>
    <x v="2"/>
    <x v="8"/>
    <x v="963"/>
    <d v="2016-10-17T15:15:19"/>
    <x v="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x v="964"/>
    <x v="964"/>
    <b v="0"/>
    <n v="29"/>
    <b v="0"/>
    <s v="technology/wearables"/>
    <n v="1"/>
    <x v="2"/>
    <x v="8"/>
    <x v="964"/>
    <d v="2015-09-01T15:05:19"/>
    <x v="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x v="965"/>
    <x v="965"/>
    <b v="0"/>
    <n v="6"/>
    <b v="0"/>
    <s v="technology/wearables"/>
    <n v="1"/>
    <x v="2"/>
    <x v="8"/>
    <x v="965"/>
    <d v="2016-10-26T03:59:00"/>
    <x v="9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x v="966"/>
    <x v="966"/>
    <b v="0"/>
    <n v="30"/>
    <b v="0"/>
    <s v="technology/wearables"/>
    <n v="15"/>
    <x v="2"/>
    <x v="8"/>
    <x v="966"/>
    <d v="2016-10-06T15:15:32"/>
    <x v="9"/>
  </r>
  <r>
    <n v="967"/>
    <s v="Better Beanie"/>
    <s v="Better Beanie is the new therapeutic wearable designed to assist you while keeping your hands free."/>
    <x v="22"/>
    <n v="3562"/>
    <x v="2"/>
    <s v="US"/>
    <s v="USD"/>
    <x v="967"/>
    <x v="967"/>
    <b v="0"/>
    <n v="81"/>
    <b v="0"/>
    <s v="technology/wearables"/>
    <n v="18"/>
    <x v="2"/>
    <x v="8"/>
    <x v="967"/>
    <d v="2016-04-22T05:06:14"/>
    <x v="9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x v="968"/>
    <x v="968"/>
    <b v="0"/>
    <n v="4"/>
    <b v="0"/>
    <s v="technology/wearables"/>
    <n v="1"/>
    <x v="2"/>
    <x v="8"/>
    <x v="968"/>
    <d v="2014-08-15T20:20:34"/>
    <x v="9"/>
  </r>
  <r>
    <n v="969"/>
    <s v="Make 100 | Geek &amp; Chic: Smart Safety Jewelry."/>
    <s v="Geek &amp; Chic Smart Jewelry Collection, Wearables Meet Style!"/>
    <x v="11"/>
    <n v="14000"/>
    <x v="2"/>
    <s v="MX"/>
    <s v="MXN"/>
    <x v="969"/>
    <x v="969"/>
    <b v="0"/>
    <n v="11"/>
    <b v="0"/>
    <s v="technology/wearables"/>
    <n v="47"/>
    <x v="2"/>
    <x v="8"/>
    <x v="969"/>
    <d v="2017-02-09T07:16:47"/>
    <x v="9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x v="970"/>
    <x v="970"/>
    <b v="0"/>
    <n v="14"/>
    <b v="0"/>
    <s v="technology/wearables"/>
    <n v="46"/>
    <x v="2"/>
    <x v="8"/>
    <x v="970"/>
    <d v="2017-01-23T04:59:00"/>
    <x v="9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x v="971"/>
    <x v="971"/>
    <b v="0"/>
    <n v="5"/>
    <b v="0"/>
    <s v="technology/wearables"/>
    <n v="0"/>
    <x v="2"/>
    <x v="8"/>
    <x v="971"/>
    <d v="2015-06-01T17:01:00"/>
    <x v="9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x v="972"/>
    <x v="972"/>
    <b v="0"/>
    <n v="45"/>
    <b v="0"/>
    <s v="technology/wearables"/>
    <n v="35"/>
    <x v="2"/>
    <x v="8"/>
    <x v="972"/>
    <d v="2014-09-04T06:59:00"/>
    <x v="9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x v="973"/>
    <x v="973"/>
    <b v="0"/>
    <n v="8"/>
    <b v="0"/>
    <s v="technology/wearables"/>
    <n v="2"/>
    <x v="2"/>
    <x v="8"/>
    <x v="973"/>
    <d v="2015-11-09T01:21:33"/>
    <x v="9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x v="974"/>
    <x v="974"/>
    <b v="0"/>
    <n v="3"/>
    <b v="0"/>
    <s v="technology/wearables"/>
    <n v="1"/>
    <x v="2"/>
    <x v="8"/>
    <x v="974"/>
    <d v="2016-03-25T16:59:16"/>
    <x v="9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x v="975"/>
    <x v="975"/>
    <b v="0"/>
    <n v="24"/>
    <b v="0"/>
    <s v="technology/wearables"/>
    <n v="3"/>
    <x v="2"/>
    <x v="8"/>
    <x v="975"/>
    <d v="2016-06-28T16:43:05"/>
    <x v="9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x v="976"/>
    <x v="976"/>
    <b v="0"/>
    <n v="18"/>
    <b v="0"/>
    <s v="technology/wearables"/>
    <n v="2"/>
    <x v="2"/>
    <x v="8"/>
    <x v="976"/>
    <d v="2015-08-14T01:24:57"/>
    <x v="9"/>
  </r>
  <r>
    <n v="977"/>
    <s v="S2SA - Sport to Strap Adapter for Samsung Gear S2 Sport (3G)"/>
    <s v="The unique adapter to apply standard watch straps at your Samsung Gear S2 Sport and Sport 3G! Small, functional and handsome."/>
    <x v="199"/>
    <n v="909"/>
    <x v="2"/>
    <s v="AT"/>
    <s v="EUR"/>
    <x v="977"/>
    <x v="977"/>
    <b v="0"/>
    <n v="12"/>
    <b v="0"/>
    <s v="technology/wearables"/>
    <n v="34"/>
    <x v="2"/>
    <x v="8"/>
    <x v="977"/>
    <d v="2016-02-21T22:36:37"/>
    <x v="9"/>
  </r>
  <r>
    <n v="978"/>
    <s v="hidn tempo - a wearable stress coach"/>
    <s v="hidn tempo is an intelligent watch band that allows you to monitor your stress and manage it anywhere, anytime."/>
    <x v="200"/>
    <n v="97273"/>
    <x v="2"/>
    <s v="SE"/>
    <s v="SEK"/>
    <x v="978"/>
    <x v="978"/>
    <b v="0"/>
    <n v="123"/>
    <b v="0"/>
    <s v="technology/wearables"/>
    <n v="56"/>
    <x v="2"/>
    <x v="8"/>
    <x v="978"/>
    <d v="2016-02-25T07:25:01"/>
    <x v="9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x v="979"/>
    <x v="979"/>
    <b v="0"/>
    <n v="96"/>
    <b v="0"/>
    <s v="technology/wearables"/>
    <n v="83"/>
    <x v="2"/>
    <x v="8"/>
    <x v="979"/>
    <d v="2016-06-20T18:59:00"/>
    <x v="9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x v="980"/>
    <x v="980"/>
    <b v="0"/>
    <n v="31"/>
    <b v="0"/>
    <s v="technology/wearables"/>
    <n v="15"/>
    <x v="2"/>
    <x v="8"/>
    <x v="980"/>
    <d v="2014-11-30T22:42:02"/>
    <x v="9"/>
  </r>
  <r>
    <n v="981"/>
    <s v="Tabla AEIOU One Handed Two Handed Keyboard Development Kit"/>
    <s v="Tabla Alpha-Num AEIOU Universal Remote &amp; Keyboard + Control. Multi platform wireless use anywhere wearable invisibles development kit."/>
    <x v="149"/>
    <n v="11"/>
    <x v="2"/>
    <s v="US"/>
    <s v="USD"/>
    <x v="981"/>
    <x v="981"/>
    <b v="0"/>
    <n v="4"/>
    <b v="0"/>
    <s v="technology/wearables"/>
    <n v="0"/>
    <x v="2"/>
    <x v="8"/>
    <x v="981"/>
    <d v="2014-08-09T22:43:42"/>
    <x v="9"/>
  </r>
  <r>
    <n v="982"/>
    <s v="Smart 2-in-1 I-PHONE HANDLE/WALLETtm"/>
    <s v="revolutonary ultra-slim 2-in-1 Smart  2-in-1 I-PHONE handle/WALLETtm with 360 rotatiion"/>
    <x v="177"/>
    <n v="3"/>
    <x v="2"/>
    <s v="US"/>
    <s v="USD"/>
    <x v="982"/>
    <x v="982"/>
    <b v="0"/>
    <n v="3"/>
    <b v="0"/>
    <s v="technology/wearables"/>
    <n v="0"/>
    <x v="2"/>
    <x v="8"/>
    <x v="982"/>
    <d v="2016-10-02T18:04:46"/>
    <x v="9"/>
  </r>
  <r>
    <n v="983"/>
    <s v="Wendu: Control your Climate, Wear the Future"/>
    <s v="Our t-shirt maintains steady temperatures through hot and cold focal points capable of reaching a 36ÂºF/20ÂºC range in under 2 minutes!"/>
    <x v="201"/>
    <n v="30751"/>
    <x v="2"/>
    <s v="ES"/>
    <s v="EUR"/>
    <x v="983"/>
    <x v="983"/>
    <b v="0"/>
    <n v="179"/>
    <b v="0"/>
    <s v="technology/wearables"/>
    <n v="30"/>
    <x v="2"/>
    <x v="8"/>
    <x v="983"/>
    <d v="2016-08-23T20:54:00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x v="984"/>
    <x v="984"/>
    <b v="0"/>
    <n v="3"/>
    <b v="0"/>
    <s v="technology/wearables"/>
    <n v="1"/>
    <x v="2"/>
    <x v="8"/>
    <x v="984"/>
    <d v="2015-03-28T01:46:48"/>
    <x v="9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x v="985"/>
    <x v="985"/>
    <b v="0"/>
    <n v="23"/>
    <b v="0"/>
    <s v="technology/wearables"/>
    <n v="6"/>
    <x v="2"/>
    <x v="8"/>
    <x v="985"/>
    <d v="2015-12-31T23:00:00"/>
    <x v="9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x v="986"/>
    <x v="986"/>
    <b v="0"/>
    <n v="23"/>
    <b v="0"/>
    <s v="technology/wearables"/>
    <n v="13"/>
    <x v="2"/>
    <x v="8"/>
    <x v="986"/>
    <d v="2016-01-10T00:00:00"/>
    <x v="9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x v="987"/>
    <x v="987"/>
    <b v="0"/>
    <n v="41"/>
    <b v="0"/>
    <s v="technology/wearables"/>
    <n v="13"/>
    <x v="2"/>
    <x v="8"/>
    <x v="987"/>
    <d v="2014-06-23T07:04:10"/>
    <x v="9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x v="988"/>
    <x v="988"/>
    <b v="0"/>
    <n v="0"/>
    <b v="0"/>
    <s v="technology/wearables"/>
    <n v="0"/>
    <x v="2"/>
    <x v="8"/>
    <x v="988"/>
    <d v="2016-10-01T08:33:45"/>
    <x v="9"/>
  </r>
  <r>
    <n v="989"/>
    <s v="Power Rope"/>
    <s v="The most useful phone charger you will ever buy"/>
    <x v="3"/>
    <n v="1677"/>
    <x v="2"/>
    <s v="US"/>
    <s v="USD"/>
    <x v="989"/>
    <x v="989"/>
    <b v="0"/>
    <n v="32"/>
    <b v="0"/>
    <s v="technology/wearables"/>
    <n v="17"/>
    <x v="2"/>
    <x v="8"/>
    <x v="989"/>
    <d v="2016-09-28T22:24:55"/>
    <x v="9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x v="990"/>
    <x v="990"/>
    <b v="0"/>
    <n v="2"/>
    <b v="0"/>
    <s v="technology/wearables"/>
    <n v="0"/>
    <x v="2"/>
    <x v="8"/>
    <x v="990"/>
    <d v="2014-09-03T18:49:24"/>
    <x v="9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x v="991"/>
    <x v="991"/>
    <b v="0"/>
    <n v="7"/>
    <b v="0"/>
    <s v="technology/wearables"/>
    <n v="4"/>
    <x v="2"/>
    <x v="8"/>
    <x v="991"/>
    <d v="2016-07-12T18:51:00"/>
    <x v="9"/>
  </r>
  <r>
    <n v="992"/>
    <s v="WairConditioning"/>
    <s v="The HOTTEST and COOLEST thing yet! WairConditioning... an entirely new level of comfortability!"/>
    <x v="57"/>
    <n v="467"/>
    <x v="2"/>
    <s v="US"/>
    <s v="USD"/>
    <x v="992"/>
    <x v="992"/>
    <b v="0"/>
    <n v="4"/>
    <b v="0"/>
    <s v="technology/wearables"/>
    <n v="0"/>
    <x v="2"/>
    <x v="8"/>
    <x v="992"/>
    <d v="2016-05-07T21:11:59"/>
    <x v="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x v="993"/>
    <x v="993"/>
    <b v="0"/>
    <n v="196"/>
    <b v="0"/>
    <s v="technology/wearables"/>
    <n v="25"/>
    <x v="2"/>
    <x v="8"/>
    <x v="993"/>
    <d v="2016-11-12T05:00:00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x v="994"/>
    <x v="994"/>
    <b v="0"/>
    <n v="11"/>
    <b v="0"/>
    <s v="technology/wearables"/>
    <n v="2"/>
    <x v="2"/>
    <x v="8"/>
    <x v="994"/>
    <d v="2014-11-30T22:59:00"/>
    <x v="9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x v="995"/>
    <x v="995"/>
    <b v="0"/>
    <n v="9"/>
    <b v="0"/>
    <s v="technology/wearables"/>
    <n v="7"/>
    <x v="2"/>
    <x v="8"/>
    <x v="995"/>
    <d v="2014-11-29T16:00:00"/>
    <x v="9"/>
  </r>
  <r>
    <n v="996"/>
    <s v="Social behavior in technical communities"/>
    <s v="Study the behaviour of technical communities by tracking their movement  through wearables"/>
    <x v="23"/>
    <n v="65"/>
    <x v="2"/>
    <s v="US"/>
    <s v="USD"/>
    <x v="996"/>
    <x v="996"/>
    <b v="0"/>
    <n v="5"/>
    <b v="0"/>
    <s v="technology/wearables"/>
    <n v="2"/>
    <x v="2"/>
    <x v="8"/>
    <x v="996"/>
    <d v="2014-07-27T15:27:00"/>
    <x v="9"/>
  </r>
  <r>
    <n v="997"/>
    <s v="iPhanny"/>
    <s v="The iPhanny keeps your iPhone 6 safe from bending in those dangerous pants pockets."/>
    <x v="10"/>
    <n v="65"/>
    <x v="2"/>
    <s v="US"/>
    <s v="USD"/>
    <x v="997"/>
    <x v="997"/>
    <b v="0"/>
    <n v="8"/>
    <b v="0"/>
    <s v="technology/wearables"/>
    <n v="1"/>
    <x v="2"/>
    <x v="8"/>
    <x v="997"/>
    <d v="2014-11-28T03:28:17"/>
    <x v="9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x v="998"/>
    <x v="998"/>
    <b v="0"/>
    <n v="229"/>
    <b v="0"/>
    <s v="technology/wearables"/>
    <n v="59"/>
    <x v="2"/>
    <x v="8"/>
    <x v="998"/>
    <d v="2015-11-19T05:03:21"/>
    <x v="9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x v="999"/>
    <x v="999"/>
    <b v="0"/>
    <n v="40"/>
    <b v="0"/>
    <s v="technology/wearables"/>
    <n v="8"/>
    <x v="2"/>
    <x v="8"/>
    <x v="999"/>
    <d v="2014-11-13T08:02:00"/>
    <x v="9"/>
  </r>
  <r>
    <n v="1000"/>
    <s v="Ristola Plongeur/UTC 300 Meter COSC/ISO Diver (Canceled)"/>
    <s v="Ristola watches made in La Chaux de-Fonds, Switzerland. A new brand of COSC and ISO Certified Professional watches."/>
    <x v="202"/>
    <n v="19824"/>
    <x v="1"/>
    <s v="US"/>
    <s v="USD"/>
    <x v="1000"/>
    <x v="1000"/>
    <b v="0"/>
    <n v="6"/>
    <b v="0"/>
    <s v="technology/wearables"/>
    <n v="2"/>
    <x v="2"/>
    <x v="8"/>
    <x v="1000"/>
    <d v="2017-03-15T00:26:00"/>
    <x v="9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x v="1001"/>
    <x v="1001"/>
    <b v="0"/>
    <n v="4"/>
    <b v="0"/>
    <s v="technology/wearables"/>
    <n v="104"/>
    <x v="2"/>
    <x v="8"/>
    <x v="1001"/>
    <d v="2017-01-30T17:16:53"/>
    <x v="9"/>
  </r>
  <r>
    <n v="1002"/>
    <s v="Lokett: Customizable Smartphone Memory Necklace (Canceled)"/>
    <s v="A modern day locket that uses NFC technology to link your precious photos, videos, apps, and more. Choose our design or submit yours."/>
    <x v="203"/>
    <n v="2960"/>
    <x v="1"/>
    <s v="US"/>
    <s v="USD"/>
    <x v="1002"/>
    <x v="1002"/>
    <b v="0"/>
    <n v="22"/>
    <b v="0"/>
    <s v="technology/wearables"/>
    <n v="30"/>
    <x v="2"/>
    <x v="8"/>
    <x v="1002"/>
    <d v="2015-12-17T05:59:00"/>
    <x v="9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x v="1003"/>
    <x v="1003"/>
    <b v="0"/>
    <n v="15"/>
    <b v="0"/>
    <s v="technology/wearables"/>
    <n v="16"/>
    <x v="2"/>
    <x v="8"/>
    <x v="1003"/>
    <d v="2017-03-16T16:01:01"/>
    <x v="9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x v="1004"/>
    <x v="1004"/>
    <b v="0"/>
    <n v="95"/>
    <b v="0"/>
    <s v="technology/wearables"/>
    <n v="82"/>
    <x v="2"/>
    <x v="8"/>
    <x v="1004"/>
    <d v="2016-02-18T17:00:27"/>
    <x v="9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x v="1005"/>
    <x v="1005"/>
    <b v="0"/>
    <n v="161"/>
    <b v="0"/>
    <s v="technology/wearables"/>
    <n v="75"/>
    <x v="2"/>
    <x v="8"/>
    <x v="1005"/>
    <d v="2015-10-30T14:59:43"/>
    <x v="9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x v="1006"/>
    <x v="1006"/>
    <b v="0"/>
    <n v="8"/>
    <b v="0"/>
    <s v="technology/wearables"/>
    <n v="6"/>
    <x v="2"/>
    <x v="8"/>
    <x v="1006"/>
    <d v="2014-12-12T07:11:00"/>
    <x v="9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x v="1007"/>
    <x v="1007"/>
    <b v="0"/>
    <n v="76"/>
    <b v="0"/>
    <s v="technology/wearables"/>
    <n v="44"/>
    <x v="2"/>
    <x v="8"/>
    <x v="1007"/>
    <d v="2016-12-14T15:00:23"/>
    <x v="9"/>
  </r>
  <r>
    <n v="1008"/>
    <s v="Miclop - Tu cabina profesional portÃ¡til (Canceled)"/>
    <s v="MICLOP es una cabina portable impresa en 3D protegida en el interior con espuma acÃºstica, reduce el ruido ambiental o rebote de sonido."/>
    <x v="204"/>
    <n v="250"/>
    <x v="1"/>
    <s v="MX"/>
    <s v="MXN"/>
    <x v="1008"/>
    <x v="1008"/>
    <b v="0"/>
    <n v="1"/>
    <b v="0"/>
    <s v="technology/wearables"/>
    <n v="0"/>
    <x v="2"/>
    <x v="8"/>
    <x v="1008"/>
    <d v="2016-12-28T19:25:15"/>
    <x v="9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x v="1009"/>
    <x v="1009"/>
    <b v="0"/>
    <n v="101"/>
    <b v="0"/>
    <s v="technology/wearables"/>
    <n v="13"/>
    <x v="2"/>
    <x v="8"/>
    <x v="1009"/>
    <d v="2016-06-19T14:30:46"/>
    <x v="9"/>
  </r>
  <r>
    <n v="1010"/>
    <s v="RISTMATEÂ®, smartphone wrist dock and much more. (Canceled)"/>
    <s v="A beautiful biometric smartphone wrist dock, features a revolutionary reusable adhesive; 3 position phone stand and multi-purpose tool."/>
    <x v="205"/>
    <n v="220"/>
    <x v="1"/>
    <s v="US"/>
    <s v="USD"/>
    <x v="1010"/>
    <x v="1010"/>
    <b v="0"/>
    <n v="4"/>
    <b v="0"/>
    <s v="technology/wearables"/>
    <n v="0"/>
    <x v="2"/>
    <x v="8"/>
    <x v="1010"/>
    <d v="2016-09-05T02:59:00"/>
    <x v="9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x v="1011"/>
    <x v="1011"/>
    <b v="0"/>
    <n v="1"/>
    <b v="0"/>
    <s v="technology/wearables"/>
    <n v="0"/>
    <x v="2"/>
    <x v="8"/>
    <x v="1011"/>
    <d v="2014-12-18T21:33:15"/>
    <x v="9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x v="1012"/>
    <x v="1012"/>
    <b v="0"/>
    <n v="775"/>
    <b v="0"/>
    <s v="technology/wearables"/>
    <n v="21535"/>
    <x v="2"/>
    <x v="8"/>
    <x v="1012"/>
    <d v="2017-01-24T10:34:12"/>
    <x v="9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x v="1013"/>
    <x v="1013"/>
    <b v="0"/>
    <n v="90"/>
    <b v="0"/>
    <s v="technology/wearables"/>
    <n v="35"/>
    <x v="2"/>
    <x v="8"/>
    <x v="1013"/>
    <d v="2015-12-29T20:00:00"/>
    <x v="9"/>
  </r>
  <r>
    <n v="1014"/>
    <s v="CHEMION: The World's First Smart Glasses (Canceled)"/>
    <s v="CHEMION is an eyewear device that lets you show your creativity to the world."/>
    <x v="3"/>
    <n v="3060"/>
    <x v="1"/>
    <s v="US"/>
    <s v="USD"/>
    <x v="1014"/>
    <x v="1014"/>
    <b v="0"/>
    <n v="16"/>
    <b v="0"/>
    <s v="technology/wearables"/>
    <n v="31"/>
    <x v="2"/>
    <x v="8"/>
    <x v="1014"/>
    <d v="2015-01-01T00:03:35"/>
    <x v="9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x v="1015"/>
    <x v="1015"/>
    <b v="0"/>
    <n v="6"/>
    <b v="0"/>
    <s v="technology/wearables"/>
    <n v="3"/>
    <x v="2"/>
    <x v="8"/>
    <x v="1015"/>
    <d v="2015-11-25T22:04:55"/>
    <x v="9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x v="1016"/>
    <x v="1016"/>
    <b v="0"/>
    <n v="38"/>
    <b v="0"/>
    <s v="technology/wearables"/>
    <n v="3"/>
    <x v="2"/>
    <x v="8"/>
    <x v="1016"/>
    <d v="2016-04-07T01:34:16"/>
    <x v="9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x v="1017"/>
    <x v="1017"/>
    <b v="0"/>
    <n v="355"/>
    <b v="0"/>
    <s v="technology/wearables"/>
    <n v="23"/>
    <x v="2"/>
    <x v="8"/>
    <x v="1017"/>
    <d v="2015-11-21T17:12:15"/>
    <x v="9"/>
  </r>
  <r>
    <n v="1018"/>
    <s v="Owl (Canceled)"/>
    <s v="Owl is a fitness tracker along with an accompanying iOS app, that is both fun and interactive for children."/>
    <x v="22"/>
    <n v="621"/>
    <x v="1"/>
    <s v="US"/>
    <s v="USD"/>
    <x v="1018"/>
    <x v="1018"/>
    <b v="0"/>
    <n v="7"/>
    <b v="0"/>
    <s v="technology/wearables"/>
    <n v="3"/>
    <x v="2"/>
    <x v="8"/>
    <x v="1018"/>
    <d v="2016-07-14T11:48:53"/>
    <x v="9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x v="1019"/>
    <x v="1019"/>
    <b v="0"/>
    <n v="400"/>
    <b v="0"/>
    <s v="technology/wearables"/>
    <n v="47"/>
    <x v="2"/>
    <x v="8"/>
    <x v="1019"/>
    <d v="2015-02-04T23:22:29"/>
    <x v="9"/>
  </r>
  <r>
    <n v="1020"/>
    <s v="Sleepwreck - Disasterpiece EP (Jump Drives!)"/>
    <s v="I've got an awesome new batch of tracks that I think you're going to Love. CDs? So 1990! I present to you... SLEEPWRECK JUMP DRIVES!"/>
    <x v="206"/>
    <n v="3186"/>
    <x v="0"/>
    <s v="CA"/>
    <s v="CAD"/>
    <x v="1020"/>
    <x v="1020"/>
    <b v="0"/>
    <n v="30"/>
    <b v="1"/>
    <s v="music/electronic music"/>
    <n v="206"/>
    <x v="4"/>
    <x v="15"/>
    <x v="1020"/>
    <d v="2015-06-02T00:47:00"/>
    <x v="9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x v="1021"/>
    <x v="1021"/>
    <b v="1"/>
    <n v="478"/>
    <b v="1"/>
    <s v="music/electronic music"/>
    <n v="352"/>
    <x v="4"/>
    <x v="15"/>
    <x v="1021"/>
    <d v="2015-10-17T04:00:00"/>
    <x v="9"/>
  </r>
  <r>
    <n v="1022"/>
    <s v="Sammy Bananas - Bootlegs Vol. 2!!"/>
    <s v="Help get four new bootlegs onto vinyl in the second installment of my series!"/>
    <x v="13"/>
    <n v="2298"/>
    <x v="0"/>
    <s v="US"/>
    <s v="USD"/>
    <x v="1022"/>
    <x v="1022"/>
    <b v="1"/>
    <n v="74"/>
    <b v="1"/>
    <s v="music/electronic music"/>
    <n v="115"/>
    <x v="4"/>
    <x v="15"/>
    <x v="1022"/>
    <d v="2015-05-17T15:31:17"/>
    <x v="9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x v="1023"/>
    <x v="1023"/>
    <b v="0"/>
    <n v="131"/>
    <b v="1"/>
    <s v="music/electronic music"/>
    <n v="237"/>
    <x v="4"/>
    <x v="15"/>
    <x v="1023"/>
    <d v="2015-06-20T22:04:21"/>
    <x v="9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x v="1024"/>
    <x v="1024"/>
    <b v="1"/>
    <n v="61"/>
    <b v="1"/>
    <s v="music/electronic music"/>
    <n v="119"/>
    <x v="4"/>
    <x v="15"/>
    <x v="1024"/>
    <d v="2016-01-31T13:56:03"/>
    <x v="9"/>
  </r>
  <r>
    <n v="1025"/>
    <s v="[NUREN] The New Renaissance"/>
    <s v="Jake Kaufman and Jessie Seely present THE WORLD'S FIRST VIRTUAL REALITY ROCK OPERA."/>
    <x v="54"/>
    <n v="76949.820000000007"/>
    <x v="0"/>
    <s v="US"/>
    <s v="USD"/>
    <x v="1025"/>
    <x v="1025"/>
    <b v="1"/>
    <n v="1071"/>
    <b v="1"/>
    <s v="music/electronic music"/>
    <n v="110"/>
    <x v="4"/>
    <x v="15"/>
    <x v="1025"/>
    <d v="2015-03-16T19:00:37"/>
    <x v="9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x v="1026"/>
    <x v="1026"/>
    <b v="1"/>
    <n v="122"/>
    <b v="1"/>
    <s v="music/electronic music"/>
    <n v="100"/>
    <x v="4"/>
    <x v="15"/>
    <x v="1026"/>
    <d v="2016-03-31T08:46:56"/>
    <x v="9"/>
  </r>
  <r>
    <n v="1027"/>
    <s v="The Seshen - Let's Take This Show on the Road!"/>
    <s v="We just toured the PNW to Vancouver, BC and back, we're ready for next level growth - a van, quality studio recordings &amp; stage visuals!"/>
    <x v="207"/>
    <n v="7733"/>
    <x v="0"/>
    <s v="US"/>
    <s v="USD"/>
    <x v="1027"/>
    <x v="1027"/>
    <b v="1"/>
    <n v="111"/>
    <b v="1"/>
    <s v="music/electronic music"/>
    <n v="103"/>
    <x v="4"/>
    <x v="15"/>
    <x v="1027"/>
    <d v="2014-10-23T00:49:07"/>
    <x v="9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x v="1028"/>
    <x v="1028"/>
    <b v="1"/>
    <n v="255"/>
    <b v="1"/>
    <s v="music/electronic music"/>
    <n v="117"/>
    <x v="4"/>
    <x v="15"/>
    <x v="1028"/>
    <d v="2017-03-06T20:00:00"/>
    <x v="9"/>
  </r>
  <r>
    <n v="1029"/>
    <s v="StrobeHouse presents Valborg 2015"/>
    <s v="We want to recreate last years massive Valborgparty in Lund but this time even bigger!"/>
    <x v="3"/>
    <n v="11176"/>
    <x v="0"/>
    <s v="SE"/>
    <s v="SEK"/>
    <x v="1029"/>
    <x v="1029"/>
    <b v="0"/>
    <n v="141"/>
    <b v="1"/>
    <s v="music/electronic music"/>
    <n v="112"/>
    <x v="4"/>
    <x v="15"/>
    <x v="1029"/>
    <d v="2015-04-04T21:59:00"/>
    <x v="9"/>
  </r>
  <r>
    <n v="1030"/>
    <s v="The Gothsicles - I FEEL SICLE"/>
    <s v="Help fund the latest Gothsicles mega-album, I FEEL SICLE!"/>
    <x v="13"/>
    <n v="6842"/>
    <x v="0"/>
    <s v="US"/>
    <s v="USD"/>
    <x v="1030"/>
    <x v="1030"/>
    <b v="0"/>
    <n v="159"/>
    <b v="1"/>
    <s v="music/electronic music"/>
    <n v="342"/>
    <x v="4"/>
    <x v="15"/>
    <x v="1030"/>
    <d v="2016-09-12T11:35:49"/>
    <x v="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x v="1031"/>
    <x v="1031"/>
    <b v="0"/>
    <n v="99"/>
    <b v="1"/>
    <s v="music/electronic music"/>
    <n v="107"/>
    <x v="4"/>
    <x v="15"/>
    <x v="1031"/>
    <d v="2015-12-16T18:20:10"/>
    <x v="9"/>
  </r>
  <r>
    <n v="1032"/>
    <s v="Phantom Ship / Coastal (Album Preorder)"/>
    <s v="Ideal for living rooms and open spaces."/>
    <x v="105"/>
    <n v="5858.84"/>
    <x v="0"/>
    <s v="US"/>
    <s v="USD"/>
    <x v="1032"/>
    <x v="1032"/>
    <b v="0"/>
    <n v="96"/>
    <b v="1"/>
    <s v="music/electronic music"/>
    <n v="108"/>
    <x v="4"/>
    <x v="15"/>
    <x v="1032"/>
    <d v="2016-06-23T16:00:25"/>
    <x v="9"/>
  </r>
  <r>
    <n v="1033"/>
    <s v="Daughter Vision remix album on limited vinyl, cassette &amp; CD"/>
    <s v="Daughter Vision - an electro synthwave band from USA - present 8 remixes of their stunning songs. Some synthpop - some darker. Join us!"/>
    <x v="208"/>
    <n v="1366"/>
    <x v="0"/>
    <s v="GB"/>
    <s v="GBP"/>
    <x v="1033"/>
    <x v="1033"/>
    <b v="0"/>
    <n v="27"/>
    <b v="1"/>
    <s v="music/electronic music"/>
    <n v="103"/>
    <x v="4"/>
    <x v="15"/>
    <x v="1033"/>
    <d v="2016-12-12T17:34:40"/>
    <x v="9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x v="1034"/>
    <x v="1034"/>
    <b v="0"/>
    <n v="166"/>
    <b v="1"/>
    <s v="music/electronic music"/>
    <n v="130"/>
    <x v="4"/>
    <x v="15"/>
    <x v="1034"/>
    <d v="2016-08-05T03:59:00"/>
    <x v="9"/>
  </r>
  <r>
    <n v="1035"/>
    <s v="Sharaz &quot;Project Nintendo&quot; Collector Edition 2x12&quot; Vinyl"/>
    <s v="Project Nintendo. A big honkin' game cartridge sleeve and two awesome 12&quot; breakbeat vinyl records and a POSTER inside!"/>
    <x v="209"/>
    <n v="4952"/>
    <x v="0"/>
    <s v="US"/>
    <s v="USD"/>
    <x v="1035"/>
    <x v="1035"/>
    <b v="0"/>
    <n v="76"/>
    <b v="1"/>
    <s v="music/electronic music"/>
    <n v="108"/>
    <x v="4"/>
    <x v="15"/>
    <x v="1035"/>
    <d v="2015-02-11T15:23:40"/>
    <x v="9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x v="1036"/>
    <x v="1036"/>
    <b v="0"/>
    <n v="211"/>
    <b v="1"/>
    <s v="music/electronic music"/>
    <n v="112"/>
    <x v="4"/>
    <x v="15"/>
    <x v="1036"/>
    <d v="2013-01-07T08:00:00"/>
    <x v="9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x v="1037"/>
    <x v="1037"/>
    <b v="0"/>
    <n v="21"/>
    <b v="1"/>
    <s v="music/electronic music"/>
    <n v="102"/>
    <x v="4"/>
    <x v="15"/>
    <x v="1037"/>
    <d v="2015-05-18T05:00:00"/>
    <x v="9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x v="1038"/>
    <x v="1038"/>
    <b v="0"/>
    <n v="61"/>
    <b v="1"/>
    <s v="music/electronic music"/>
    <n v="145"/>
    <x v="4"/>
    <x v="15"/>
    <x v="1038"/>
    <d v="2016-03-19T04:33:43"/>
    <x v="9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x v="1039"/>
    <x v="1039"/>
    <b v="0"/>
    <n v="30"/>
    <b v="1"/>
    <s v="music/electronic music"/>
    <n v="128"/>
    <x v="4"/>
    <x v="15"/>
    <x v="1039"/>
    <d v="2016-12-13T07:59:00"/>
    <x v="9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x v="1040"/>
    <x v="1040"/>
    <b v="0"/>
    <n v="1"/>
    <b v="0"/>
    <s v="journalism/audio"/>
    <n v="0"/>
    <x v="5"/>
    <x v="16"/>
    <x v="1040"/>
    <d v="2016-08-27T17:00:09"/>
    <x v="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x v="1041"/>
    <x v="1041"/>
    <b v="0"/>
    <n v="0"/>
    <b v="0"/>
    <s v="journalism/audio"/>
    <n v="0"/>
    <x v="5"/>
    <x v="16"/>
    <x v="1041"/>
    <d v="2014-07-31T01:26:32"/>
    <x v="9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x v="1042"/>
    <x v="1042"/>
    <b v="0"/>
    <n v="1"/>
    <b v="0"/>
    <s v="journalism/audio"/>
    <n v="2"/>
    <x v="5"/>
    <x v="16"/>
    <x v="1042"/>
    <d v="2014-09-12T10:00:00"/>
    <x v="9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x v="1043"/>
    <x v="1043"/>
    <b v="0"/>
    <n v="292"/>
    <b v="0"/>
    <s v="journalism/audio"/>
    <n v="9"/>
    <x v="5"/>
    <x v="16"/>
    <x v="1043"/>
    <d v="2015-05-20T06:04:15"/>
    <x v="9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x v="1044"/>
    <x v="1044"/>
    <b v="0"/>
    <n v="2"/>
    <b v="0"/>
    <s v="journalism/audio"/>
    <n v="0"/>
    <x v="5"/>
    <x v="16"/>
    <x v="1044"/>
    <d v="2015-03-05T20:27:00"/>
    <x v="9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x v="1045"/>
    <x v="1045"/>
    <b v="0"/>
    <n v="8"/>
    <b v="0"/>
    <s v="journalism/audio"/>
    <n v="3"/>
    <x v="5"/>
    <x v="16"/>
    <x v="1045"/>
    <d v="2014-08-23T20:59:10"/>
    <x v="9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x v="1046"/>
    <x v="1046"/>
    <b v="0"/>
    <n v="0"/>
    <b v="0"/>
    <s v="journalism/audio"/>
    <n v="0"/>
    <x v="5"/>
    <x v="16"/>
    <x v="1046"/>
    <d v="2015-12-26T20:26:00"/>
    <x v="9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x v="1047"/>
    <x v="1047"/>
    <b v="0"/>
    <n v="1"/>
    <b v="0"/>
    <s v="journalism/audio"/>
    <n v="0"/>
    <x v="5"/>
    <x v="16"/>
    <x v="1047"/>
    <d v="2014-11-05T20:38:35"/>
    <x v="9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x v="1048"/>
    <x v="1048"/>
    <b v="0"/>
    <n v="4"/>
    <b v="0"/>
    <s v="journalism/audio"/>
    <n v="1"/>
    <x v="5"/>
    <x v="16"/>
    <x v="1048"/>
    <d v="2016-09-25T01:16:29"/>
    <x v="9"/>
  </r>
  <r>
    <n v="1049"/>
    <s v="J1 (Canceled)"/>
    <s v="------"/>
    <x v="14"/>
    <n v="0"/>
    <x v="1"/>
    <s v="US"/>
    <s v="USD"/>
    <x v="1049"/>
    <x v="1049"/>
    <b v="0"/>
    <n v="0"/>
    <b v="0"/>
    <s v="journalism/audio"/>
    <n v="0"/>
    <x v="5"/>
    <x v="16"/>
    <x v="1049"/>
    <d v="2016-02-12T10:20:45"/>
    <x v="9"/>
  </r>
  <r>
    <n v="1050"/>
    <s v="The (Secular) Barbershop Podcast (Canceled)"/>
    <s v="Secularism is on the rise and I hear you.Talk to me."/>
    <x v="30"/>
    <n v="0"/>
    <x v="1"/>
    <s v="US"/>
    <s v="USD"/>
    <x v="1050"/>
    <x v="1050"/>
    <b v="0"/>
    <n v="0"/>
    <b v="0"/>
    <s v="journalism/audio"/>
    <n v="0"/>
    <x v="5"/>
    <x v="16"/>
    <x v="1050"/>
    <d v="2015-09-14T19:07:57"/>
    <x v="9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x v="1051"/>
    <x v="1051"/>
    <b v="0"/>
    <n v="0"/>
    <b v="0"/>
    <s v="journalism/audio"/>
    <n v="0"/>
    <x v="5"/>
    <x v="16"/>
    <x v="1051"/>
    <d v="2014-08-27T00:20:25"/>
    <x v="9"/>
  </r>
  <r>
    <n v="1052"/>
    <s v="Big Daddy's Long Ass Road Trip To W.S.O.P. 2016! Podcasts!"/>
    <s v="Production costs for middle aged comics sharing cross USA country road trip experience via www.bigdaddyroadshow.com Podcasts.ComedySHOW"/>
    <x v="210"/>
    <n v="0"/>
    <x v="1"/>
    <s v="US"/>
    <s v="USD"/>
    <x v="1052"/>
    <x v="1052"/>
    <b v="0"/>
    <n v="0"/>
    <b v="0"/>
    <s v="journalism/audio"/>
    <n v="0"/>
    <x v="5"/>
    <x v="16"/>
    <x v="1052"/>
    <d v="2016-06-06T20:09:00"/>
    <x v="9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x v="1053"/>
    <x v="1053"/>
    <b v="0"/>
    <n v="1"/>
    <b v="0"/>
    <s v="journalism/audio"/>
    <n v="1"/>
    <x v="5"/>
    <x v="16"/>
    <x v="1053"/>
    <d v="2017-03-06T04:08:52"/>
    <x v="9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x v="1054"/>
    <x v="1054"/>
    <b v="0"/>
    <n v="0"/>
    <b v="0"/>
    <s v="journalism/audio"/>
    <n v="0"/>
    <x v="5"/>
    <x v="16"/>
    <x v="1054"/>
    <d v="2014-08-10T22:00:00"/>
    <x v="9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x v="1055"/>
    <x v="1055"/>
    <b v="0"/>
    <n v="0"/>
    <b v="0"/>
    <s v="journalism/audio"/>
    <n v="0"/>
    <x v="5"/>
    <x v="16"/>
    <x v="1055"/>
    <d v="2016-03-07T23:49:05"/>
    <x v="9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x v="1056"/>
    <x v="1056"/>
    <b v="0"/>
    <n v="0"/>
    <b v="0"/>
    <s v="journalism/audio"/>
    <n v="0"/>
    <x v="5"/>
    <x v="16"/>
    <x v="1056"/>
    <d v="2015-04-24T16:16:17"/>
    <x v="9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x v="1057"/>
    <x v="1057"/>
    <b v="0"/>
    <n v="0"/>
    <b v="0"/>
    <s v="journalism/audio"/>
    <n v="0"/>
    <x v="5"/>
    <x v="16"/>
    <x v="1057"/>
    <d v="2016-12-04T21:54:43"/>
    <x v="9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x v="1058"/>
    <x v="1058"/>
    <b v="0"/>
    <n v="0"/>
    <b v="0"/>
    <s v="journalism/audio"/>
    <n v="0"/>
    <x v="5"/>
    <x v="16"/>
    <x v="1058"/>
    <d v="2015-03-26T00:00:00"/>
    <x v="9"/>
  </r>
  <r>
    <n v="1059"/>
    <s v="Voice Over Artist (Canceled)"/>
    <s v="Turning myself into a vocal artist."/>
    <x v="183"/>
    <n v="0"/>
    <x v="1"/>
    <s v="US"/>
    <s v="USD"/>
    <x v="1059"/>
    <x v="1059"/>
    <b v="0"/>
    <n v="0"/>
    <b v="0"/>
    <s v="journalism/audio"/>
    <n v="0"/>
    <x v="5"/>
    <x v="16"/>
    <x v="1059"/>
    <d v="2015-03-13T17:57:36"/>
    <x v="9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x v="1060"/>
    <x v="1060"/>
    <b v="0"/>
    <n v="1"/>
    <b v="0"/>
    <s v="journalism/audio"/>
    <n v="1"/>
    <x v="5"/>
    <x v="16"/>
    <x v="1060"/>
    <d v="2015-04-15T21:54:53"/>
    <x v="9"/>
  </r>
  <r>
    <n v="1061"/>
    <s v="Chat Box 23 (Canceled)"/>
    <s v="T.O., Adi &amp; Mercedes discuss their point of views, women's issues &amp; Hollywood Hotties."/>
    <x v="23"/>
    <n v="0"/>
    <x v="1"/>
    <s v="US"/>
    <s v="USD"/>
    <x v="1061"/>
    <x v="1061"/>
    <b v="0"/>
    <n v="0"/>
    <b v="0"/>
    <s v="journalism/audio"/>
    <n v="0"/>
    <x v="5"/>
    <x v="16"/>
    <x v="1061"/>
    <d v="2016-05-02T01:00:00"/>
    <x v="9"/>
  </r>
  <r>
    <n v="1062"/>
    <s v="RETURNING AT A LATER DATE"/>
    <s v="SEE US ON PATREON www.badgirlartwork.com"/>
    <x v="211"/>
    <n v="190"/>
    <x v="1"/>
    <s v="US"/>
    <s v="USD"/>
    <x v="1062"/>
    <x v="1062"/>
    <b v="0"/>
    <n v="4"/>
    <b v="0"/>
    <s v="journalism/audio"/>
    <n v="95"/>
    <x v="5"/>
    <x v="16"/>
    <x v="1062"/>
    <d v="2016-07-12T19:22:21"/>
    <x v="9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x v="1063"/>
    <x v="1063"/>
    <b v="0"/>
    <n v="0"/>
    <b v="0"/>
    <s v="journalism/audio"/>
    <n v="0"/>
    <x v="5"/>
    <x v="16"/>
    <x v="1063"/>
    <d v="2016-08-31T00:44:22"/>
    <x v="9"/>
  </r>
  <r>
    <n v="1064"/>
    <s v="Vineyard Valley - A Social Winemaking Game!"/>
    <s v="Make wine from seed to bottle; build, socialize, sell, and relax in Vineyard Valley - a social, sandbox, free to play business sim!"/>
    <x v="160"/>
    <n v="8077"/>
    <x v="2"/>
    <s v="US"/>
    <s v="USD"/>
    <x v="1064"/>
    <x v="1064"/>
    <b v="0"/>
    <n v="123"/>
    <b v="0"/>
    <s v="games/video games"/>
    <n v="9"/>
    <x v="6"/>
    <x v="17"/>
    <x v="1064"/>
    <d v="2013-07-07T05:28:23"/>
    <x v="9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x v="1065"/>
    <x v="1065"/>
    <b v="0"/>
    <n v="5"/>
    <b v="0"/>
    <s v="games/video games"/>
    <n v="3"/>
    <x v="6"/>
    <x v="17"/>
    <x v="1065"/>
    <d v="2014-02-19T09:08:42"/>
    <x v="9"/>
  </r>
  <r>
    <n v="1066"/>
    <s v="So I'm A Dark Lord"/>
    <s v="A parody of old school RPGs where you are a new Dark Lord on a quest to amass monsters and allies on your side."/>
    <x v="60"/>
    <n v="5051"/>
    <x v="2"/>
    <s v="US"/>
    <s v="USD"/>
    <x v="1066"/>
    <x v="1066"/>
    <b v="0"/>
    <n v="148"/>
    <b v="0"/>
    <s v="games/video games"/>
    <n v="3"/>
    <x v="6"/>
    <x v="17"/>
    <x v="1066"/>
    <d v="2013-08-04T23:06:22"/>
    <x v="9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x v="1067"/>
    <x v="1067"/>
    <b v="0"/>
    <n v="10"/>
    <b v="0"/>
    <s v="games/video games"/>
    <n v="26"/>
    <x v="6"/>
    <x v="17"/>
    <x v="1067"/>
    <d v="2013-12-21T20:32:11"/>
    <x v="9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x v="1068"/>
    <x v="1068"/>
    <b v="0"/>
    <n v="4"/>
    <b v="0"/>
    <s v="games/video games"/>
    <n v="0"/>
    <x v="6"/>
    <x v="17"/>
    <x v="1068"/>
    <d v="2016-04-10T07:54:24"/>
    <x v="9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x v="1069"/>
    <x v="1069"/>
    <b v="0"/>
    <n v="21"/>
    <b v="0"/>
    <s v="games/video games"/>
    <n v="39"/>
    <x v="6"/>
    <x v="17"/>
    <x v="1069"/>
    <d v="2013-11-26T06:30:59"/>
    <x v="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x v="1070"/>
    <x v="1070"/>
    <b v="0"/>
    <n v="2"/>
    <b v="0"/>
    <s v="games/video games"/>
    <n v="1"/>
    <x v="6"/>
    <x v="17"/>
    <x v="1070"/>
    <d v="2012-10-01T00:17:02"/>
    <x v="9"/>
  </r>
  <r>
    <n v="1071"/>
    <s v="DJ's Bane"/>
    <s v="I'm making a game where you choose how you want to kill the DJ, so you yourself can decide what music will be played at the party."/>
    <x v="212"/>
    <n v="0"/>
    <x v="2"/>
    <s v="NO"/>
    <s v="NOK"/>
    <x v="1071"/>
    <x v="1071"/>
    <b v="0"/>
    <n v="0"/>
    <b v="0"/>
    <s v="games/video games"/>
    <n v="0"/>
    <x v="6"/>
    <x v="17"/>
    <x v="1071"/>
    <d v="2015-11-17T19:04:53"/>
    <x v="9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x v="1072"/>
    <x v="1072"/>
    <b v="0"/>
    <n v="4"/>
    <b v="0"/>
    <s v="games/video games"/>
    <n v="0"/>
    <x v="6"/>
    <x v="17"/>
    <x v="1072"/>
    <d v="2014-02-05T19:58:17"/>
    <x v="9"/>
  </r>
  <r>
    <n v="1073"/>
    <s v="Rainbow Ball to the Iphone"/>
    <s v="We want to bring our Game Rainbow Ball to the iphone and to do that we need a little help"/>
    <x v="47"/>
    <n v="10"/>
    <x v="2"/>
    <s v="US"/>
    <s v="USD"/>
    <x v="1073"/>
    <x v="1073"/>
    <b v="0"/>
    <n v="1"/>
    <b v="0"/>
    <s v="games/video games"/>
    <n v="1"/>
    <x v="6"/>
    <x v="17"/>
    <x v="1073"/>
    <d v="2011-10-16T23:09:01"/>
    <x v="9"/>
  </r>
  <r>
    <n v="1074"/>
    <s v="Kingdom Espionage"/>
    <s v="An ambitious multiplayer game set in fantastical medieval world where you must defend your castle while attacking others to gain ranks!"/>
    <x v="213"/>
    <n v="3407"/>
    <x v="2"/>
    <s v="US"/>
    <s v="USD"/>
    <x v="1074"/>
    <x v="1074"/>
    <b v="0"/>
    <n v="30"/>
    <b v="0"/>
    <s v="games/video games"/>
    <n v="6"/>
    <x v="6"/>
    <x v="17"/>
    <x v="1074"/>
    <d v="2014-01-04T04:09:05"/>
    <x v="9"/>
  </r>
  <r>
    <n v="1075"/>
    <s v="Towers Of The Apocalypse"/>
    <s v="Fully 3D, post Apocalyptic themed tower defense video game. New take on the genre."/>
    <x v="28"/>
    <n v="45"/>
    <x v="2"/>
    <s v="US"/>
    <s v="USD"/>
    <x v="1075"/>
    <x v="1075"/>
    <b v="0"/>
    <n v="3"/>
    <b v="0"/>
    <s v="games/video games"/>
    <n v="5"/>
    <x v="6"/>
    <x v="17"/>
    <x v="1075"/>
    <d v="2012-05-06T21:41:56"/>
    <x v="9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x v="1076"/>
    <x v="1076"/>
    <b v="0"/>
    <n v="975"/>
    <b v="0"/>
    <s v="games/video games"/>
    <n v="63"/>
    <x v="6"/>
    <x v="17"/>
    <x v="1076"/>
    <d v="2014-09-11T09:04:10"/>
    <x v="9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x v="1077"/>
    <x v="1077"/>
    <b v="0"/>
    <n v="167"/>
    <b v="0"/>
    <s v="games/video games"/>
    <n v="29"/>
    <x v="6"/>
    <x v="17"/>
    <x v="1077"/>
    <d v="2016-01-14T04:00:11"/>
    <x v="9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x v="1078"/>
    <x v="1078"/>
    <b v="0"/>
    <n v="5"/>
    <b v="0"/>
    <s v="games/video games"/>
    <n v="8"/>
    <x v="6"/>
    <x v="17"/>
    <x v="1078"/>
    <d v="2011-07-22T04:42:01"/>
    <x v="9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x v="1079"/>
    <x v="1079"/>
    <b v="0"/>
    <n v="18"/>
    <b v="0"/>
    <s v="games/video games"/>
    <n v="3"/>
    <x v="6"/>
    <x v="17"/>
    <x v="1079"/>
    <d v="2016-05-14T13:35:36"/>
    <x v="9"/>
  </r>
  <r>
    <n v="1080"/>
    <s v="Skullforge: The Hunt"/>
    <s v="A fantasy action RPG which follows an elven ex-slave on a journey of magic, revenge, intrigue, and deceit."/>
    <x v="22"/>
    <n v="1821"/>
    <x v="2"/>
    <s v="US"/>
    <s v="USD"/>
    <x v="1080"/>
    <x v="1080"/>
    <b v="0"/>
    <n v="98"/>
    <b v="0"/>
    <s v="games/video games"/>
    <n v="9"/>
    <x v="6"/>
    <x v="17"/>
    <x v="1080"/>
    <d v="2014-05-11T03:18:53"/>
    <x v="9"/>
  </r>
  <r>
    <n v="1081"/>
    <s v="The Creature"/>
    <s v="Finishing your last job before you retire until a disaster strikes the cargo ship can you survive The Creature?"/>
    <x v="118"/>
    <n v="12"/>
    <x v="2"/>
    <s v="US"/>
    <s v="USD"/>
    <x v="1081"/>
    <x v="1081"/>
    <b v="0"/>
    <n v="4"/>
    <b v="0"/>
    <s v="games/video games"/>
    <n v="0"/>
    <x v="6"/>
    <x v="17"/>
    <x v="1081"/>
    <d v="2015-01-28T22:14:52"/>
    <x v="9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x v="1082"/>
    <x v="1082"/>
    <b v="0"/>
    <n v="3"/>
    <b v="0"/>
    <s v="games/video games"/>
    <n v="1"/>
    <x v="6"/>
    <x v="17"/>
    <x v="1082"/>
    <d v="2012-08-10T21:44:48"/>
    <x v="9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x v="1083"/>
    <x v="1083"/>
    <b v="0"/>
    <n v="1"/>
    <b v="0"/>
    <s v="games/video games"/>
    <n v="1"/>
    <x v="6"/>
    <x v="17"/>
    <x v="1083"/>
    <d v="2014-08-02T15:49:43"/>
    <x v="9"/>
  </r>
  <r>
    <n v="1084"/>
    <s v="My own channel"/>
    <s v="I want to start my own channel for gaming"/>
    <x v="131"/>
    <n v="0"/>
    <x v="2"/>
    <s v="US"/>
    <s v="USD"/>
    <x v="1084"/>
    <x v="1084"/>
    <b v="0"/>
    <n v="0"/>
    <b v="0"/>
    <s v="games/video games"/>
    <n v="0"/>
    <x v="6"/>
    <x v="17"/>
    <x v="1084"/>
    <d v="2014-08-08T21:53:24"/>
    <x v="9"/>
  </r>
  <r>
    <n v="1085"/>
    <s v="Sun Dryd Studios"/>
    <s v="The new kid on the block. Re-imagining old games and creating new ones. Ship, Lazer, Rock is first."/>
    <x v="11"/>
    <n v="1026"/>
    <x v="2"/>
    <s v="CA"/>
    <s v="CAD"/>
    <x v="1085"/>
    <x v="1085"/>
    <b v="0"/>
    <n v="9"/>
    <b v="0"/>
    <s v="games/video games"/>
    <n v="3"/>
    <x v="6"/>
    <x v="17"/>
    <x v="1085"/>
    <d v="2016-03-14T15:06:15"/>
    <x v="9"/>
  </r>
  <r>
    <n v="1086"/>
    <s v="Cyber Universe Online"/>
    <s v="Humanity's future in the Galaxy"/>
    <x v="102"/>
    <n v="15"/>
    <x v="2"/>
    <s v="US"/>
    <s v="USD"/>
    <x v="1086"/>
    <x v="1086"/>
    <b v="0"/>
    <n v="2"/>
    <b v="0"/>
    <s v="games/video games"/>
    <n v="0"/>
    <x v="6"/>
    <x v="17"/>
    <x v="1086"/>
    <d v="2014-08-24T20:48:11"/>
    <x v="9"/>
  </r>
  <r>
    <n v="1087"/>
    <s v="Idle Gamers"/>
    <s v="Idle gamers are the group of gamers worth watching play video games. We have a back log of video ideas and want to entertain you."/>
    <x v="183"/>
    <n v="0"/>
    <x v="2"/>
    <s v="US"/>
    <s v="USD"/>
    <x v="1087"/>
    <x v="1087"/>
    <b v="0"/>
    <n v="0"/>
    <b v="0"/>
    <s v="games/video games"/>
    <n v="0"/>
    <x v="6"/>
    <x v="17"/>
    <x v="1087"/>
    <d v="2014-06-15T17:08:07"/>
    <x v="9"/>
  </r>
  <r>
    <n v="1088"/>
    <s v="Still Alive"/>
    <s v="A fresh twist on survival games. Intense, high-stakes 30 minute rounds for up to 10 players."/>
    <x v="101"/>
    <n v="6382.34"/>
    <x v="2"/>
    <s v="US"/>
    <s v="USD"/>
    <x v="1088"/>
    <x v="1088"/>
    <b v="0"/>
    <n v="147"/>
    <b v="0"/>
    <s v="games/video games"/>
    <n v="14"/>
    <x v="6"/>
    <x v="17"/>
    <x v="1088"/>
    <d v="2014-04-24T19:11:07"/>
    <x v="9"/>
  </r>
  <r>
    <n v="1089"/>
    <s v="Farabel"/>
    <s v="Farabel is a single player turn-based fantasy strategy game for Mac/PC/Linux"/>
    <x v="36"/>
    <n v="1174"/>
    <x v="2"/>
    <s v="FR"/>
    <s v="EUR"/>
    <x v="1089"/>
    <x v="1089"/>
    <b v="0"/>
    <n v="49"/>
    <b v="0"/>
    <s v="games/video games"/>
    <n v="8"/>
    <x v="6"/>
    <x v="17"/>
    <x v="1089"/>
    <d v="2015-06-26T04:32:55"/>
    <x v="9"/>
  </r>
  <r>
    <n v="1090"/>
    <s v="Help Jumpy Punch Prosper!!"/>
    <s v="A sci-fi platformer game inspired by a certain blue hedgehog and Italian plumber. Jump, fight, dodge and sprint your way to victory."/>
    <x v="214"/>
    <n v="5"/>
    <x v="2"/>
    <s v="AU"/>
    <s v="AUD"/>
    <x v="1090"/>
    <x v="1090"/>
    <b v="0"/>
    <n v="1"/>
    <b v="0"/>
    <s v="games/video games"/>
    <n v="0"/>
    <x v="6"/>
    <x v="17"/>
    <x v="1090"/>
    <d v="2015-05-29T04:27:33"/>
    <x v="9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x v="1091"/>
    <x v="1091"/>
    <b v="0"/>
    <n v="2"/>
    <b v="0"/>
    <s v="games/video games"/>
    <n v="13"/>
    <x v="6"/>
    <x v="17"/>
    <x v="1091"/>
    <d v="2016-04-10T18:41:12"/>
    <x v="9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x v="1092"/>
    <x v="1092"/>
    <b v="0"/>
    <n v="7"/>
    <b v="0"/>
    <s v="games/video games"/>
    <n v="1"/>
    <x v="6"/>
    <x v="17"/>
    <x v="1092"/>
    <d v="2013-01-06T00:37:18"/>
    <x v="9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x v="1093"/>
    <x v="1093"/>
    <b v="0"/>
    <n v="4"/>
    <b v="0"/>
    <s v="games/video games"/>
    <n v="14"/>
    <x v="6"/>
    <x v="17"/>
    <x v="1093"/>
    <d v="2016-02-11T23:22:17"/>
    <x v="9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x v="1094"/>
    <x v="1094"/>
    <b v="0"/>
    <n v="27"/>
    <b v="0"/>
    <s v="games/video games"/>
    <n v="18"/>
    <x v="6"/>
    <x v="17"/>
    <x v="1094"/>
    <d v="2011-10-09T17:07:13"/>
    <x v="9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x v="1095"/>
    <x v="1095"/>
    <b v="0"/>
    <n v="94"/>
    <b v="0"/>
    <s v="games/video games"/>
    <n v="5"/>
    <x v="6"/>
    <x v="17"/>
    <x v="1095"/>
    <d v="2013-08-30T12:53:40"/>
    <x v="9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x v="1096"/>
    <x v="1096"/>
    <b v="0"/>
    <n v="29"/>
    <b v="0"/>
    <s v="games/video games"/>
    <n v="18"/>
    <x v="6"/>
    <x v="17"/>
    <x v="1096"/>
    <d v="2014-10-04T03:30:00"/>
    <x v="9"/>
  </r>
  <r>
    <n v="1097"/>
    <s v="Rabbly"/>
    <s v="Rabbly is action-adventure game. Is about a scientist going on an adventure, to find rare materials in another galaxy."/>
    <x v="57"/>
    <n v="47"/>
    <x v="2"/>
    <s v="US"/>
    <s v="USD"/>
    <x v="1097"/>
    <x v="1097"/>
    <b v="0"/>
    <n v="7"/>
    <b v="0"/>
    <s v="games/video games"/>
    <n v="0"/>
    <x v="6"/>
    <x v="17"/>
    <x v="1097"/>
    <d v="2014-03-02T19:01:17"/>
    <x v="9"/>
  </r>
  <r>
    <n v="1098"/>
    <s v="Kick, Punch... Fireball"/>
    <s v="Kick, Punch... Fireball is an FPS type arena game set inside the fantasy world."/>
    <x v="31"/>
    <n v="1803"/>
    <x v="2"/>
    <s v="US"/>
    <s v="USD"/>
    <x v="1098"/>
    <x v="1098"/>
    <b v="0"/>
    <n v="22"/>
    <b v="0"/>
    <s v="games/video games"/>
    <n v="7"/>
    <x v="6"/>
    <x v="17"/>
    <x v="1098"/>
    <d v="2014-04-13T18:18:15"/>
    <x v="9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x v="1099"/>
    <x v="1099"/>
    <b v="0"/>
    <n v="1"/>
    <b v="0"/>
    <s v="games/video games"/>
    <n v="1"/>
    <x v="6"/>
    <x v="17"/>
    <x v="1099"/>
    <d v="2015-05-13T20:04:28"/>
    <x v="9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x v="1100"/>
    <x v="1100"/>
    <b v="0"/>
    <n v="10"/>
    <b v="0"/>
    <s v="games/video games"/>
    <n v="3"/>
    <x v="6"/>
    <x v="17"/>
    <x v="1100"/>
    <d v="2016-02-14T02:39:31"/>
    <x v="9"/>
  </r>
  <r>
    <n v="1101"/>
    <s v="Strain Wars"/>
    <s v="Different strains of marijuana leafs battling to the death to see which one is the top strain."/>
    <x v="57"/>
    <n v="41"/>
    <x v="2"/>
    <s v="US"/>
    <s v="USD"/>
    <x v="1101"/>
    <x v="1101"/>
    <b v="0"/>
    <n v="6"/>
    <b v="0"/>
    <s v="games/video games"/>
    <n v="0"/>
    <x v="6"/>
    <x v="17"/>
    <x v="1101"/>
    <d v="2016-07-14T18:12:00"/>
    <x v="9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x v="1102"/>
    <x v="1102"/>
    <b v="0"/>
    <n v="24"/>
    <b v="0"/>
    <s v="games/video games"/>
    <n v="5"/>
    <x v="6"/>
    <x v="17"/>
    <x v="1102"/>
    <d v="2013-12-09T05:59:00"/>
    <x v="9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x v="1103"/>
    <x v="1103"/>
    <b v="0"/>
    <n v="15"/>
    <b v="0"/>
    <s v="games/video games"/>
    <n v="2"/>
    <x v="6"/>
    <x v="17"/>
    <x v="1103"/>
    <d v="2016-06-18T05:19:50"/>
    <x v="9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x v="1104"/>
    <x v="1104"/>
    <b v="0"/>
    <n v="37"/>
    <b v="0"/>
    <s v="games/video games"/>
    <n v="5"/>
    <x v="6"/>
    <x v="17"/>
    <x v="1104"/>
    <d v="2014-06-11T09:50:21"/>
    <x v="9"/>
  </r>
  <r>
    <n v="1105"/>
    <s v="Nightmare Zombies"/>
    <s v="Nightmare Zombies is the first Oculus Rift Only immersive zombie simulator in the Post-Apocalypse urban environment of New York City."/>
    <x v="215"/>
    <n v="1431"/>
    <x v="2"/>
    <s v="US"/>
    <s v="USD"/>
    <x v="1105"/>
    <x v="1105"/>
    <b v="0"/>
    <n v="20"/>
    <b v="0"/>
    <s v="games/video games"/>
    <n v="0"/>
    <x v="6"/>
    <x v="17"/>
    <x v="1105"/>
    <d v="2014-03-24T02:15:27"/>
    <x v="9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x v="1106"/>
    <x v="1106"/>
    <b v="0"/>
    <n v="7"/>
    <b v="0"/>
    <s v="games/video games"/>
    <n v="41"/>
    <x v="6"/>
    <x v="17"/>
    <x v="1106"/>
    <d v="2012-04-04T16:46:15"/>
    <x v="9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x v="1107"/>
    <x v="1107"/>
    <b v="0"/>
    <n v="0"/>
    <b v="0"/>
    <s v="games/video games"/>
    <n v="0"/>
    <x v="6"/>
    <x v="17"/>
    <x v="1107"/>
    <d v="2014-07-23T20:40:24"/>
    <x v="9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x v="1108"/>
    <x v="1108"/>
    <b v="0"/>
    <n v="21"/>
    <b v="0"/>
    <s v="games/video games"/>
    <n v="3"/>
    <x v="6"/>
    <x v="17"/>
    <x v="1108"/>
    <d v="2012-04-13T14:17:15"/>
    <x v="9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x v="1109"/>
    <x v="1109"/>
    <b v="0"/>
    <n v="3"/>
    <b v="0"/>
    <s v="games/video games"/>
    <n v="0"/>
    <x v="6"/>
    <x v="17"/>
    <x v="1109"/>
    <d v="2016-11-18T19:03:10"/>
    <x v="9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x v="1110"/>
    <x v="1110"/>
    <b v="0"/>
    <n v="11"/>
    <b v="0"/>
    <s v="games/video games"/>
    <n v="1"/>
    <x v="6"/>
    <x v="17"/>
    <x v="1110"/>
    <d v="2012-12-07T22:23:42"/>
    <x v="9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x v="1111"/>
    <x v="1111"/>
    <b v="0"/>
    <n v="1"/>
    <b v="0"/>
    <s v="games/video games"/>
    <n v="0"/>
    <x v="6"/>
    <x v="17"/>
    <x v="1111"/>
    <d v="2016-01-08T04:53:10"/>
    <x v="9"/>
  </r>
  <r>
    <n v="1112"/>
    <s v="Johnny Rocketfingers: Violent Point &amp; Click Adventure!"/>
    <s v="Tarantino-esque Adventure Game on Steroids Inspired by LucasArts, Gritty Action Movies and 1940's Animation"/>
    <x v="216"/>
    <n v="31272.92"/>
    <x v="2"/>
    <s v="US"/>
    <s v="USD"/>
    <x v="1112"/>
    <x v="1112"/>
    <b v="0"/>
    <n v="312"/>
    <b v="0"/>
    <s v="games/video games"/>
    <n v="36"/>
    <x v="6"/>
    <x v="17"/>
    <x v="1112"/>
    <d v="2015-01-19T08:30:00"/>
    <x v="9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x v="1113"/>
    <x v="1113"/>
    <b v="0"/>
    <n v="1"/>
    <b v="0"/>
    <s v="games/video games"/>
    <n v="1"/>
    <x v="6"/>
    <x v="17"/>
    <x v="1113"/>
    <d v="2014-08-14T23:27:00"/>
    <x v="9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x v="1114"/>
    <x v="1114"/>
    <b v="0"/>
    <n v="3"/>
    <b v="0"/>
    <s v="games/video games"/>
    <n v="0"/>
    <x v="6"/>
    <x v="17"/>
    <x v="1114"/>
    <d v="2013-10-09T08:18:07"/>
    <x v="9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x v="1115"/>
    <x v="1115"/>
    <b v="0"/>
    <n v="4"/>
    <b v="0"/>
    <s v="games/video games"/>
    <n v="0"/>
    <x v="6"/>
    <x v="17"/>
    <x v="1115"/>
    <d v="2016-03-30T15:41:35"/>
    <x v="9"/>
  </r>
  <r>
    <n v="1116"/>
    <s v="Quest Remnants of Chaos"/>
    <s v="A medieval, post apocolyptic, Online, MMORPG. Class morphing, character customization game."/>
    <x v="69"/>
    <n v="178.52"/>
    <x v="2"/>
    <s v="US"/>
    <s v="USD"/>
    <x v="1116"/>
    <x v="1116"/>
    <b v="0"/>
    <n v="10"/>
    <b v="0"/>
    <s v="games/video games"/>
    <n v="0"/>
    <x v="6"/>
    <x v="17"/>
    <x v="1116"/>
    <d v="2012-06-09T20:20:08"/>
    <x v="9"/>
  </r>
  <r>
    <n v="1117"/>
    <s v="Medieval Village"/>
    <s v="Experience the Medieval in your own village. Increase your village into a city and walk through the streets."/>
    <x v="28"/>
    <n v="83"/>
    <x v="2"/>
    <s v="DE"/>
    <s v="EUR"/>
    <x v="1117"/>
    <x v="1117"/>
    <b v="0"/>
    <n v="8"/>
    <b v="0"/>
    <s v="games/video games"/>
    <n v="8"/>
    <x v="6"/>
    <x v="17"/>
    <x v="1117"/>
    <d v="2015-12-25T14:21:53"/>
    <x v="9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x v="1118"/>
    <x v="1118"/>
    <b v="0"/>
    <n v="3"/>
    <b v="0"/>
    <s v="games/video games"/>
    <n v="2"/>
    <x v="6"/>
    <x v="17"/>
    <x v="1118"/>
    <d v="2014-04-05T02:59:39"/>
    <x v="9"/>
  </r>
  <r>
    <n v="1119"/>
    <s v="Island of Paws - A Dog and Cat RPG Game    0==]=====&gt;"/>
    <s v="Dog people and cat people unit!! Help save Paw Island from the monsters in this milti-player (50-100 Person at a time) online RPG game"/>
    <x v="189"/>
    <n v="5"/>
    <x v="2"/>
    <s v="US"/>
    <s v="USD"/>
    <x v="1119"/>
    <x v="1119"/>
    <b v="0"/>
    <n v="1"/>
    <b v="0"/>
    <s v="games/video games"/>
    <n v="0"/>
    <x v="6"/>
    <x v="17"/>
    <x v="1119"/>
    <d v="2014-04-06T19:01:04"/>
    <x v="9"/>
  </r>
  <r>
    <n v="1120"/>
    <s v="PlanEt Ninjahwah"/>
    <s v="Planet Ninjahwah is a highly anticipated futuristic action adventure game that will blow your mind!!"/>
    <x v="31"/>
    <n v="0"/>
    <x v="2"/>
    <s v="US"/>
    <s v="USD"/>
    <x v="1120"/>
    <x v="1120"/>
    <b v="0"/>
    <n v="0"/>
    <b v="0"/>
    <s v="games/video games"/>
    <n v="0"/>
    <x v="6"/>
    <x v="17"/>
    <x v="1120"/>
    <d v="2011-10-28T20:56:40"/>
    <x v="9"/>
  </r>
  <r>
    <n v="1121"/>
    <s v="Pwincess"/>
    <s v="An action packed, side scrolling, platform jumping, laser shooting ADVENTURE that will be fun for everyone."/>
    <x v="65"/>
    <n v="29"/>
    <x v="2"/>
    <s v="US"/>
    <s v="USD"/>
    <x v="1121"/>
    <x v="1121"/>
    <b v="0"/>
    <n v="5"/>
    <b v="0"/>
    <s v="games/video games"/>
    <n v="0"/>
    <x v="6"/>
    <x v="17"/>
    <x v="1121"/>
    <d v="2016-03-13T21:25:16"/>
    <x v="9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x v="1122"/>
    <x v="1122"/>
    <b v="0"/>
    <n v="0"/>
    <b v="0"/>
    <s v="games/video games"/>
    <n v="0"/>
    <x v="6"/>
    <x v="17"/>
    <x v="1122"/>
    <d v="2013-05-30T16:53:45"/>
    <x v="9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x v="1123"/>
    <x v="1123"/>
    <b v="0"/>
    <n v="3"/>
    <b v="0"/>
    <s v="games/video games"/>
    <n v="0"/>
    <x v="6"/>
    <x v="17"/>
    <x v="1123"/>
    <d v="2014-04-19T12:34:08"/>
    <x v="9"/>
  </r>
  <r>
    <n v="1124"/>
    <s v="Disaster Defender:Save lives in a game and in the Real World"/>
    <s v="Disaster Defender is a Mobile RPG that puts you right into the action of a Disaster, saving lives and property like a real life hero!"/>
    <x v="160"/>
    <n v="425"/>
    <x v="2"/>
    <s v="US"/>
    <s v="USD"/>
    <x v="1124"/>
    <x v="1124"/>
    <b v="0"/>
    <n v="7"/>
    <b v="0"/>
    <s v="games/mobile games"/>
    <n v="0"/>
    <x v="6"/>
    <x v="18"/>
    <x v="1124"/>
    <d v="2015-04-30T16:00:51"/>
    <x v="9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x v="1125"/>
    <x v="1125"/>
    <b v="0"/>
    <n v="0"/>
    <b v="0"/>
    <s v="games/mobile games"/>
    <n v="0"/>
    <x v="6"/>
    <x v="18"/>
    <x v="1125"/>
    <d v="2015-09-25T14:58:50"/>
    <x v="9"/>
  </r>
  <r>
    <n v="1126"/>
    <s v="GAMING TO LEARN"/>
    <s v="Imagine a science class where the teacher walks in a says &quot;Take out your cell phone and play a game.&quot;"/>
    <x v="13"/>
    <n v="10"/>
    <x v="2"/>
    <s v="US"/>
    <s v="USD"/>
    <x v="1126"/>
    <x v="1126"/>
    <b v="0"/>
    <n v="2"/>
    <b v="0"/>
    <s v="games/mobile games"/>
    <n v="1"/>
    <x v="6"/>
    <x v="18"/>
    <x v="1126"/>
    <d v="2016-07-14T07:51:34"/>
    <x v="9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x v="1127"/>
    <x v="1127"/>
    <b v="0"/>
    <n v="23"/>
    <b v="0"/>
    <s v="games/mobile games"/>
    <n v="2"/>
    <x v="6"/>
    <x v="18"/>
    <x v="1127"/>
    <d v="2014-11-14T21:30:00"/>
    <x v="9"/>
  </r>
  <r>
    <n v="1128"/>
    <s v="Flying Turds"/>
    <s v="#havingfunFTW"/>
    <x v="28"/>
    <n v="1"/>
    <x v="2"/>
    <s v="GB"/>
    <s v="GBP"/>
    <x v="1128"/>
    <x v="1128"/>
    <b v="0"/>
    <n v="1"/>
    <b v="0"/>
    <s v="games/mobile games"/>
    <n v="0"/>
    <x v="6"/>
    <x v="18"/>
    <x v="1128"/>
    <d v="2014-08-07T15:35:17"/>
    <x v="9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x v="1129"/>
    <x v="1129"/>
    <b v="0"/>
    <n v="2"/>
    <b v="0"/>
    <s v="games/mobile games"/>
    <n v="0"/>
    <x v="6"/>
    <x v="18"/>
    <x v="1129"/>
    <d v="2016-06-05T06:21:33"/>
    <x v="9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x v="1130"/>
    <x v="1130"/>
    <b v="0"/>
    <n v="3"/>
    <b v="0"/>
    <s v="games/mobile games"/>
    <n v="0"/>
    <x v="6"/>
    <x v="18"/>
    <x v="1130"/>
    <d v="2014-11-26T00:55:00"/>
    <x v="9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x v="1131"/>
    <x v="1131"/>
    <b v="0"/>
    <n v="0"/>
    <b v="0"/>
    <s v="games/mobile games"/>
    <n v="0"/>
    <x v="6"/>
    <x v="18"/>
    <x v="1131"/>
    <d v="2015-12-24T21:47:48"/>
    <x v="9"/>
  </r>
  <r>
    <n v="1132"/>
    <s v="One"/>
    <s v="One is a simple mobile game about exploring the connections between all living things. Featuring hand-painted art."/>
    <x v="3"/>
    <n v="1438"/>
    <x v="2"/>
    <s v="CA"/>
    <s v="CAD"/>
    <x v="1132"/>
    <x v="1132"/>
    <b v="0"/>
    <n v="13"/>
    <b v="0"/>
    <s v="games/mobile games"/>
    <n v="14"/>
    <x v="6"/>
    <x v="18"/>
    <x v="1132"/>
    <d v="2017-01-01T02:46:11"/>
    <x v="9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x v="1133"/>
    <x v="1133"/>
    <b v="0"/>
    <n v="1"/>
    <b v="0"/>
    <s v="games/mobile games"/>
    <n v="1"/>
    <x v="6"/>
    <x v="18"/>
    <x v="1133"/>
    <d v="2014-07-31T09:46:21"/>
    <x v="9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x v="1134"/>
    <x v="1134"/>
    <b v="0"/>
    <n v="1"/>
    <b v="0"/>
    <s v="games/mobile games"/>
    <n v="0"/>
    <x v="6"/>
    <x v="18"/>
    <x v="1134"/>
    <d v="2014-11-29T04:33:00"/>
    <x v="9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x v="1135"/>
    <x v="1135"/>
    <b v="0"/>
    <n v="1"/>
    <b v="0"/>
    <s v="games/mobile games"/>
    <n v="5"/>
    <x v="6"/>
    <x v="18"/>
    <x v="1135"/>
    <d v="2016-08-06T23:44:54"/>
    <x v="9"/>
  </r>
  <r>
    <n v="1136"/>
    <s v="OneLifeMen - Jeu d' Aventure smartphone en Voxel Art"/>
    <s v="Arpenter pas moins de 50 stages ne sera pas facile avec une seule vie... peut Ãªtre que les potions vous aiderons Ã  survivre ?"/>
    <x v="217"/>
    <n v="270"/>
    <x v="2"/>
    <s v="FR"/>
    <s v="EUR"/>
    <x v="1136"/>
    <x v="1136"/>
    <b v="0"/>
    <n v="6"/>
    <b v="0"/>
    <s v="games/mobile games"/>
    <n v="6"/>
    <x v="6"/>
    <x v="18"/>
    <x v="1136"/>
    <d v="2015-12-19T16:07:09"/>
    <x v="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x v="1137"/>
    <x v="1137"/>
    <b v="0"/>
    <n v="39"/>
    <b v="0"/>
    <s v="games/mobile games"/>
    <n v="40"/>
    <x v="6"/>
    <x v="18"/>
    <x v="1137"/>
    <d v="2016-04-23T19:40:21"/>
    <x v="9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x v="1138"/>
    <x v="1138"/>
    <b v="0"/>
    <n v="4"/>
    <b v="0"/>
    <s v="games/mobile games"/>
    <n v="0"/>
    <x v="6"/>
    <x v="18"/>
    <x v="1138"/>
    <d v="2017-01-21T21:45:31"/>
    <x v="9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x v="1139"/>
    <x v="1139"/>
    <b v="0"/>
    <n v="1"/>
    <b v="0"/>
    <s v="games/mobile games"/>
    <n v="0"/>
    <x v="6"/>
    <x v="18"/>
    <x v="1139"/>
    <d v="2015-01-01T08:20:26"/>
    <x v="9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x v="1140"/>
    <x v="1140"/>
    <b v="0"/>
    <n v="0"/>
    <b v="0"/>
    <s v="games/mobile games"/>
    <n v="0"/>
    <x v="6"/>
    <x v="18"/>
    <x v="1140"/>
    <d v="2015-08-06T11:05:21"/>
    <x v="9"/>
  </r>
  <r>
    <n v="1141"/>
    <s v="Arena Z - Zombie Survival"/>
    <s v="I think this will be a great game!"/>
    <x v="2"/>
    <n v="0"/>
    <x v="2"/>
    <s v="DE"/>
    <s v="EUR"/>
    <x v="1141"/>
    <x v="1141"/>
    <b v="0"/>
    <n v="0"/>
    <b v="0"/>
    <s v="games/mobile games"/>
    <n v="0"/>
    <x v="6"/>
    <x v="18"/>
    <x v="1141"/>
    <d v="2015-07-09T16:47:30"/>
    <x v="9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x v="1142"/>
    <x v="1142"/>
    <b v="0"/>
    <n v="0"/>
    <b v="0"/>
    <s v="games/mobile games"/>
    <n v="0"/>
    <x v="6"/>
    <x v="18"/>
    <x v="1142"/>
    <d v="2015-02-17T00:08:47"/>
    <x v="9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x v="1143"/>
    <x v="1143"/>
    <b v="0"/>
    <n v="8"/>
    <b v="0"/>
    <s v="games/mobile games"/>
    <n v="0"/>
    <x v="6"/>
    <x v="18"/>
    <x v="1143"/>
    <d v="2015-12-17T04:38:46"/>
    <x v="9"/>
  </r>
  <r>
    <n v="1144"/>
    <s v="We Need Your Help to Finish Our BBQ Food Truck"/>
    <s v="We need your help to finish our food truck. We are building a BBQ Food Truck to serve competition style BBQ."/>
    <x v="218"/>
    <n v="0"/>
    <x v="2"/>
    <s v="US"/>
    <s v="USD"/>
    <x v="1144"/>
    <x v="1144"/>
    <b v="0"/>
    <n v="0"/>
    <b v="0"/>
    <s v="food/food trucks"/>
    <n v="0"/>
    <x v="7"/>
    <x v="19"/>
    <x v="1144"/>
    <d v="2015-04-29T04:22:00"/>
    <x v="9"/>
  </r>
  <r>
    <n v="1145"/>
    <s v="A FORK IN THE ROAD food truck"/>
    <s v="Emphasizing locally and responsibly raised ingredients, serving delicious food! I need your help."/>
    <x v="58"/>
    <n v="100"/>
    <x v="2"/>
    <s v="US"/>
    <s v="USD"/>
    <x v="1145"/>
    <x v="1145"/>
    <b v="0"/>
    <n v="1"/>
    <b v="0"/>
    <s v="food/food trucks"/>
    <n v="0"/>
    <x v="7"/>
    <x v="19"/>
    <x v="1145"/>
    <d v="2014-10-02T17:56:32"/>
    <x v="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x v="1146"/>
    <x v="1146"/>
    <b v="0"/>
    <n v="12"/>
    <b v="0"/>
    <s v="food/food trucks"/>
    <n v="9"/>
    <x v="7"/>
    <x v="19"/>
    <x v="1146"/>
    <d v="2014-05-02T22:52:53"/>
    <x v="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x v="1147"/>
    <x v="1147"/>
    <b v="0"/>
    <n v="0"/>
    <b v="0"/>
    <s v="food/food trucks"/>
    <n v="0"/>
    <x v="7"/>
    <x v="19"/>
    <x v="1147"/>
    <d v="2014-10-19T23:19:43"/>
    <x v="9"/>
  </r>
  <r>
    <n v="1148"/>
    <s v="Warren's / Adilyn's Rollin' Bistro"/>
    <s v="New local (Louisville, KY.) food truck with a refreshing spin on rolling kitchens."/>
    <x v="36"/>
    <n v="73"/>
    <x v="2"/>
    <s v="US"/>
    <s v="USD"/>
    <x v="1148"/>
    <x v="1148"/>
    <b v="0"/>
    <n v="3"/>
    <b v="0"/>
    <s v="food/food trucks"/>
    <n v="0"/>
    <x v="7"/>
    <x v="19"/>
    <x v="1148"/>
    <d v="2016-12-01T05:06:21"/>
    <x v="9"/>
  </r>
  <r>
    <n v="1149"/>
    <s v="The Floridian Food Truck"/>
    <s v="Bringing culturally diverse Floridian cuisine to the people!"/>
    <x v="63"/>
    <n v="75"/>
    <x v="2"/>
    <s v="US"/>
    <s v="USD"/>
    <x v="1149"/>
    <x v="1149"/>
    <b v="0"/>
    <n v="2"/>
    <b v="0"/>
    <s v="food/food trucks"/>
    <n v="0"/>
    <x v="7"/>
    <x v="19"/>
    <x v="1149"/>
    <d v="2016-06-16T17:02:46"/>
    <x v="9"/>
  </r>
  <r>
    <n v="1150"/>
    <s v="Chef Po's Food Truck"/>
    <s v="Bringing delicious authentic and fusion Taiwanese Food to the West Coast."/>
    <x v="30"/>
    <n v="252"/>
    <x v="2"/>
    <s v="US"/>
    <s v="USD"/>
    <x v="1150"/>
    <x v="1150"/>
    <b v="0"/>
    <n v="6"/>
    <b v="0"/>
    <s v="food/food trucks"/>
    <n v="10"/>
    <x v="7"/>
    <x v="19"/>
    <x v="1150"/>
    <d v="2016-01-08T22:54:35"/>
    <x v="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x v="1151"/>
    <x v="1151"/>
    <b v="0"/>
    <n v="0"/>
    <b v="0"/>
    <s v="food/food trucks"/>
    <n v="0"/>
    <x v="7"/>
    <x v="19"/>
    <x v="1151"/>
    <d v="2015-09-07T02:27:43"/>
    <x v="9"/>
  </r>
  <r>
    <n v="1152"/>
    <s v="Peruvian King Food Truck"/>
    <s v="Peruvian food truck with an LA twist."/>
    <x v="193"/>
    <n v="911"/>
    <x v="2"/>
    <s v="US"/>
    <s v="USD"/>
    <x v="1152"/>
    <x v="1152"/>
    <b v="0"/>
    <n v="15"/>
    <b v="0"/>
    <s v="food/food trucks"/>
    <n v="6"/>
    <x v="7"/>
    <x v="19"/>
    <x v="1152"/>
    <d v="2015-05-15T17:01:52"/>
    <x v="9"/>
  </r>
  <r>
    <n v="1153"/>
    <s v="The Cold Spot Mobile Trailer"/>
    <s v="A mobile concession trailer for snow cones, ice cream, smoothies and more"/>
    <x v="6"/>
    <n v="50"/>
    <x v="2"/>
    <s v="US"/>
    <s v="USD"/>
    <x v="1153"/>
    <x v="1153"/>
    <b v="0"/>
    <n v="1"/>
    <b v="0"/>
    <s v="food/food trucks"/>
    <n v="1"/>
    <x v="7"/>
    <x v="19"/>
    <x v="1153"/>
    <d v="2015-06-18T17:08:25"/>
    <x v="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x v="1154"/>
    <x v="1154"/>
    <b v="0"/>
    <n v="3"/>
    <b v="0"/>
    <s v="food/food trucks"/>
    <n v="7"/>
    <x v="7"/>
    <x v="19"/>
    <x v="1154"/>
    <d v="2015-09-06T02:36:46"/>
    <x v="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x v="1155"/>
    <x v="1155"/>
    <b v="0"/>
    <n v="8"/>
    <b v="0"/>
    <s v="food/food trucks"/>
    <n v="1"/>
    <x v="7"/>
    <x v="19"/>
    <x v="1155"/>
    <d v="2014-08-14T18:20:08"/>
    <x v="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x v="1156"/>
    <x v="1156"/>
    <b v="0"/>
    <n v="0"/>
    <b v="0"/>
    <s v="food/food trucks"/>
    <n v="0"/>
    <x v="7"/>
    <x v="19"/>
    <x v="1156"/>
    <d v="2015-02-24T01:42:42"/>
    <x v="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x v="1157"/>
    <x v="1157"/>
    <b v="0"/>
    <n v="3"/>
    <b v="0"/>
    <s v="food/food trucks"/>
    <n v="2"/>
    <x v="7"/>
    <x v="19"/>
    <x v="1157"/>
    <d v="2014-12-05T16:04:40"/>
    <x v="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x v="1158"/>
    <x v="1158"/>
    <b v="0"/>
    <n v="3"/>
    <b v="0"/>
    <s v="food/food trucks"/>
    <n v="0"/>
    <x v="7"/>
    <x v="19"/>
    <x v="1158"/>
    <d v="2014-12-09T02:12:08"/>
    <x v="9"/>
  </r>
  <r>
    <n v="1159"/>
    <s v="Skewed Up Food Truck"/>
    <s v="Skewed Up food truck is my dream and need help getting it started, presenting some to the bank for my loan, spice up logo, etc."/>
    <x v="219"/>
    <n v="0"/>
    <x v="2"/>
    <s v="US"/>
    <s v="USD"/>
    <x v="1159"/>
    <x v="1159"/>
    <b v="0"/>
    <n v="0"/>
    <b v="0"/>
    <s v="food/food trucks"/>
    <n v="0"/>
    <x v="7"/>
    <x v="19"/>
    <x v="1159"/>
    <d v="2015-06-30T15:45:00"/>
    <x v="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x v="1160"/>
    <x v="1160"/>
    <b v="0"/>
    <n v="19"/>
    <b v="0"/>
    <s v="food/food trucks"/>
    <n v="4"/>
    <x v="7"/>
    <x v="19"/>
    <x v="1160"/>
    <d v="2015-03-28T02:43:06"/>
    <x v="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x v="1161"/>
    <x v="1161"/>
    <b v="0"/>
    <n v="0"/>
    <b v="0"/>
    <s v="food/food trucks"/>
    <n v="0"/>
    <x v="7"/>
    <x v="19"/>
    <x v="1161"/>
    <d v="2015-05-19T15:06:29"/>
    <x v="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x v="1162"/>
    <x v="1162"/>
    <b v="0"/>
    <n v="2"/>
    <b v="0"/>
    <s v="food/food trucks"/>
    <n v="0"/>
    <x v="7"/>
    <x v="19"/>
    <x v="1162"/>
    <d v="2014-09-25T16:24:24"/>
    <x v="9"/>
  </r>
  <r>
    <n v="1163"/>
    <s v="When I become awesome, I will cater an event for you!!"/>
    <s v="Cooking is my passion.Lets take my passion to another level,by sending me to a culinary school, I WILL be one of the best chefs ever!"/>
    <x v="220"/>
    <n v="0"/>
    <x v="2"/>
    <s v="US"/>
    <s v="USD"/>
    <x v="1163"/>
    <x v="1163"/>
    <b v="0"/>
    <n v="0"/>
    <b v="0"/>
    <s v="food/food trucks"/>
    <n v="0"/>
    <x v="7"/>
    <x v="19"/>
    <x v="1163"/>
    <d v="2014-08-09T17:22:00"/>
    <x v="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x v="1164"/>
    <x v="1164"/>
    <b v="0"/>
    <n v="0"/>
    <b v="0"/>
    <s v="food/food trucks"/>
    <n v="0"/>
    <x v="7"/>
    <x v="19"/>
    <x v="1164"/>
    <d v="2016-06-18T17:23:02"/>
    <x v="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x v="1165"/>
    <x v="1165"/>
    <b v="0"/>
    <n v="25"/>
    <b v="0"/>
    <s v="food/food trucks"/>
    <n v="21"/>
    <x v="7"/>
    <x v="19"/>
    <x v="1165"/>
    <d v="2014-07-06T05:08:50"/>
    <x v="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x v="1166"/>
    <x v="1166"/>
    <b v="0"/>
    <n v="8"/>
    <b v="0"/>
    <s v="food/food trucks"/>
    <n v="19"/>
    <x v="7"/>
    <x v="19"/>
    <x v="1166"/>
    <d v="2015-06-26T04:00:00"/>
    <x v="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x v="1167"/>
    <x v="1167"/>
    <b v="0"/>
    <n v="16"/>
    <b v="0"/>
    <s v="food/food trucks"/>
    <n v="2"/>
    <x v="7"/>
    <x v="19"/>
    <x v="1167"/>
    <d v="2014-09-12T17:38:15"/>
    <x v="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x v="1168"/>
    <x v="1168"/>
    <b v="0"/>
    <n v="3"/>
    <b v="0"/>
    <s v="food/food trucks"/>
    <n v="6"/>
    <x v="7"/>
    <x v="19"/>
    <x v="1168"/>
    <d v="2016-09-22T01:17:45"/>
    <x v="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x v="1169"/>
    <x v="1169"/>
    <b v="0"/>
    <n v="3"/>
    <b v="0"/>
    <s v="food/food trucks"/>
    <n v="0"/>
    <x v="7"/>
    <x v="19"/>
    <x v="1169"/>
    <d v="2015-02-22T08:29:23"/>
    <x v="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x v="1170"/>
    <x v="1170"/>
    <b v="0"/>
    <n v="2"/>
    <b v="0"/>
    <s v="food/food trucks"/>
    <n v="0"/>
    <x v="7"/>
    <x v="19"/>
    <x v="1170"/>
    <d v="2015-05-30T21:26:11"/>
    <x v="9"/>
  </r>
  <r>
    <n v="1171"/>
    <s v="The Mean Green Purple Machine"/>
    <s v="Tulsa's first true biodiesel, alternative energy powered food truck! Oh yeah, and delicious food!"/>
    <x v="31"/>
    <n v="25"/>
    <x v="2"/>
    <s v="US"/>
    <s v="USD"/>
    <x v="1171"/>
    <x v="1171"/>
    <b v="0"/>
    <n v="1"/>
    <b v="0"/>
    <s v="food/food trucks"/>
    <n v="0"/>
    <x v="7"/>
    <x v="19"/>
    <x v="1171"/>
    <d v="2014-11-13T20:18:47"/>
    <x v="9"/>
  </r>
  <r>
    <n v="1172"/>
    <s v="let your dayz take you to the dogs."/>
    <s v="Bringing YOUR favorite dog recipes to the streets."/>
    <x v="7"/>
    <n v="0"/>
    <x v="2"/>
    <s v="US"/>
    <s v="USD"/>
    <x v="1172"/>
    <x v="1172"/>
    <b v="0"/>
    <n v="0"/>
    <b v="0"/>
    <s v="food/food trucks"/>
    <n v="0"/>
    <x v="7"/>
    <x v="19"/>
    <x v="1172"/>
    <d v="2014-08-20T16:22:32"/>
    <x v="9"/>
  </r>
  <r>
    <n v="1173"/>
    <s v="Notorious P.I.G. Food Truck will bring gangsta food to YOU!!"/>
    <s v="Chef David J Alvarez worked for Guy Fieri &amp; Anthony Bourdain. Chef David wants to bring his food to the Streets &amp; assault your senses!"/>
    <x v="151"/>
    <n v="30"/>
    <x v="2"/>
    <s v="US"/>
    <s v="USD"/>
    <x v="1173"/>
    <x v="1173"/>
    <b v="0"/>
    <n v="1"/>
    <b v="0"/>
    <s v="food/food trucks"/>
    <n v="0"/>
    <x v="7"/>
    <x v="19"/>
    <x v="1173"/>
    <d v="2015-08-03T04:27:37"/>
    <x v="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x v="1174"/>
    <x v="1174"/>
    <b v="0"/>
    <n v="19"/>
    <b v="0"/>
    <s v="food/food trucks"/>
    <n v="6"/>
    <x v="7"/>
    <x v="19"/>
    <x v="1174"/>
    <d v="2016-05-08T20:12:07"/>
    <x v="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x v="1175"/>
    <x v="1175"/>
    <b v="0"/>
    <n v="9"/>
    <b v="0"/>
    <s v="food/food trucks"/>
    <n v="3"/>
    <x v="7"/>
    <x v="19"/>
    <x v="1175"/>
    <d v="2015-07-15T17:28:59"/>
    <x v="9"/>
  </r>
  <r>
    <n v="1176"/>
    <s v="Mirlin's Sushi"/>
    <s v="Mirlins Sushi!_x000a_Find us on Facebook!_x000a_(Gives backers a voice, and a direct link to us! No kickstarter disappearing act here!)"/>
    <x v="163"/>
    <n v="10"/>
    <x v="2"/>
    <s v="AU"/>
    <s v="AUD"/>
    <x v="1176"/>
    <x v="1176"/>
    <b v="0"/>
    <n v="1"/>
    <b v="0"/>
    <s v="food/food trucks"/>
    <n v="0"/>
    <x v="7"/>
    <x v="19"/>
    <x v="1176"/>
    <d v="2017-03-06T13:00:00"/>
    <x v="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x v="1177"/>
    <x v="1177"/>
    <b v="0"/>
    <n v="0"/>
    <b v="0"/>
    <s v="food/food trucks"/>
    <n v="0"/>
    <x v="7"/>
    <x v="19"/>
    <x v="1177"/>
    <d v="2014-10-15T15:51:36"/>
    <x v="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x v="1178"/>
    <x v="1178"/>
    <b v="0"/>
    <n v="1"/>
    <b v="0"/>
    <s v="food/food trucks"/>
    <n v="0"/>
    <x v="7"/>
    <x v="19"/>
    <x v="1178"/>
    <d v="2014-08-16T21:44:12"/>
    <x v="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x v="1179"/>
    <x v="1179"/>
    <b v="0"/>
    <n v="5"/>
    <b v="0"/>
    <s v="food/food trucks"/>
    <n v="5"/>
    <x v="7"/>
    <x v="19"/>
    <x v="1179"/>
    <d v="2015-10-28T17:17:07"/>
    <x v="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x v="1180"/>
    <x v="1180"/>
    <b v="0"/>
    <n v="85"/>
    <b v="0"/>
    <s v="food/food trucks"/>
    <n v="12"/>
    <x v="7"/>
    <x v="19"/>
    <x v="1180"/>
    <d v="2014-06-28T19:21:54"/>
    <x v="9"/>
  </r>
  <r>
    <n v="1181"/>
    <s v="Gringo Loco Tacos Food Truck"/>
    <s v="Bringing the best tacos to the streets of Chicago!"/>
    <x v="63"/>
    <n v="4"/>
    <x v="2"/>
    <s v="US"/>
    <s v="USD"/>
    <x v="1181"/>
    <x v="1181"/>
    <b v="0"/>
    <n v="3"/>
    <b v="0"/>
    <s v="food/food trucks"/>
    <n v="0"/>
    <x v="7"/>
    <x v="19"/>
    <x v="1181"/>
    <d v="2015-03-01T08:08:41"/>
    <x v="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x v="1182"/>
    <x v="1182"/>
    <b v="0"/>
    <n v="4"/>
    <b v="0"/>
    <s v="food/food trucks"/>
    <n v="4"/>
    <x v="7"/>
    <x v="19"/>
    <x v="1182"/>
    <d v="2017-01-12T16:42:00"/>
    <x v="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x v="1183"/>
    <x v="1183"/>
    <b v="0"/>
    <n v="3"/>
    <b v="0"/>
    <s v="food/food trucks"/>
    <n v="4"/>
    <x v="7"/>
    <x v="19"/>
    <x v="1183"/>
    <d v="2016-11-02T03:59:00"/>
    <x v="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x v="1184"/>
    <x v="1184"/>
    <b v="0"/>
    <n v="375"/>
    <b v="1"/>
    <s v="photography/photobooks"/>
    <n v="105"/>
    <x v="8"/>
    <x v="20"/>
    <x v="1184"/>
    <d v="2017-02-06T14:23:31"/>
    <x v="9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x v="1185"/>
    <x v="1185"/>
    <b v="0"/>
    <n v="111"/>
    <b v="1"/>
    <s v="photography/photobooks"/>
    <n v="105"/>
    <x v="8"/>
    <x v="20"/>
    <x v="1185"/>
    <d v="2015-06-08T04:00:00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x v="1186"/>
    <x v="1186"/>
    <b v="0"/>
    <n v="123"/>
    <b v="1"/>
    <s v="photography/photobooks"/>
    <n v="107"/>
    <x v="8"/>
    <x v="20"/>
    <x v="1186"/>
    <d v="2015-06-01T22:42:00"/>
    <x v="9"/>
  </r>
  <r>
    <n v="1187"/>
    <s v="&quot;SUNDANCERS: The Men of Utah&quot;"/>
    <s v="A gorgeous monograph of sensual imagery featuring the men of Utah, shot against the incredible expanses of land they call their own."/>
    <x v="221"/>
    <n v="9111"/>
    <x v="0"/>
    <s v="US"/>
    <s v="USD"/>
    <x v="1187"/>
    <x v="1187"/>
    <b v="0"/>
    <n v="70"/>
    <b v="1"/>
    <s v="photography/photobooks"/>
    <n v="104"/>
    <x v="8"/>
    <x v="20"/>
    <x v="1187"/>
    <d v="2015-05-17T18:00:00"/>
    <x v="9"/>
  </r>
  <r>
    <n v="1188"/>
    <s v="Because Dance."/>
    <s v="A photobook of young dancers and their inspiring stories, photographed in beautiful and unique locations."/>
    <x v="13"/>
    <n v="3211"/>
    <x v="0"/>
    <s v="CA"/>
    <s v="CAD"/>
    <x v="1188"/>
    <x v="1188"/>
    <b v="0"/>
    <n v="85"/>
    <b v="1"/>
    <s v="photography/photobooks"/>
    <n v="161"/>
    <x v="8"/>
    <x v="20"/>
    <x v="1188"/>
    <d v="2016-12-28T16:49:00"/>
    <x v="9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x v="1189"/>
    <x v="1189"/>
    <b v="0"/>
    <n v="86"/>
    <b v="1"/>
    <s v="photography/photobooks"/>
    <n v="108"/>
    <x v="8"/>
    <x v="20"/>
    <x v="1189"/>
    <d v="2016-06-29T23:29:55"/>
    <x v="9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x v="1190"/>
    <x v="1190"/>
    <b v="0"/>
    <n v="13"/>
    <b v="1"/>
    <s v="photography/photobooks"/>
    <n v="135"/>
    <x v="8"/>
    <x v="20"/>
    <x v="1190"/>
    <d v="2014-08-31T15:58:45"/>
    <x v="9"/>
  </r>
  <r>
    <n v="1191"/>
    <s v="Good Morning Japan"/>
    <s v="A photo journal capturing 30 days of sweetness in Kyoto, Tokyo, and more. Join me to see the cutest &amp; prettiest images of Japan :)"/>
    <x v="199"/>
    <n v="2945"/>
    <x v="0"/>
    <s v="US"/>
    <s v="USD"/>
    <x v="1191"/>
    <x v="1191"/>
    <b v="0"/>
    <n v="33"/>
    <b v="1"/>
    <s v="photography/photobooks"/>
    <n v="109"/>
    <x v="8"/>
    <x v="20"/>
    <x v="1191"/>
    <d v="2016-03-20T13:29:20"/>
    <x v="9"/>
  </r>
  <r>
    <n v="1192"/>
    <s v="Other Worlds - A Make 100 Project"/>
    <s v="A macro landscape photography art book &amp; limited edition prints. A Make 100 project."/>
    <x v="212"/>
    <n v="290"/>
    <x v="0"/>
    <s v="GB"/>
    <s v="GBP"/>
    <x v="1192"/>
    <x v="1192"/>
    <b v="0"/>
    <n v="15"/>
    <b v="1"/>
    <s v="photography/photobooks"/>
    <n v="290"/>
    <x v="8"/>
    <x v="20"/>
    <x v="1192"/>
    <d v="2017-02-11T12:09:38"/>
    <x v="9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2"/>
    <n v="21831"/>
    <x v="0"/>
    <s v="US"/>
    <s v="USD"/>
    <x v="1193"/>
    <x v="1193"/>
    <b v="0"/>
    <n v="273"/>
    <b v="1"/>
    <s v="photography/photobooks"/>
    <n v="104"/>
    <x v="8"/>
    <x v="20"/>
    <x v="1193"/>
    <d v="2016-04-09T17:37:33"/>
    <x v="9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x v="1194"/>
    <x v="1194"/>
    <b v="0"/>
    <n v="714"/>
    <b v="1"/>
    <s v="photography/photobooks"/>
    <n v="322"/>
    <x v="8"/>
    <x v="20"/>
    <x v="1194"/>
    <d v="2015-04-08T11:42:59"/>
    <x v="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x v="1195"/>
    <x v="1195"/>
    <b v="0"/>
    <n v="170"/>
    <b v="1"/>
    <s v="photography/photobooks"/>
    <n v="135"/>
    <x v="8"/>
    <x v="20"/>
    <x v="1195"/>
    <d v="2015-12-20T09:00:00"/>
    <x v="9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x v="1196"/>
    <x v="1196"/>
    <b v="0"/>
    <n v="512"/>
    <b v="1"/>
    <s v="photography/photobooks"/>
    <n v="270"/>
    <x v="8"/>
    <x v="20"/>
    <x v="1196"/>
    <d v="2015-12-18T19:38:59"/>
    <x v="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x v="1197"/>
    <x v="1197"/>
    <b v="0"/>
    <n v="314"/>
    <b v="1"/>
    <s v="photography/photobooks"/>
    <n v="253"/>
    <x v="8"/>
    <x v="20"/>
    <x v="1197"/>
    <d v="2016-06-13T05:59:00"/>
    <x v="9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x v="1198"/>
    <x v="1198"/>
    <b v="0"/>
    <n v="167"/>
    <b v="1"/>
    <s v="photography/photobooks"/>
    <n v="261"/>
    <x v="8"/>
    <x v="20"/>
    <x v="1198"/>
    <d v="2015-12-31T03:00:00"/>
    <x v="9"/>
  </r>
  <r>
    <n v="1199"/>
    <s v="The portrait of the forgotten: Syrian refugees in Jordan"/>
    <s v="There are over 627.295 Syrian refugees in Jordan due to the war. Let me tell you some of their stories with the help of a photobook!"/>
    <x v="223"/>
    <n v="2693"/>
    <x v="0"/>
    <s v="GB"/>
    <s v="GBP"/>
    <x v="1199"/>
    <x v="1199"/>
    <b v="0"/>
    <n v="9"/>
    <b v="1"/>
    <s v="photography/photobooks"/>
    <n v="101"/>
    <x v="8"/>
    <x v="20"/>
    <x v="1199"/>
    <d v="2015-07-08T18:30:00"/>
    <x v="9"/>
  </r>
  <r>
    <n v="1200"/>
    <s v="Modern Nomads"/>
    <s v="Modern Nomads Journal is an 88 page magazine style publication containing photo stories about Somalis in the Horn of Africa."/>
    <x v="224"/>
    <n v="6029"/>
    <x v="0"/>
    <s v="US"/>
    <s v="USD"/>
    <x v="1200"/>
    <x v="1200"/>
    <b v="0"/>
    <n v="103"/>
    <b v="1"/>
    <s v="photography/photobooks"/>
    <n v="126"/>
    <x v="8"/>
    <x v="20"/>
    <x v="1200"/>
    <d v="2015-04-16T11:27:36"/>
    <x v="9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x v="1201"/>
    <x v="1201"/>
    <b v="0"/>
    <n v="111"/>
    <b v="1"/>
    <s v="photography/photobooks"/>
    <n v="102"/>
    <x v="8"/>
    <x v="20"/>
    <x v="1201"/>
    <d v="2016-07-15T14:34:06"/>
    <x v="9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x v="1202"/>
    <x v="1202"/>
    <b v="0"/>
    <n v="271"/>
    <b v="1"/>
    <s v="photography/photobooks"/>
    <n v="199"/>
    <x v="8"/>
    <x v="20"/>
    <x v="1202"/>
    <d v="2015-06-27T06:55:54"/>
    <x v="9"/>
  </r>
  <r>
    <n v="1203"/>
    <s v="reAPPEARANCES   a limited edition photography book"/>
    <s v="reAPPEARANCES is a series of photographs shot with a digital toy camera, a visual and cultural journey through appearances."/>
    <x v="225"/>
    <n v="16700"/>
    <x v="0"/>
    <s v="US"/>
    <s v="USD"/>
    <x v="1203"/>
    <x v="1203"/>
    <b v="0"/>
    <n v="101"/>
    <b v="1"/>
    <s v="photography/photobooks"/>
    <n v="102"/>
    <x v="8"/>
    <x v="20"/>
    <x v="1203"/>
    <d v="2015-05-31T14:45:27"/>
    <x v="9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x v="1204"/>
    <x v="1204"/>
    <b v="0"/>
    <n v="57"/>
    <b v="1"/>
    <s v="photography/photobooks"/>
    <n v="103"/>
    <x v="8"/>
    <x v="20"/>
    <x v="1204"/>
    <d v="2015-12-04T05:00:00"/>
    <x v="9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x v="1205"/>
    <x v="1205"/>
    <b v="0"/>
    <n v="62"/>
    <b v="1"/>
    <s v="photography/photobooks"/>
    <n v="101"/>
    <x v="8"/>
    <x v="20"/>
    <x v="1205"/>
    <d v="2015-06-13T12:09:11"/>
    <x v="9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x v="1206"/>
    <x v="1206"/>
    <b v="0"/>
    <n v="32"/>
    <b v="1"/>
    <s v="photography/photobooks"/>
    <n v="115"/>
    <x v="8"/>
    <x v="20"/>
    <x v="1206"/>
    <d v="2017-03-11T13:29:00"/>
    <x v="9"/>
  </r>
  <r>
    <n v="1207"/>
    <s v="ITALIANA"/>
    <s v="A humanistic photo book about ancestral &amp; post-modern Italy."/>
    <x v="226"/>
    <n v="17396"/>
    <x v="0"/>
    <s v="IT"/>
    <s v="EUR"/>
    <x v="1207"/>
    <x v="1207"/>
    <b v="0"/>
    <n v="141"/>
    <b v="1"/>
    <s v="photography/photobooks"/>
    <n v="104"/>
    <x v="8"/>
    <x v="20"/>
    <x v="1207"/>
    <d v="2016-03-31T10:00:00"/>
    <x v="9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x v="1208"/>
    <x v="1208"/>
    <b v="0"/>
    <n v="75"/>
    <b v="1"/>
    <s v="photography/photobooks"/>
    <n v="155"/>
    <x v="8"/>
    <x v="20"/>
    <x v="1208"/>
    <d v="2016-03-24T16:01:04"/>
    <x v="9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x v="1209"/>
    <x v="1209"/>
    <b v="0"/>
    <n v="46"/>
    <b v="1"/>
    <s v="photography/photobooks"/>
    <n v="106"/>
    <x v="8"/>
    <x v="20"/>
    <x v="1209"/>
    <d v="2017-02-25T20:18:25"/>
    <x v="9"/>
  </r>
  <r>
    <n v="1210"/>
    <s v="Det Andra GÃ¶teborg"/>
    <s v="En fotobok om livet i det enda andra GÃ¶teborg i vÃ¤rlden"/>
    <x v="22"/>
    <n v="50863"/>
    <x v="0"/>
    <s v="SE"/>
    <s v="SEK"/>
    <x v="1210"/>
    <x v="1210"/>
    <b v="0"/>
    <n v="103"/>
    <b v="1"/>
    <s v="photography/photobooks"/>
    <n v="254"/>
    <x v="8"/>
    <x v="20"/>
    <x v="1210"/>
    <d v="2015-05-31T21:00:00"/>
    <x v="9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x v="1211"/>
    <x v="1211"/>
    <b v="0"/>
    <n v="6"/>
    <b v="1"/>
    <s v="photography/photobooks"/>
    <n v="101"/>
    <x v="8"/>
    <x v="20"/>
    <x v="1211"/>
    <d v="2016-06-09T20:47:41"/>
    <x v="9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x v="1212"/>
    <x v="1212"/>
    <b v="0"/>
    <n v="83"/>
    <b v="1"/>
    <s v="photography/photobooks"/>
    <n v="129"/>
    <x v="8"/>
    <x v="20"/>
    <x v="1212"/>
    <d v="2015-11-27T01:00:00"/>
    <x v="9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x v="1213"/>
    <x v="1213"/>
    <b v="0"/>
    <n v="108"/>
    <b v="1"/>
    <s v="photography/photobooks"/>
    <n v="102"/>
    <x v="8"/>
    <x v="20"/>
    <x v="1213"/>
    <d v="2017-01-31T18:08:20"/>
    <x v="9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x v="1214"/>
    <x v="1214"/>
    <b v="0"/>
    <n v="25"/>
    <b v="1"/>
    <s v="photography/photobooks"/>
    <n v="132"/>
    <x v="8"/>
    <x v="20"/>
    <x v="1214"/>
    <d v="2015-06-09T20:10:05"/>
    <x v="9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x v="1215"/>
    <x v="1215"/>
    <b v="0"/>
    <n v="549"/>
    <b v="1"/>
    <s v="photography/photobooks"/>
    <n v="786"/>
    <x v="8"/>
    <x v="20"/>
    <x v="1215"/>
    <d v="2014-05-30T22:09:16"/>
    <x v="9"/>
  </r>
  <r>
    <n v="1216"/>
    <s v="In Training: a book of Bonsai photographs"/>
    <s v="A fine art photography book taking a new look at the art of bonsai."/>
    <x v="32"/>
    <n v="20398"/>
    <x v="0"/>
    <s v="US"/>
    <s v="USD"/>
    <x v="1216"/>
    <x v="1216"/>
    <b v="0"/>
    <n v="222"/>
    <b v="1"/>
    <s v="photography/photobooks"/>
    <n v="146"/>
    <x v="8"/>
    <x v="20"/>
    <x v="1216"/>
    <d v="2015-10-02T23:03:00"/>
    <x v="9"/>
  </r>
  <r>
    <n v="1217"/>
    <s v="Either Limits or Contradictions-A Photo Book in three parts"/>
    <s v="&quot;Either Limits Or Contradictions&quot; is a Photo Book about the pace of life, death and time passing. A Daylight Books Publication."/>
    <x v="227"/>
    <n v="27189"/>
    <x v="0"/>
    <s v="US"/>
    <s v="USD"/>
    <x v="1217"/>
    <x v="1217"/>
    <b v="0"/>
    <n v="183"/>
    <b v="1"/>
    <s v="photography/photobooks"/>
    <n v="103"/>
    <x v="8"/>
    <x v="20"/>
    <x v="1217"/>
    <d v="2016-07-14T19:25:40"/>
    <x v="9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x v="1218"/>
    <x v="1218"/>
    <b v="0"/>
    <n v="89"/>
    <b v="1"/>
    <s v="photography/photobooks"/>
    <n v="172"/>
    <x v="8"/>
    <x v="20"/>
    <x v="1218"/>
    <d v="2015-11-01T03:00:00"/>
    <x v="9"/>
  </r>
  <r>
    <n v="1219"/>
    <s v="The Box"/>
    <s v="The Box is a fine art book of Ron Amato's innovative and seductive photography project."/>
    <x v="228"/>
    <n v="26024"/>
    <x v="0"/>
    <s v="US"/>
    <s v="USD"/>
    <x v="1219"/>
    <x v="1219"/>
    <b v="0"/>
    <n v="253"/>
    <b v="1"/>
    <s v="photography/photobooks"/>
    <n v="159"/>
    <x v="8"/>
    <x v="20"/>
    <x v="1219"/>
    <d v="2016-10-20T11:05:13"/>
    <x v="9"/>
  </r>
  <r>
    <n v="1220"/>
    <s v="All The People"/>
    <s v="A beautiful photo art book of portraits and conversations with people that may expand your idea of gender."/>
    <x v="36"/>
    <n v="15565"/>
    <x v="0"/>
    <s v="DE"/>
    <s v="EUR"/>
    <x v="1220"/>
    <x v="1220"/>
    <b v="0"/>
    <n v="140"/>
    <b v="1"/>
    <s v="photography/photobooks"/>
    <n v="104"/>
    <x v="8"/>
    <x v="20"/>
    <x v="1220"/>
    <d v="2015-08-25T15:05:12"/>
    <x v="9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x v="1221"/>
    <x v="1221"/>
    <b v="0"/>
    <n v="103"/>
    <b v="1"/>
    <s v="photography/photobooks"/>
    <n v="111"/>
    <x v="8"/>
    <x v="20"/>
    <x v="1221"/>
    <d v="2016-12-04T00:00:00"/>
    <x v="9"/>
  </r>
  <r>
    <n v="1222"/>
    <s v="Project Pilgrim"/>
    <s v="Project Pilgrim is my effort to work towards normalizing mental health."/>
    <x v="23"/>
    <n v="11215"/>
    <x v="0"/>
    <s v="CA"/>
    <s v="CAD"/>
    <x v="1222"/>
    <x v="1222"/>
    <b v="0"/>
    <n v="138"/>
    <b v="1"/>
    <s v="photography/photobooks"/>
    <n v="280"/>
    <x v="8"/>
    <x v="20"/>
    <x v="1222"/>
    <d v="2016-04-01T04:00:00"/>
    <x v="9"/>
  </r>
  <r>
    <n v="1223"/>
    <s v="YOSEMITE PEOPLE"/>
    <s v="A photography book focusing on the people rather than the nature at Yosemite National Park."/>
    <x v="229"/>
    <n v="22197"/>
    <x v="0"/>
    <s v="US"/>
    <s v="USD"/>
    <x v="1223"/>
    <x v="1223"/>
    <b v="0"/>
    <n v="191"/>
    <b v="1"/>
    <s v="photography/photobooks"/>
    <n v="112"/>
    <x v="8"/>
    <x v="20"/>
    <x v="1223"/>
    <d v="2016-11-10T05:15:09"/>
    <x v="9"/>
  </r>
  <r>
    <n v="1224"/>
    <s v="&quot;I Dreamed Last Night&quot; Album (Canceled)"/>
    <s v="Modern Celtic influenced CD.  Help me finish what I started before the stroke."/>
    <x v="36"/>
    <n v="1060"/>
    <x v="1"/>
    <s v="US"/>
    <s v="USD"/>
    <x v="1224"/>
    <x v="1224"/>
    <b v="0"/>
    <n v="18"/>
    <b v="0"/>
    <s v="music/world music"/>
    <n v="7"/>
    <x v="4"/>
    <x v="21"/>
    <x v="1224"/>
    <d v="2014-06-06T13:11:42"/>
    <x v="9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x v="1225"/>
    <x v="1225"/>
    <b v="0"/>
    <n v="3"/>
    <b v="0"/>
    <s v="music/world music"/>
    <n v="4"/>
    <x v="4"/>
    <x v="21"/>
    <x v="1225"/>
    <d v="2013-10-22T21:44:38"/>
    <x v="9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x v="1226"/>
    <x v="1226"/>
    <b v="0"/>
    <n v="40"/>
    <b v="0"/>
    <s v="music/world music"/>
    <n v="4"/>
    <x v="4"/>
    <x v="21"/>
    <x v="1226"/>
    <d v="2014-04-21T01:00:00"/>
    <x v="9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x v="1227"/>
    <x v="1227"/>
    <b v="0"/>
    <n v="0"/>
    <b v="0"/>
    <s v="music/world music"/>
    <n v="0"/>
    <x v="4"/>
    <x v="21"/>
    <x v="1227"/>
    <d v="2014-08-07T07:00:00"/>
    <x v="9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x v="1228"/>
    <x v="1228"/>
    <b v="0"/>
    <n v="24"/>
    <b v="0"/>
    <s v="music/world music"/>
    <n v="29"/>
    <x v="4"/>
    <x v="21"/>
    <x v="1228"/>
    <d v="2011-09-28T17:30:08"/>
    <x v="9"/>
  </r>
  <r>
    <n v="1229"/>
    <s v="Agni Varsha - opera by Vanraj Bhatia - world premiere"/>
    <s v="Bollywood composer Vanraj Bhatia, age 86, has written an opera based on a myth from the epic Mahabhatata. Presented in Queens May 11&amp;12"/>
    <x v="180"/>
    <n v="25"/>
    <x v="1"/>
    <s v="US"/>
    <s v="USD"/>
    <x v="1229"/>
    <x v="1229"/>
    <b v="0"/>
    <n v="1"/>
    <b v="0"/>
    <s v="music/world music"/>
    <n v="1"/>
    <x v="4"/>
    <x v="21"/>
    <x v="1229"/>
    <d v="2012-04-16T16:00:00"/>
    <x v="9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x v="1230"/>
    <x v="1230"/>
    <b v="0"/>
    <n v="0"/>
    <b v="0"/>
    <s v="music/world music"/>
    <n v="0"/>
    <x v="4"/>
    <x v="21"/>
    <x v="1230"/>
    <d v="2011-02-24T23:20:30"/>
    <x v="9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x v="1231"/>
    <x v="1231"/>
    <b v="0"/>
    <n v="0"/>
    <b v="0"/>
    <s v="music/world music"/>
    <n v="0"/>
    <x v="4"/>
    <x v="21"/>
    <x v="1231"/>
    <d v="2015-08-28T01:00:00"/>
    <x v="9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x v="1232"/>
    <x v="1232"/>
    <b v="0"/>
    <n v="1"/>
    <b v="0"/>
    <s v="music/world music"/>
    <n v="1"/>
    <x v="4"/>
    <x v="21"/>
    <x v="1232"/>
    <d v="2013-10-06T20:21:10"/>
    <x v="9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x v="1233"/>
    <x v="1233"/>
    <b v="0"/>
    <n v="6"/>
    <b v="0"/>
    <s v="music/world music"/>
    <n v="12"/>
    <x v="4"/>
    <x v="21"/>
    <x v="1233"/>
    <d v="2012-02-21T22:46:14"/>
    <x v="9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x v="1234"/>
    <x v="1234"/>
    <b v="0"/>
    <n v="0"/>
    <b v="0"/>
    <s v="music/world music"/>
    <n v="0"/>
    <x v="4"/>
    <x v="21"/>
    <x v="1234"/>
    <d v="2015-02-02T18:55:42"/>
    <x v="9"/>
  </r>
  <r>
    <n v="1235"/>
    <s v="Afternoon of Shakuhachi and Koto Music - CD Project"/>
    <s v="We plan to make studio recordings for a CD that highlights six new works composed for our Shakuhachi and Koto Music concert series."/>
    <x v="230"/>
    <n v="210"/>
    <x v="1"/>
    <s v="US"/>
    <s v="USD"/>
    <x v="1235"/>
    <x v="1235"/>
    <b v="0"/>
    <n v="6"/>
    <b v="0"/>
    <s v="music/world music"/>
    <n v="3"/>
    <x v="4"/>
    <x v="21"/>
    <x v="1235"/>
    <d v="2013-12-15T03:14:59"/>
    <x v="9"/>
  </r>
  <r>
    <n v="1236"/>
    <s v="&quot;Volando&quot; CD Release (Canceled)"/>
    <s v="Raising money to give the musicians their due."/>
    <x v="30"/>
    <n v="0"/>
    <x v="1"/>
    <s v="US"/>
    <s v="USD"/>
    <x v="1236"/>
    <x v="1236"/>
    <b v="0"/>
    <n v="0"/>
    <b v="0"/>
    <s v="music/world music"/>
    <n v="0"/>
    <x v="4"/>
    <x v="21"/>
    <x v="1236"/>
    <d v="2012-07-28T16:00:00"/>
    <x v="9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x v="1237"/>
    <x v="1237"/>
    <b v="0"/>
    <n v="0"/>
    <b v="0"/>
    <s v="music/world music"/>
    <n v="0"/>
    <x v="4"/>
    <x v="21"/>
    <x v="1237"/>
    <d v="2012-08-24T06:47:45"/>
    <x v="9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x v="1238"/>
    <x v="1238"/>
    <b v="0"/>
    <n v="3"/>
    <b v="0"/>
    <s v="music/world music"/>
    <n v="18"/>
    <x v="4"/>
    <x v="21"/>
    <x v="1238"/>
    <d v="2011-08-06T14:38:56"/>
    <x v="9"/>
  </r>
  <r>
    <n v="1239"/>
    <s v="Help Calmenco! finance new CD and Tour (Canceled)"/>
    <s v="Please consider helping us with our new CD and Riverdance Tour"/>
    <x v="30"/>
    <n v="0"/>
    <x v="1"/>
    <s v="US"/>
    <s v="USD"/>
    <x v="1239"/>
    <x v="1239"/>
    <b v="0"/>
    <n v="0"/>
    <b v="0"/>
    <s v="music/world music"/>
    <n v="0"/>
    <x v="4"/>
    <x v="21"/>
    <x v="1239"/>
    <d v="2012-01-05T23:06:07"/>
    <x v="9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x v="1240"/>
    <x v="1240"/>
    <b v="0"/>
    <n v="8"/>
    <b v="0"/>
    <s v="music/world music"/>
    <n v="3"/>
    <x v="4"/>
    <x v="21"/>
    <x v="1240"/>
    <d v="2013-07-12T21:51:00"/>
    <x v="9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x v="1241"/>
    <x v="1241"/>
    <b v="0"/>
    <n v="34"/>
    <b v="0"/>
    <s v="music/world music"/>
    <n v="51"/>
    <x v="4"/>
    <x v="21"/>
    <x v="1241"/>
    <d v="2014-11-03T05:59:00"/>
    <x v="9"/>
  </r>
  <r>
    <n v="1242"/>
    <s v="Add your voice to Cellphonia 9/11 (Canceled)"/>
    <s v="Cellphonia 9/11 (http://cellphonia.org/911/) is one of the performance pieces in the Music After marathon concert on 9.11.11"/>
    <x v="231"/>
    <n v="5"/>
    <x v="1"/>
    <s v="US"/>
    <s v="USD"/>
    <x v="1242"/>
    <x v="1242"/>
    <b v="0"/>
    <n v="1"/>
    <b v="0"/>
    <s v="music/world music"/>
    <n v="1"/>
    <x v="4"/>
    <x v="21"/>
    <x v="1242"/>
    <d v="2011-09-11T13:18:00"/>
    <x v="9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x v="1243"/>
    <x v="1243"/>
    <b v="0"/>
    <n v="38"/>
    <b v="0"/>
    <s v="music/world music"/>
    <n v="14"/>
    <x v="4"/>
    <x v="21"/>
    <x v="1243"/>
    <d v="2011-07-08T21:00:00"/>
    <x v="9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x v="1244"/>
    <x v="1244"/>
    <b v="1"/>
    <n v="45"/>
    <b v="1"/>
    <s v="music/rock"/>
    <n v="104"/>
    <x v="4"/>
    <x v="11"/>
    <x v="1244"/>
    <d v="2013-04-22T21:00:00"/>
    <x v="9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x v="1245"/>
    <x v="1245"/>
    <b v="1"/>
    <n v="17"/>
    <b v="1"/>
    <s v="music/rock"/>
    <n v="120"/>
    <x v="4"/>
    <x v="11"/>
    <x v="1245"/>
    <d v="2014-06-14T14:23:54"/>
    <x v="9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x v="1246"/>
    <x v="1246"/>
    <b v="1"/>
    <n v="31"/>
    <b v="1"/>
    <s v="music/rock"/>
    <n v="117"/>
    <x v="4"/>
    <x v="11"/>
    <x v="1246"/>
    <d v="2011-12-06T02:02:29"/>
    <x v="9"/>
  </r>
  <r>
    <n v="1247"/>
    <s v="BRAIN DEAD to record debut EP with SLAYER producer!"/>
    <s v="BRAIN DEAD is going to record their debut EP and they need your help, Bozos!"/>
    <x v="8"/>
    <n v="4275"/>
    <x v="0"/>
    <s v="US"/>
    <s v="USD"/>
    <x v="1247"/>
    <x v="1247"/>
    <b v="1"/>
    <n v="50"/>
    <b v="1"/>
    <s v="music/rock"/>
    <n v="122"/>
    <x v="4"/>
    <x v="11"/>
    <x v="1247"/>
    <d v="2013-05-06T07:00:55"/>
    <x v="9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x v="1248"/>
    <x v="1248"/>
    <b v="1"/>
    <n v="59"/>
    <b v="1"/>
    <s v="music/rock"/>
    <n v="152"/>
    <x v="4"/>
    <x v="11"/>
    <x v="1248"/>
    <d v="2014-06-13T06:59:00"/>
    <x v="9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x v="1249"/>
    <x v="1249"/>
    <b v="1"/>
    <n v="81"/>
    <b v="1"/>
    <s v="music/rock"/>
    <n v="104"/>
    <x v="4"/>
    <x v="11"/>
    <x v="1249"/>
    <d v="2012-07-07T17:46:51"/>
    <x v="9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x v="1250"/>
    <x v="1250"/>
    <b v="1"/>
    <n v="508"/>
    <b v="1"/>
    <s v="music/rock"/>
    <n v="200"/>
    <x v="4"/>
    <x v="11"/>
    <x v="1250"/>
    <d v="2014-09-06T15:25:31"/>
    <x v="9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x v="1251"/>
    <x v="1251"/>
    <b v="1"/>
    <n v="74"/>
    <b v="1"/>
    <s v="music/rock"/>
    <n v="102"/>
    <x v="4"/>
    <x v="11"/>
    <x v="1251"/>
    <d v="2011-09-25T19:32:47"/>
    <x v="9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x v="1252"/>
    <x v="1252"/>
    <b v="1"/>
    <n v="141"/>
    <b v="1"/>
    <s v="music/rock"/>
    <n v="138"/>
    <x v="4"/>
    <x v="11"/>
    <x v="1252"/>
    <d v="2013-10-24T23:42:49"/>
    <x v="9"/>
  </r>
  <r>
    <n v="1253"/>
    <s v="Suburban Legends: New Album"/>
    <s v="Suburban Legends are working on the most important album EVER, but they are in need of your help and about 10 bucks... probably more!"/>
    <x v="184"/>
    <n v="30383.32"/>
    <x v="0"/>
    <s v="US"/>
    <s v="USD"/>
    <x v="1253"/>
    <x v="1253"/>
    <b v="1"/>
    <n v="711"/>
    <b v="1"/>
    <s v="music/rock"/>
    <n v="303833"/>
    <x v="4"/>
    <x v="11"/>
    <x v="1253"/>
    <d v="2014-09-03T18:48:27"/>
    <x v="9"/>
  </r>
  <r>
    <n v="1254"/>
    <s v="Album4"/>
    <s v="Fresh off the heels of, &quot;Let the Waves Come in Threes,&quot; (#6 National Folk Chart) we're making a new record. Huge thanks for your help!"/>
    <x v="232"/>
    <n v="13323"/>
    <x v="0"/>
    <s v="US"/>
    <s v="USD"/>
    <x v="1254"/>
    <x v="1254"/>
    <b v="1"/>
    <n v="141"/>
    <b v="1"/>
    <s v="music/rock"/>
    <n v="199"/>
    <x v="4"/>
    <x v="11"/>
    <x v="1254"/>
    <d v="2011-01-01T04:59:00"/>
    <x v="9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x v="1255"/>
    <x v="1255"/>
    <b v="1"/>
    <n v="109"/>
    <b v="1"/>
    <s v="music/rock"/>
    <n v="202"/>
    <x v="4"/>
    <x v="11"/>
    <x v="1255"/>
    <d v="2013-12-01T21:17:32"/>
    <x v="9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x v="1256"/>
    <x v="1256"/>
    <b v="1"/>
    <n v="361"/>
    <b v="1"/>
    <s v="music/rock"/>
    <n v="118"/>
    <x v="4"/>
    <x v="11"/>
    <x v="1256"/>
    <d v="2012-02-12T22:03:51"/>
    <x v="9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x v="1257"/>
    <x v="1257"/>
    <b v="1"/>
    <n v="176"/>
    <b v="1"/>
    <s v="music/rock"/>
    <n v="295"/>
    <x v="4"/>
    <x v="11"/>
    <x v="1257"/>
    <d v="2011-04-03T01:03:10"/>
    <x v="9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x v="1258"/>
    <x v="1258"/>
    <b v="1"/>
    <n v="670"/>
    <b v="1"/>
    <s v="music/rock"/>
    <n v="213"/>
    <x v="4"/>
    <x v="11"/>
    <x v="1258"/>
    <d v="2013-08-31T14:40:12"/>
    <x v="9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x v="1259"/>
    <x v="1259"/>
    <b v="1"/>
    <n v="96"/>
    <b v="1"/>
    <s v="music/rock"/>
    <n v="104"/>
    <x v="4"/>
    <x v="11"/>
    <x v="1259"/>
    <d v="2014-06-09T03:59:00"/>
    <x v="9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x v="1260"/>
    <x v="1260"/>
    <b v="1"/>
    <n v="74"/>
    <b v="1"/>
    <s v="music/rock"/>
    <n v="114"/>
    <x v="4"/>
    <x v="11"/>
    <x v="1260"/>
    <d v="2014-02-26T20:13:40"/>
    <x v="9"/>
  </r>
  <r>
    <n v="1261"/>
    <s v="The Puget EP's Vinyl Release"/>
    <s v="We just recorded a stellar EP and we're trying to put it out on vinyl.  Can you help these punx out?"/>
    <x v="13"/>
    <n v="2025"/>
    <x v="0"/>
    <s v="US"/>
    <s v="USD"/>
    <x v="1261"/>
    <x v="1261"/>
    <b v="1"/>
    <n v="52"/>
    <b v="1"/>
    <s v="music/rock"/>
    <n v="101"/>
    <x v="4"/>
    <x v="11"/>
    <x v="1261"/>
    <d v="2014-01-29T08:13:47"/>
    <x v="9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x v="1262"/>
    <x v="1262"/>
    <b v="1"/>
    <n v="105"/>
    <b v="1"/>
    <s v="music/rock"/>
    <n v="125"/>
    <x v="4"/>
    <x v="11"/>
    <x v="1262"/>
    <d v="2014-02-16T18:18:12"/>
    <x v="9"/>
  </r>
  <r>
    <n v="1263"/>
    <s v="New Tropic Bombs EP ~ &quot;Return to Bomber Bay&quot;"/>
    <s v="A fresh batch of chaos from Toledo, Ohio's reggae-rockers, Tropic Bombs!"/>
    <x v="15"/>
    <n v="1785"/>
    <x v="0"/>
    <s v="US"/>
    <s v="USD"/>
    <x v="1263"/>
    <x v="1263"/>
    <b v="1"/>
    <n v="41"/>
    <b v="1"/>
    <s v="music/rock"/>
    <n v="119"/>
    <x v="4"/>
    <x v="11"/>
    <x v="1263"/>
    <d v="2014-03-29T01:00:00"/>
    <x v="9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x v="1264"/>
    <x v="1264"/>
    <b v="1"/>
    <n v="34"/>
    <b v="1"/>
    <s v="music/rock"/>
    <n v="166"/>
    <x v="4"/>
    <x v="11"/>
    <x v="1264"/>
    <d v="2013-10-29T15:54:43"/>
    <x v="9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x v="1265"/>
    <x v="1265"/>
    <b v="1"/>
    <n v="66"/>
    <b v="1"/>
    <s v="music/rock"/>
    <n v="119"/>
    <x v="4"/>
    <x v="11"/>
    <x v="1265"/>
    <d v="2010-11-30T15:43:35"/>
    <x v="9"/>
  </r>
  <r>
    <n v="1266"/>
    <s v="Sensory Station's First EP"/>
    <s v="We are looking to record our first EP produced by Aaron Harris (ISIS/Palms) at Studio West."/>
    <x v="195"/>
    <n v="9545"/>
    <x v="0"/>
    <s v="US"/>
    <s v="USD"/>
    <x v="1266"/>
    <x v="1266"/>
    <b v="1"/>
    <n v="50"/>
    <b v="1"/>
    <s v="music/rock"/>
    <n v="100"/>
    <x v="4"/>
    <x v="11"/>
    <x v="1266"/>
    <d v="2014-01-11T21:02:25"/>
    <x v="9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x v="1267"/>
    <x v="1267"/>
    <b v="1"/>
    <n v="159"/>
    <b v="1"/>
    <s v="music/rock"/>
    <n v="102"/>
    <x v="4"/>
    <x v="11"/>
    <x v="1267"/>
    <d v="2013-07-24T14:02:38"/>
    <x v="9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x v="1268"/>
    <x v="1268"/>
    <b v="1"/>
    <n v="182"/>
    <b v="1"/>
    <s v="music/rock"/>
    <n v="117"/>
    <x v="4"/>
    <x v="11"/>
    <x v="1268"/>
    <d v="2013-09-20T20:17:27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x v="233"/>
    <n v="20426"/>
    <x v="0"/>
    <s v="US"/>
    <s v="USD"/>
    <x v="1269"/>
    <x v="1269"/>
    <b v="1"/>
    <n v="206"/>
    <b v="1"/>
    <s v="music/rock"/>
    <n v="109"/>
    <x v="4"/>
    <x v="11"/>
    <x v="1269"/>
    <d v="2016-04-16T00:00:00"/>
    <x v="9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x v="1270"/>
    <x v="1270"/>
    <b v="1"/>
    <n v="169"/>
    <b v="1"/>
    <s v="music/rock"/>
    <n v="115"/>
    <x v="4"/>
    <x v="11"/>
    <x v="1270"/>
    <d v="2012-03-25T19:34:02"/>
    <x v="9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x v="1271"/>
    <x v="1271"/>
    <b v="1"/>
    <n v="31"/>
    <b v="1"/>
    <s v="music/rock"/>
    <n v="102"/>
    <x v="4"/>
    <x v="11"/>
    <x v="1271"/>
    <d v="2013-11-13T17:24:19"/>
    <x v="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x v="1272"/>
    <x v="1272"/>
    <b v="1"/>
    <n v="28"/>
    <b v="1"/>
    <s v="music/rock"/>
    <n v="106"/>
    <x v="4"/>
    <x v="11"/>
    <x v="1272"/>
    <d v="2010-06-15T04:00:00"/>
    <x v="9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x v="1273"/>
    <x v="1273"/>
    <b v="1"/>
    <n v="54"/>
    <b v="1"/>
    <s v="music/rock"/>
    <n v="104"/>
    <x v="4"/>
    <x v="11"/>
    <x v="1273"/>
    <d v="2014-08-31T17:31:31"/>
    <x v="9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x v="1274"/>
    <x v="1274"/>
    <b v="1"/>
    <n v="467"/>
    <b v="1"/>
    <s v="music/rock"/>
    <n v="155"/>
    <x v="4"/>
    <x v="11"/>
    <x v="1274"/>
    <d v="2012-08-30T16:33:45"/>
    <x v="9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x v="1275"/>
    <x v="1275"/>
    <b v="1"/>
    <n v="389"/>
    <b v="1"/>
    <s v="music/rock"/>
    <n v="162"/>
    <x v="4"/>
    <x v="11"/>
    <x v="1275"/>
    <d v="2013-08-07T20:49:47"/>
    <x v="9"/>
  </r>
  <r>
    <n v="1276"/>
    <s v="MR. DREAM GOES TO JAIL"/>
    <s v="Sponsor this Brooklyn punk band's debut seven-inch, MR. DREAM GOES TO JAIL."/>
    <x v="9"/>
    <n v="3132.63"/>
    <x v="0"/>
    <s v="US"/>
    <s v="USD"/>
    <x v="1276"/>
    <x v="1276"/>
    <b v="1"/>
    <n v="68"/>
    <b v="1"/>
    <s v="music/rock"/>
    <n v="104"/>
    <x v="4"/>
    <x v="11"/>
    <x v="1276"/>
    <d v="2009-09-01T04:00:00"/>
    <x v="9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x v="1277"/>
    <x v="1277"/>
    <b v="1"/>
    <n v="413"/>
    <b v="1"/>
    <s v="music/rock"/>
    <n v="106"/>
    <x v="4"/>
    <x v="11"/>
    <x v="1277"/>
    <d v="2012-09-04T13:29:07"/>
    <x v="9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x v="1278"/>
    <x v="1278"/>
    <b v="1"/>
    <n v="190"/>
    <b v="1"/>
    <s v="music/rock"/>
    <n v="155"/>
    <x v="4"/>
    <x v="11"/>
    <x v="1278"/>
    <d v="2014-06-25T02:00:00"/>
    <x v="9"/>
  </r>
  <r>
    <n v="1279"/>
    <s v="Making the Next Traveling Suitcase Album"/>
    <s v="The Traveling Suitcase is a 3-piece rock outfit from Oshkosh, WI. We have released 2 albums since 2010 and we are ready to record!"/>
    <x v="234"/>
    <n v="13864.17"/>
    <x v="0"/>
    <s v="US"/>
    <s v="USD"/>
    <x v="1279"/>
    <x v="1279"/>
    <b v="1"/>
    <n v="189"/>
    <b v="1"/>
    <s v="music/rock"/>
    <n v="111"/>
    <x v="4"/>
    <x v="11"/>
    <x v="1279"/>
    <d v="2014-03-24T01:22:50"/>
    <x v="9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x v="1280"/>
    <x v="1280"/>
    <b v="1"/>
    <n v="130"/>
    <b v="1"/>
    <s v="music/rock"/>
    <n v="111"/>
    <x v="4"/>
    <x v="11"/>
    <x v="1280"/>
    <d v="2011-03-01T18:10:54"/>
    <x v="9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x v="1281"/>
    <x v="1281"/>
    <b v="1"/>
    <n v="74"/>
    <b v="1"/>
    <s v="music/rock"/>
    <n v="111"/>
    <x v="4"/>
    <x v="11"/>
    <x v="1281"/>
    <d v="2013-07-28T17:50:36"/>
    <x v="9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x v="1282"/>
    <x v="1282"/>
    <b v="1"/>
    <n v="274"/>
    <b v="1"/>
    <s v="music/rock"/>
    <n v="124"/>
    <x v="4"/>
    <x v="11"/>
    <x v="1282"/>
    <d v="2013-12-09T04:59:00"/>
    <x v="9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x v="1283"/>
    <x v="1283"/>
    <b v="1"/>
    <n v="22"/>
    <b v="1"/>
    <s v="music/rock"/>
    <n v="211"/>
    <x v="4"/>
    <x v="11"/>
    <x v="1283"/>
    <d v="2013-03-11T04:00:00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x v="1284"/>
    <x v="1284"/>
    <b v="0"/>
    <n v="18"/>
    <b v="1"/>
    <s v="theater/plays"/>
    <n v="112"/>
    <x v="1"/>
    <x v="6"/>
    <x v="1284"/>
    <d v="2016-01-15T15:38:10"/>
    <x v="2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x v="1285"/>
    <x v="1285"/>
    <b v="0"/>
    <n v="31"/>
    <b v="1"/>
    <s v="theater/plays"/>
    <n v="111"/>
    <x v="1"/>
    <x v="6"/>
    <x v="1285"/>
    <d v="2014-08-25T04:59:00"/>
    <x v="3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x v="1286"/>
    <x v="1286"/>
    <b v="0"/>
    <n v="11"/>
    <b v="1"/>
    <s v="theater/plays"/>
    <n v="108"/>
    <x v="1"/>
    <x v="6"/>
    <x v="1286"/>
    <d v="2017-02-18T04:59:00"/>
    <x v="1"/>
  </r>
  <r>
    <n v="3990"/>
    <s v="&quot;The Day That Shakespeare Died&quot; - The book and the play."/>
    <s v="A book and a play. Narrated by the ghost of Will Shakespeare and the ghost of his dog Crab,  Their adventures in the afterlife..."/>
    <x v="235"/>
    <n v="69"/>
    <x v="2"/>
    <s v="GB"/>
    <s v="GBP"/>
    <x v="1287"/>
    <x v="1287"/>
    <b v="0"/>
    <n v="3"/>
    <b v="0"/>
    <s v="theater/plays"/>
    <n v="4"/>
    <x v="1"/>
    <x v="6"/>
    <x v="1287"/>
    <d v="2016-03-02T16:08:13"/>
    <x v="9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x v="1288"/>
    <x v="1288"/>
    <b v="0"/>
    <n v="1"/>
    <b v="0"/>
    <s v="theater/plays"/>
    <n v="0"/>
    <x v="1"/>
    <x v="6"/>
    <x v="1288"/>
    <d v="2016-05-03T18:49:02"/>
    <x v="9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x v="1289"/>
    <x v="1289"/>
    <b v="1"/>
    <n v="34"/>
    <b v="1"/>
    <s v="theater/plays"/>
    <n v="100"/>
    <x v="1"/>
    <x v="6"/>
    <x v="1289"/>
    <d v="2014-09-10T20:09:34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x v="1290"/>
    <x v="1290"/>
    <b v="0"/>
    <n v="39"/>
    <b v="1"/>
    <s v="theater/plays"/>
    <n v="105"/>
    <x v="1"/>
    <x v="6"/>
    <x v="1290"/>
    <d v="2016-08-23T18:34:50"/>
    <x v="2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x v="1291"/>
    <x v="1291"/>
    <b v="0"/>
    <n v="1"/>
    <b v="0"/>
    <s v="theater/plays"/>
    <n v="0"/>
    <x v="1"/>
    <x v="6"/>
    <x v="1291"/>
    <d v="2016-02-16T18:33:07"/>
    <x v="9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x v="1292"/>
    <x v="1292"/>
    <b v="1"/>
    <n v="60"/>
    <b v="1"/>
    <s v="theater/plays"/>
    <n v="126"/>
    <x v="1"/>
    <x v="6"/>
    <x v="1292"/>
    <d v="2012-06-01T03:59:00"/>
    <x v="5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x v="1293"/>
    <x v="1293"/>
    <b v="0"/>
    <n v="61"/>
    <b v="1"/>
    <s v="theater/plays"/>
    <n v="100"/>
    <x v="1"/>
    <x v="6"/>
    <x v="1293"/>
    <d v="2016-08-10T04:00:00"/>
    <x v="2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x v="1294"/>
    <x v="1294"/>
    <b v="0"/>
    <n v="108"/>
    <b v="1"/>
    <s v="theater/plays"/>
    <n v="119"/>
    <x v="1"/>
    <x v="6"/>
    <x v="1294"/>
    <d v="2014-10-29T18:54:0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x v="1295"/>
    <x v="1295"/>
    <b v="0"/>
    <n v="29"/>
    <b v="1"/>
    <s v="theater/plays"/>
    <n v="102"/>
    <x v="1"/>
    <x v="6"/>
    <x v="1295"/>
    <d v="2014-08-23T17:37:20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x v="1296"/>
    <x v="1296"/>
    <b v="0"/>
    <n v="84"/>
    <b v="1"/>
    <s v="theater/plays"/>
    <n v="121"/>
    <x v="1"/>
    <x v="6"/>
    <x v="1296"/>
    <d v="2015-09-21T03:11:16"/>
    <x v="0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x v="1297"/>
    <x v="1297"/>
    <b v="0"/>
    <n v="20"/>
    <b v="1"/>
    <s v="theater/plays"/>
    <n v="101"/>
    <x v="1"/>
    <x v="6"/>
    <x v="1297"/>
    <d v="2016-07-05T01:11:47"/>
    <x v="9"/>
  </r>
  <r>
    <n v="2908"/>
    <s v="&quot;THIS THING OF OURS&quot;"/>
    <s v="A dinner theatre/show about a day in the life of a Vegas &quot;Mob Boss&quot;_x000a_circa 1965- ish. It is all at once realistic,tragic, farce/comical"/>
    <x v="236"/>
    <n v="264"/>
    <x v="2"/>
    <s v="US"/>
    <s v="USD"/>
    <x v="1298"/>
    <x v="1298"/>
    <b v="0"/>
    <n v="5"/>
    <b v="0"/>
    <s v="theater/plays"/>
    <n v="3"/>
    <x v="1"/>
    <x v="6"/>
    <x v="1298"/>
    <d v="2016-06-08T17:33:39"/>
    <x v="9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x v="1299"/>
    <x v="1299"/>
    <b v="0"/>
    <n v="1"/>
    <b v="0"/>
    <s v="theater/plays"/>
    <n v="0"/>
    <x v="1"/>
    <x v="6"/>
    <x v="1299"/>
    <d v="2015-03-08T16:50:03"/>
    <x v="9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x v="1300"/>
    <x v="1300"/>
    <b v="0"/>
    <n v="67"/>
    <b v="1"/>
    <s v="theater/plays"/>
    <n v="139"/>
    <x v="1"/>
    <x v="6"/>
    <x v="1300"/>
    <d v="2014-06-16T06:59:00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x v="1301"/>
    <x v="1301"/>
    <b v="0"/>
    <n v="69"/>
    <b v="1"/>
    <s v="theater/plays"/>
    <n v="101"/>
    <x v="1"/>
    <x v="6"/>
    <x v="1301"/>
    <d v="2016-10-13T18:00:27"/>
    <x v="2"/>
  </r>
  <r>
    <n v="3265"/>
    <s v="&quot;Where was I&quot; - an autobiographical play on Dementia"/>
    <s v="A theatrical play on Alzheimerâ€™s and the challenges of loving a person who keeps disappearing."/>
    <x v="199"/>
    <n v="4428"/>
    <x v="0"/>
    <s v="IE"/>
    <s v="EUR"/>
    <x v="1302"/>
    <x v="1302"/>
    <b v="1"/>
    <n v="63"/>
    <b v="1"/>
    <s v="theater/plays"/>
    <n v="164"/>
    <x v="1"/>
    <x v="6"/>
    <x v="1302"/>
    <d v="2015-12-03T17:00:00"/>
    <x v="9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x v="341"/>
    <x v="1303"/>
    <b v="1"/>
    <n v="37"/>
    <b v="1"/>
    <s v="theater/plays"/>
    <n v="110"/>
    <x v="1"/>
    <x v="6"/>
    <x v="1303"/>
    <d v="2014-10-01T03:59:00"/>
    <x v="3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x v="1303"/>
    <x v="1304"/>
    <b v="0"/>
    <n v="104"/>
    <b v="0"/>
    <s v="technology/wearables"/>
    <n v="40"/>
    <x v="2"/>
    <x v="8"/>
    <x v="1304"/>
    <d v="2017-03-13T03:40:05"/>
    <x v="9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x v="1304"/>
    <x v="1305"/>
    <b v="0"/>
    <n v="86"/>
    <b v="0"/>
    <s v="technology/wearables"/>
    <n v="26"/>
    <x v="2"/>
    <x v="8"/>
    <x v="1305"/>
    <d v="2016-07-21T17:30:00"/>
    <x v="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x v="1305"/>
    <x v="1306"/>
    <b v="0"/>
    <n v="356"/>
    <b v="0"/>
    <s v="technology/wearables"/>
    <n v="65"/>
    <x v="2"/>
    <x v="8"/>
    <x v="1306"/>
    <d v="2014-12-04T10:58:54"/>
    <x v="9"/>
  </r>
  <r>
    <n v="1307"/>
    <s v="VR Card - Customized Virtual Reality Viewer (Canceled)"/>
    <s v="Get VR to Everyone with Mailable, Ready to Use Viewers"/>
    <x v="63"/>
    <n v="5757"/>
    <x v="1"/>
    <s v="US"/>
    <s v="USD"/>
    <x v="1306"/>
    <x v="1307"/>
    <b v="0"/>
    <n v="45"/>
    <b v="0"/>
    <s v="technology/wearables"/>
    <n v="12"/>
    <x v="2"/>
    <x v="8"/>
    <x v="1307"/>
    <d v="2016-02-17T12:04:39"/>
    <x v="9"/>
  </r>
  <r>
    <n v="1308"/>
    <s v="Boost Band: Wristband Phone Charger (Canceled)"/>
    <s v="Boost Band, a wristband that charges any device"/>
    <x v="3"/>
    <n v="1136"/>
    <x v="1"/>
    <s v="US"/>
    <s v="USD"/>
    <x v="1307"/>
    <x v="1308"/>
    <b v="0"/>
    <n v="38"/>
    <b v="0"/>
    <s v="technology/wearables"/>
    <n v="11"/>
    <x v="2"/>
    <x v="8"/>
    <x v="1308"/>
    <d v="2016-10-08T14:43:32"/>
    <x v="9"/>
  </r>
  <r>
    <n v="1309"/>
    <s v="CORE : Roam (Canceled)"/>
    <s v="Wicked fun and built for excitement, CORE is the safest and most versatile speaker you've ever worn."/>
    <x v="237"/>
    <n v="12879"/>
    <x v="1"/>
    <s v="US"/>
    <s v="USD"/>
    <x v="1308"/>
    <x v="1309"/>
    <b v="0"/>
    <n v="35"/>
    <b v="0"/>
    <s v="technology/wearables"/>
    <n v="112"/>
    <x v="2"/>
    <x v="8"/>
    <x v="1309"/>
    <d v="2015-10-15T21:11:08"/>
    <x v="9"/>
  </r>
  <r>
    <n v="1310"/>
    <s v="k5-jkt.by kiger (Canceled)"/>
    <s v="An essential hoodie that holds all sized smart phones and keep your headphone wires tangle free."/>
    <x v="22"/>
    <n v="3100"/>
    <x v="1"/>
    <s v="US"/>
    <s v="USD"/>
    <x v="1309"/>
    <x v="1310"/>
    <b v="0"/>
    <n v="24"/>
    <b v="0"/>
    <s v="technology/wearables"/>
    <n v="16"/>
    <x v="2"/>
    <x v="8"/>
    <x v="1310"/>
    <d v="2016-08-19T16:00:50"/>
    <x v="9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x v="1310"/>
    <x v="1311"/>
    <b v="0"/>
    <n v="100"/>
    <b v="0"/>
    <s v="technology/wearables"/>
    <n v="32"/>
    <x v="2"/>
    <x v="8"/>
    <x v="1311"/>
    <d v="2016-11-30T20:15:19"/>
    <x v="9"/>
  </r>
  <r>
    <n v="1312"/>
    <s v="GoSolo Hat for GoPro (Canceled)"/>
    <s v="People loved the original Black and Gray GoSolo hats and asked for more. So we received sample for 3 more colors!"/>
    <x v="209"/>
    <n v="28"/>
    <x v="1"/>
    <s v="US"/>
    <s v="USD"/>
    <x v="1311"/>
    <x v="1312"/>
    <b v="0"/>
    <n v="1"/>
    <b v="0"/>
    <s v="technology/wearables"/>
    <n v="1"/>
    <x v="2"/>
    <x v="8"/>
    <x v="1312"/>
    <d v="2015-04-18T16:52:02"/>
    <x v="9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x v="1312"/>
    <x v="1313"/>
    <b v="0"/>
    <n v="122"/>
    <b v="0"/>
    <s v="technology/wearables"/>
    <n v="31"/>
    <x v="2"/>
    <x v="8"/>
    <x v="1313"/>
    <d v="2016-03-03T17:01:54"/>
    <x v="9"/>
  </r>
  <r>
    <n v="1314"/>
    <s v="CulBox - Open Source Smart Watch for Arduino (Canceled)"/>
    <s v="CulBox is an Open Source wrist watch for Arduino with built in Bluetooth and bunch of Hi-Tech sensors and tons of features for Makers"/>
    <x v="238"/>
    <n v="2028"/>
    <x v="1"/>
    <s v="US"/>
    <s v="USD"/>
    <x v="1313"/>
    <x v="1314"/>
    <b v="0"/>
    <n v="11"/>
    <b v="0"/>
    <s v="technology/wearables"/>
    <n v="1"/>
    <x v="2"/>
    <x v="8"/>
    <x v="1314"/>
    <d v="2016-10-21T16:04:20"/>
    <x v="9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x v="1314"/>
    <x v="1315"/>
    <b v="0"/>
    <n v="248"/>
    <b v="0"/>
    <s v="technology/wearables"/>
    <n v="40"/>
    <x v="2"/>
    <x v="8"/>
    <x v="1315"/>
    <d v="2015-11-06T01:00:00"/>
    <x v="9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x v="1315"/>
    <x v="1316"/>
    <b v="0"/>
    <n v="1"/>
    <b v="0"/>
    <s v="technology/wearables"/>
    <n v="0"/>
    <x v="2"/>
    <x v="8"/>
    <x v="1316"/>
    <d v="2016-02-28T23:05:09"/>
    <x v="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x v="1316"/>
    <x v="1317"/>
    <b v="0"/>
    <n v="19"/>
    <b v="0"/>
    <s v="technology/wearables"/>
    <n v="6"/>
    <x v="2"/>
    <x v="8"/>
    <x v="1317"/>
    <d v="2016-07-21T14:00:00"/>
    <x v="9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x v="1317"/>
    <x v="1318"/>
    <b v="0"/>
    <n v="135"/>
    <b v="0"/>
    <s v="technology/wearables"/>
    <n v="15"/>
    <x v="2"/>
    <x v="8"/>
    <x v="1318"/>
    <d v="2015-01-11T01:02:52"/>
    <x v="9"/>
  </r>
  <r>
    <n v="1319"/>
    <s v="Pixel Shades by R A V E Z (Canceled)"/>
    <s v="Stand out at festivals, get people talking and support our latest campaign to augment your style with the latest LED technology."/>
    <x v="239"/>
    <n v="876"/>
    <x v="1"/>
    <s v="GB"/>
    <s v="GBP"/>
    <x v="1318"/>
    <x v="1319"/>
    <b v="0"/>
    <n v="9"/>
    <b v="0"/>
    <s v="technology/wearables"/>
    <n v="15"/>
    <x v="2"/>
    <x v="8"/>
    <x v="1319"/>
    <d v="2014-07-11T16:00:00"/>
    <x v="9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x v="1319"/>
    <x v="1320"/>
    <b v="0"/>
    <n v="3"/>
    <b v="0"/>
    <s v="technology/wearables"/>
    <n v="1"/>
    <x v="2"/>
    <x v="8"/>
    <x v="1320"/>
    <d v="2016-12-30T23:00:00"/>
    <x v="9"/>
  </r>
  <r>
    <n v="1321"/>
    <s v="Fashion Forward Headphones &amp; Membership Platform (Canceled)"/>
    <s v="Experience true sound quality and a membership platform that puts you in control of future headphones, features, design and prices."/>
    <x v="240"/>
    <n v="6019"/>
    <x v="1"/>
    <s v="SE"/>
    <s v="SEK"/>
    <x v="1320"/>
    <x v="1321"/>
    <b v="0"/>
    <n v="7"/>
    <b v="0"/>
    <s v="technology/wearables"/>
    <n v="1"/>
    <x v="2"/>
    <x v="8"/>
    <x v="1321"/>
    <d v="2016-12-23T17:58:57"/>
    <x v="9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x v="1321"/>
    <x v="1322"/>
    <b v="0"/>
    <n v="4"/>
    <b v="0"/>
    <s v="technology/wearables"/>
    <n v="0"/>
    <x v="2"/>
    <x v="8"/>
    <x v="1322"/>
    <d v="2015-05-21T15:45:25"/>
    <x v="9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x v="1322"/>
    <x v="1323"/>
    <b v="0"/>
    <n v="44"/>
    <b v="0"/>
    <s v="technology/wearables"/>
    <n v="9"/>
    <x v="2"/>
    <x v="8"/>
    <x v="1323"/>
    <d v="2016-04-26T06:55:00"/>
    <x v="9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x v="1323"/>
    <x v="1324"/>
    <b v="0"/>
    <n v="90"/>
    <b v="0"/>
    <s v="technology/wearables"/>
    <n v="10"/>
    <x v="2"/>
    <x v="8"/>
    <x v="1324"/>
    <d v="2016-10-13T15:12:32"/>
    <x v="9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x v="1324"/>
    <x v="1325"/>
    <b v="0"/>
    <n v="8"/>
    <b v="0"/>
    <s v="technology/wearables"/>
    <n v="2"/>
    <x v="2"/>
    <x v="8"/>
    <x v="1325"/>
    <d v="2016-12-30T02:03:55"/>
    <x v="9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x v="1325"/>
    <x v="1326"/>
    <b v="0"/>
    <n v="11"/>
    <b v="0"/>
    <s v="technology/wearables"/>
    <n v="1"/>
    <x v="2"/>
    <x v="8"/>
    <x v="1326"/>
    <d v="2015-01-15T19:00:28"/>
    <x v="9"/>
  </r>
  <r>
    <n v="1327"/>
    <s v="CyClip - The Handlebar Adapter for Apple Watch (Canceled)"/>
    <s v="CyClip is a way to mount the Apple Watch to your handlebars; ideal for navigation, notifications, and music control on the fly."/>
    <x v="241"/>
    <n v="1705"/>
    <x v="1"/>
    <s v="US"/>
    <s v="USD"/>
    <x v="1326"/>
    <x v="1327"/>
    <b v="0"/>
    <n v="41"/>
    <b v="0"/>
    <s v="technology/wearables"/>
    <n v="4"/>
    <x v="2"/>
    <x v="8"/>
    <x v="1327"/>
    <d v="2015-05-29T16:17:15"/>
    <x v="9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x v="1327"/>
    <x v="1328"/>
    <b v="0"/>
    <n v="15"/>
    <b v="0"/>
    <s v="technology/wearables"/>
    <n v="2"/>
    <x v="2"/>
    <x v="8"/>
    <x v="1328"/>
    <d v="2016-10-14T15:25:34"/>
    <x v="9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x v="1328"/>
    <x v="1329"/>
    <b v="0"/>
    <n v="9"/>
    <b v="0"/>
    <s v="technology/wearables"/>
    <n v="1"/>
    <x v="2"/>
    <x v="8"/>
    <x v="1329"/>
    <d v="2014-12-02T06:19:05"/>
    <x v="9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x v="1329"/>
    <x v="1330"/>
    <b v="0"/>
    <n v="50"/>
    <b v="0"/>
    <s v="technology/wearables"/>
    <n v="22"/>
    <x v="2"/>
    <x v="8"/>
    <x v="1330"/>
    <d v="2016-07-02T04:00:00"/>
    <x v="9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x v="1330"/>
    <x v="1331"/>
    <b v="0"/>
    <n v="34"/>
    <b v="0"/>
    <s v="technology/wearables"/>
    <n v="1"/>
    <x v="2"/>
    <x v="8"/>
    <x v="1331"/>
    <d v="2016-08-17T12:05:54"/>
    <x v="9"/>
  </r>
  <r>
    <n v="1332"/>
    <s v="Belt with Legs Invention (Canceled)"/>
    <s v="Long bus queue and no seats around? This light weight seating device can be worn anywhere and at anytime! Belt that converts into seat."/>
    <x v="242"/>
    <n v="0"/>
    <x v="1"/>
    <s v="CH"/>
    <s v="CHF"/>
    <x v="1331"/>
    <x v="1332"/>
    <b v="0"/>
    <n v="0"/>
    <b v="0"/>
    <s v="technology/wearables"/>
    <n v="0"/>
    <x v="2"/>
    <x v="8"/>
    <x v="1332"/>
    <d v="2017-01-27T01:26:48"/>
    <x v="9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x v="1332"/>
    <x v="1333"/>
    <b v="0"/>
    <n v="0"/>
    <b v="0"/>
    <s v="technology/wearables"/>
    <n v="0"/>
    <x v="2"/>
    <x v="8"/>
    <x v="1333"/>
    <d v="2014-07-16T02:33:45"/>
    <x v="9"/>
  </r>
  <r>
    <n v="1334"/>
    <s v="My TUSK â„¢ (Telephone Utility Support Kit!) (Canceled)"/>
    <s v="A wearable device that allows you to dock and operate your phone hands-free anywhere and everywhere!"/>
    <x v="243"/>
    <n v="14303"/>
    <x v="1"/>
    <s v="US"/>
    <s v="USD"/>
    <x v="1333"/>
    <x v="1334"/>
    <b v="0"/>
    <n v="276"/>
    <b v="0"/>
    <s v="technology/wearables"/>
    <n v="11"/>
    <x v="2"/>
    <x v="8"/>
    <x v="1334"/>
    <d v="2016-03-11T18:34:47"/>
    <x v="9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x v="1334"/>
    <x v="1335"/>
    <b v="0"/>
    <n v="16"/>
    <b v="0"/>
    <s v="technology/wearables"/>
    <n v="20"/>
    <x v="2"/>
    <x v="8"/>
    <x v="1335"/>
    <d v="2015-12-05T22:28:22"/>
    <x v="9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x v="1335"/>
    <x v="1336"/>
    <b v="0"/>
    <n v="224"/>
    <b v="0"/>
    <s v="technology/wearables"/>
    <n v="85"/>
    <x v="2"/>
    <x v="8"/>
    <x v="1336"/>
    <d v="2014-12-17T20:43:48"/>
    <x v="9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x v="1336"/>
    <x v="1337"/>
    <b v="0"/>
    <n v="140"/>
    <b v="0"/>
    <s v="technology/wearables"/>
    <n v="49"/>
    <x v="2"/>
    <x v="8"/>
    <x v="1337"/>
    <d v="2017-03-03T13:51:19"/>
    <x v="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x v="1337"/>
    <x v="1338"/>
    <b v="0"/>
    <n v="15"/>
    <b v="0"/>
    <s v="technology/wearables"/>
    <n v="3"/>
    <x v="2"/>
    <x v="8"/>
    <x v="1338"/>
    <d v="2015-08-02T19:17:13"/>
    <x v="9"/>
  </r>
  <r>
    <n v="1339"/>
    <s v="Linkoo (Canceled)"/>
    <s v="World's Smallest customizable Phone &amp; GPS Watch for kids !"/>
    <x v="63"/>
    <n v="3317"/>
    <x v="1"/>
    <s v="US"/>
    <s v="USD"/>
    <x v="1338"/>
    <x v="1339"/>
    <b v="0"/>
    <n v="37"/>
    <b v="0"/>
    <s v="technology/wearables"/>
    <n v="7"/>
    <x v="2"/>
    <x v="8"/>
    <x v="1339"/>
    <d v="2014-12-08T16:31:55"/>
    <x v="9"/>
  </r>
  <r>
    <n v="1340"/>
    <s v="Glass Designs (Canceled)"/>
    <s v="I would like to make nicer, more stylish looking frames for the Google Glass using 3D printing technology."/>
    <x v="244"/>
    <n v="0"/>
    <x v="1"/>
    <s v="US"/>
    <s v="USD"/>
    <x v="1339"/>
    <x v="1340"/>
    <b v="0"/>
    <n v="0"/>
    <b v="0"/>
    <s v="technology/wearables"/>
    <n v="0"/>
    <x v="2"/>
    <x v="8"/>
    <x v="1340"/>
    <d v="2014-08-15T14:17:33"/>
    <x v="9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x v="1340"/>
    <x v="1341"/>
    <b v="0"/>
    <n v="46"/>
    <b v="0"/>
    <s v="technology/wearables"/>
    <n v="70"/>
    <x v="2"/>
    <x v="8"/>
    <x v="1341"/>
    <d v="2016-10-01T14:58:37"/>
    <x v="9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x v="1341"/>
    <x v="1342"/>
    <b v="0"/>
    <n v="1"/>
    <b v="0"/>
    <s v="technology/wearables"/>
    <n v="0"/>
    <x v="2"/>
    <x v="8"/>
    <x v="1342"/>
    <d v="2015-07-17T19:35:39"/>
    <x v="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x v="1342"/>
    <x v="1343"/>
    <b v="0"/>
    <n v="323"/>
    <b v="0"/>
    <s v="technology/wearables"/>
    <n v="102"/>
    <x v="2"/>
    <x v="8"/>
    <x v="1343"/>
    <d v="2016-08-19T03:59:00"/>
    <x v="9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x v="1343"/>
    <x v="1344"/>
    <b v="0"/>
    <n v="139"/>
    <b v="1"/>
    <s v="publishing/nonfiction"/>
    <n v="378"/>
    <x v="3"/>
    <x v="9"/>
    <x v="1344"/>
    <d v="2016-06-30T18:57:19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x v="1344"/>
    <x v="1345"/>
    <b v="0"/>
    <n v="7"/>
    <b v="1"/>
    <s v="publishing/nonfiction"/>
    <n v="125"/>
    <x v="3"/>
    <x v="9"/>
    <x v="1345"/>
    <d v="2014-07-14T19:32:39"/>
    <x v="9"/>
  </r>
  <r>
    <n v="1346"/>
    <s v="Anthology of Stories from LGBT Nepal"/>
    <s v="An anthology of nonfiction stories written by Nepal's Lesbian, Gay, Bisexual, and Transgender (LGBT) community."/>
    <x v="245"/>
    <n v="7219"/>
    <x v="0"/>
    <s v="US"/>
    <s v="USD"/>
    <x v="1345"/>
    <x v="1346"/>
    <b v="0"/>
    <n v="149"/>
    <b v="1"/>
    <s v="publishing/nonfiction"/>
    <n v="147"/>
    <x v="3"/>
    <x v="9"/>
    <x v="1346"/>
    <d v="2013-06-27T01:49:1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x v="1346"/>
    <x v="1347"/>
    <b v="0"/>
    <n v="31"/>
    <b v="1"/>
    <s v="publishing/nonfiction"/>
    <n v="102"/>
    <x v="3"/>
    <x v="9"/>
    <x v="1347"/>
    <d v="2015-03-07T15:18:45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6"/>
    <n v="5985"/>
    <x v="0"/>
    <s v="US"/>
    <s v="USD"/>
    <x v="1347"/>
    <x v="1348"/>
    <b v="0"/>
    <n v="26"/>
    <b v="1"/>
    <s v="publishing/nonfiction"/>
    <n v="102"/>
    <x v="3"/>
    <x v="9"/>
    <x v="1348"/>
    <d v="2014-12-18T12:08:5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x v="1348"/>
    <x v="1349"/>
    <b v="0"/>
    <n v="172"/>
    <b v="1"/>
    <s v="publishing/nonfiction"/>
    <n v="204"/>
    <x v="3"/>
    <x v="9"/>
    <x v="1349"/>
    <d v="2015-12-16T06:59:00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x v="1349"/>
    <x v="1350"/>
    <b v="0"/>
    <n v="78"/>
    <b v="1"/>
    <s v="publishing/nonfiction"/>
    <n v="104"/>
    <x v="3"/>
    <x v="9"/>
    <x v="1350"/>
    <d v="2015-12-26T00:18:54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x v="1350"/>
    <x v="1351"/>
    <b v="0"/>
    <n v="120"/>
    <b v="1"/>
    <s v="publishing/nonfiction"/>
    <n v="101"/>
    <x v="3"/>
    <x v="9"/>
    <x v="1351"/>
    <d v="2016-02-12T17:45:44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x v="1351"/>
    <x v="1352"/>
    <b v="0"/>
    <n v="227"/>
    <b v="1"/>
    <s v="publishing/nonfiction"/>
    <n v="136"/>
    <x v="3"/>
    <x v="9"/>
    <x v="1352"/>
    <d v="2015-09-05T03:59:00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x v="1352"/>
    <x v="1353"/>
    <b v="0"/>
    <n v="42"/>
    <b v="1"/>
    <s v="publishing/nonfiction"/>
    <n v="134"/>
    <x v="3"/>
    <x v="9"/>
    <x v="1353"/>
    <d v="2013-03-11T00:00:00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x v="1353"/>
    <x v="1354"/>
    <b v="0"/>
    <n v="64"/>
    <b v="1"/>
    <s v="publishing/nonfiction"/>
    <n v="130"/>
    <x v="3"/>
    <x v="9"/>
    <x v="1354"/>
    <d v="2016-06-11T19:22:59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x v="1354"/>
    <x v="1355"/>
    <b v="0"/>
    <n v="121"/>
    <b v="1"/>
    <s v="publishing/nonfiction"/>
    <n v="123"/>
    <x v="3"/>
    <x v="9"/>
    <x v="1355"/>
    <d v="2012-11-30T10:00:00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x v="1355"/>
    <x v="1356"/>
    <b v="0"/>
    <n v="87"/>
    <b v="1"/>
    <s v="publishing/nonfiction"/>
    <n v="183"/>
    <x v="3"/>
    <x v="9"/>
    <x v="1356"/>
    <d v="2013-07-05T00:56:00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x v="1356"/>
    <x v="1357"/>
    <b v="0"/>
    <n v="65"/>
    <b v="1"/>
    <s v="publishing/nonfiction"/>
    <n v="125"/>
    <x v="3"/>
    <x v="9"/>
    <x v="1357"/>
    <d v="2013-03-01T05:59:00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x v="1357"/>
    <x v="1358"/>
    <b v="0"/>
    <n v="49"/>
    <b v="1"/>
    <s v="publishing/nonfiction"/>
    <n v="112"/>
    <x v="3"/>
    <x v="9"/>
    <x v="1358"/>
    <d v="2011-06-25T13:42:03"/>
    <x v="9"/>
  </r>
  <r>
    <n v="1359"/>
    <s v="UnConventional - Worldcon 2011 Research"/>
    <s v="Funding for a 2011 trip to Worldcon for research for &quot;UnConventional,&quot; a book on the history of the American fan convention."/>
    <x v="247"/>
    <n v="764"/>
    <x v="0"/>
    <s v="US"/>
    <s v="USD"/>
    <x v="1358"/>
    <x v="1359"/>
    <b v="0"/>
    <n v="19"/>
    <b v="1"/>
    <s v="publishing/nonfiction"/>
    <n v="116"/>
    <x v="3"/>
    <x v="9"/>
    <x v="1359"/>
    <d v="2011-07-06T19:33:10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x v="1359"/>
    <x v="1360"/>
    <b v="0"/>
    <n v="81"/>
    <b v="1"/>
    <s v="publishing/nonfiction"/>
    <n v="173"/>
    <x v="3"/>
    <x v="9"/>
    <x v="1360"/>
    <d v="2012-08-02T21:37:00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x v="1360"/>
    <x v="1361"/>
    <b v="0"/>
    <n v="264"/>
    <b v="1"/>
    <s v="publishing/nonfiction"/>
    <n v="126"/>
    <x v="3"/>
    <x v="9"/>
    <x v="1361"/>
    <d v="2014-06-21T17:12:52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x v="1361"/>
    <x v="1362"/>
    <b v="0"/>
    <n v="25"/>
    <b v="1"/>
    <s v="publishing/nonfiction"/>
    <n v="109"/>
    <x v="3"/>
    <x v="9"/>
    <x v="1362"/>
    <d v="2013-09-07T22:25:31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x v="1362"/>
    <x v="1363"/>
    <b v="0"/>
    <n v="5"/>
    <b v="1"/>
    <s v="publishing/nonfiction"/>
    <n v="100"/>
    <x v="3"/>
    <x v="9"/>
    <x v="1363"/>
    <d v="2016-02-15T07:59:00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8"/>
    <n v="49830"/>
    <x v="0"/>
    <s v="DK"/>
    <s v="DKK"/>
    <x v="1363"/>
    <x v="1364"/>
    <b v="0"/>
    <n v="144"/>
    <b v="1"/>
    <s v="music/rock"/>
    <n v="119"/>
    <x v="4"/>
    <x v="11"/>
    <x v="1364"/>
    <d v="2015-01-07T16:41:46"/>
    <x v="9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x v="1364"/>
    <x v="1365"/>
    <b v="0"/>
    <n v="92"/>
    <b v="1"/>
    <s v="music/rock"/>
    <n v="100"/>
    <x v="4"/>
    <x v="11"/>
    <x v="1365"/>
    <d v="2015-03-16T16:35:52"/>
    <x v="9"/>
  </r>
  <r>
    <n v="1366"/>
    <s v="Kick It! A Tribute to the A.K.s"/>
    <s v="A musical memorial for Alexi Petersen."/>
    <x v="51"/>
    <n v="9486.69"/>
    <x v="0"/>
    <s v="US"/>
    <s v="USD"/>
    <x v="1365"/>
    <x v="1366"/>
    <b v="0"/>
    <n v="147"/>
    <b v="1"/>
    <s v="music/rock"/>
    <n v="126"/>
    <x v="4"/>
    <x v="11"/>
    <x v="1366"/>
    <d v="2014-11-27T00:54:23"/>
    <x v="9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x v="1366"/>
    <x v="1367"/>
    <b v="0"/>
    <n v="90"/>
    <b v="1"/>
    <s v="music/rock"/>
    <n v="114"/>
    <x v="4"/>
    <x v="11"/>
    <x v="1367"/>
    <d v="2015-11-14T01:04:10"/>
    <x v="9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x v="1367"/>
    <x v="1368"/>
    <b v="0"/>
    <n v="87"/>
    <b v="1"/>
    <s v="music/rock"/>
    <n v="111"/>
    <x v="4"/>
    <x v="11"/>
    <x v="1368"/>
    <d v="2015-06-15T04:34:54"/>
    <x v="9"/>
  </r>
  <r>
    <n v="1369"/>
    <s v="FEEL BETTER: Derek Fawcett's solo, full-length debut"/>
    <s v="Fawcett's FEEL BETTER is an album of love unrequited, realized, and rued, with echoes of Petty, Springsteen, Neil Young &amp; Coldplay."/>
    <x v="249"/>
    <n v="34090.629999999997"/>
    <x v="0"/>
    <s v="US"/>
    <s v="USD"/>
    <x v="1368"/>
    <x v="1369"/>
    <b v="0"/>
    <n v="406"/>
    <b v="1"/>
    <s v="music/rock"/>
    <n v="105"/>
    <x v="4"/>
    <x v="11"/>
    <x v="1369"/>
    <d v="2014-04-11T14:15:46"/>
    <x v="9"/>
  </r>
  <r>
    <n v="1370"/>
    <s v="Food On You presents Baby's First Parental Advisory"/>
    <s v="Songs about the first year of parenthood, often inappropriate for children"/>
    <x v="15"/>
    <n v="1555"/>
    <x v="0"/>
    <s v="US"/>
    <s v="USD"/>
    <x v="1369"/>
    <x v="1370"/>
    <b v="0"/>
    <n v="20"/>
    <b v="1"/>
    <s v="music/rock"/>
    <n v="104"/>
    <x v="4"/>
    <x v="11"/>
    <x v="1370"/>
    <d v="2013-10-16T00:04:50"/>
    <x v="9"/>
  </r>
  <r>
    <n v="1371"/>
    <s v="The Defiant Tour Documentary with LoNero"/>
    <s v="The Defiant Tour Documentary is a never before examination of the finances of a touring band and what it takes to go on the road."/>
    <x v="250"/>
    <n v="7495"/>
    <x v="0"/>
    <s v="US"/>
    <s v="USD"/>
    <x v="1370"/>
    <x v="1371"/>
    <b v="0"/>
    <n v="70"/>
    <b v="1"/>
    <s v="music/rock"/>
    <n v="107"/>
    <x v="4"/>
    <x v="11"/>
    <x v="1371"/>
    <d v="2015-05-07T18:12:22"/>
    <x v="9"/>
  </r>
  <r>
    <n v="1372"/>
    <s v="Ted Lukas &amp; the Misled new CD - &quot;FEED&quot;"/>
    <s v="Please help us raise funds to press our new CD!"/>
    <x v="2"/>
    <n v="620"/>
    <x v="0"/>
    <s v="US"/>
    <s v="USD"/>
    <x v="1371"/>
    <x v="1372"/>
    <b v="0"/>
    <n v="16"/>
    <b v="1"/>
    <s v="music/rock"/>
    <n v="124"/>
    <x v="4"/>
    <x v="11"/>
    <x v="1372"/>
    <d v="2012-07-12T17:45:32"/>
    <x v="9"/>
  </r>
  <r>
    <n v="1373"/>
    <s v="Broccoli Samurai: Tour Van or Bust!"/>
    <s v="Help Broccoli Samurai raise money to get a new van and continue bringing you the jams!"/>
    <x v="3"/>
    <n v="10501"/>
    <x v="0"/>
    <s v="US"/>
    <s v="USD"/>
    <x v="1372"/>
    <x v="1373"/>
    <b v="0"/>
    <n v="52"/>
    <b v="1"/>
    <s v="music/rock"/>
    <n v="105"/>
    <x v="4"/>
    <x v="11"/>
    <x v="1373"/>
    <d v="2016-12-30T22:50:33"/>
    <x v="9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x v="1373"/>
    <x v="1374"/>
    <b v="0"/>
    <n v="66"/>
    <b v="1"/>
    <s v="music/rock"/>
    <n v="189"/>
    <x v="4"/>
    <x v="11"/>
    <x v="1374"/>
    <d v="2016-03-25T02:53:08"/>
    <x v="9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x v="1374"/>
    <x v="1375"/>
    <b v="0"/>
    <n v="109"/>
    <b v="1"/>
    <s v="music/rock"/>
    <n v="171"/>
    <x v="4"/>
    <x v="11"/>
    <x v="1375"/>
    <d v="2017-01-15T01:35:19"/>
    <x v="9"/>
  </r>
  <r>
    <n v="1376"/>
    <s v="Dead Pirates / HIGHMARE LP 2nd pressing"/>
    <s v="Dead Pirates are planning a second pressing of HIGHMARE LP, who wants one ?"/>
    <x v="251"/>
    <n v="9342"/>
    <x v="0"/>
    <s v="GB"/>
    <s v="GBP"/>
    <x v="1375"/>
    <x v="1376"/>
    <b v="0"/>
    <n v="168"/>
    <b v="1"/>
    <s v="music/rock"/>
    <n v="252"/>
    <x v="4"/>
    <x v="11"/>
    <x v="1376"/>
    <d v="2016-12-03T17:03:26"/>
    <x v="9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x v="1376"/>
    <x v="1377"/>
    <b v="0"/>
    <n v="31"/>
    <b v="1"/>
    <s v="music/rock"/>
    <n v="116"/>
    <x v="4"/>
    <x v="11"/>
    <x v="1377"/>
    <d v="2017-02-03T04:11:00"/>
    <x v="9"/>
  </r>
  <r>
    <n v="1378"/>
    <s v="SIX BY SEVEN"/>
    <s v="A psychedelic post rock masterpiece!"/>
    <x v="13"/>
    <n v="4067"/>
    <x v="0"/>
    <s v="GB"/>
    <s v="GBP"/>
    <x v="1377"/>
    <x v="1378"/>
    <b v="0"/>
    <n v="133"/>
    <b v="1"/>
    <s v="music/rock"/>
    <n v="203"/>
    <x v="4"/>
    <x v="11"/>
    <x v="1378"/>
    <d v="2016-08-01T18:13:30"/>
    <x v="9"/>
  </r>
  <r>
    <n v="1379"/>
    <s v="J. Walter Makes a Record"/>
    <s v="---------The long-awaited debut full-length from Justin Ruddy--------"/>
    <x v="3"/>
    <n v="11160"/>
    <x v="0"/>
    <s v="US"/>
    <s v="USD"/>
    <x v="1378"/>
    <x v="1379"/>
    <b v="0"/>
    <n v="151"/>
    <b v="1"/>
    <s v="music/rock"/>
    <n v="112"/>
    <x v="4"/>
    <x v="11"/>
    <x v="1379"/>
    <d v="2015-06-05T11:47:56"/>
    <x v="9"/>
  </r>
  <r>
    <n v="1380"/>
    <s v="BARNFEST 2015"/>
    <s v="A DIY MUSIC FESTIVAL FROM ST. LOUIS MO! Bands make their own festival, help make it legit!"/>
    <x v="252"/>
    <n v="106"/>
    <x v="0"/>
    <s v="US"/>
    <s v="USD"/>
    <x v="1379"/>
    <x v="1380"/>
    <b v="0"/>
    <n v="5"/>
    <b v="1"/>
    <s v="music/rock"/>
    <n v="424"/>
    <x v="4"/>
    <x v="11"/>
    <x v="1380"/>
    <d v="2015-06-09T02:00:00"/>
    <x v="9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x v="1380"/>
    <x v="1381"/>
    <b v="0"/>
    <n v="73"/>
    <b v="1"/>
    <s v="music/rock"/>
    <n v="107"/>
    <x v="4"/>
    <x v="11"/>
    <x v="1381"/>
    <d v="2016-12-29T05:08:45"/>
    <x v="9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x v="1381"/>
    <x v="1382"/>
    <b v="0"/>
    <n v="148"/>
    <b v="1"/>
    <s v="music/rock"/>
    <n v="104"/>
    <x v="4"/>
    <x v="11"/>
    <x v="1382"/>
    <d v="2013-05-06T19:12:16"/>
    <x v="9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x v="1382"/>
    <x v="1383"/>
    <b v="0"/>
    <n v="93"/>
    <b v="1"/>
    <s v="music/rock"/>
    <n v="212"/>
    <x v="4"/>
    <x v="11"/>
    <x v="1383"/>
    <d v="2016-12-23T01:47:58"/>
    <x v="9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x v="1383"/>
    <x v="1384"/>
    <b v="0"/>
    <n v="63"/>
    <b v="1"/>
    <s v="music/rock"/>
    <n v="124"/>
    <x v="4"/>
    <x v="11"/>
    <x v="1384"/>
    <d v="2015-07-05T17:38:42"/>
    <x v="9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x v="1384"/>
    <x v="1385"/>
    <b v="0"/>
    <n v="134"/>
    <b v="1"/>
    <s v="music/rock"/>
    <n v="110"/>
    <x v="4"/>
    <x v="11"/>
    <x v="1385"/>
    <d v="2016-04-29T12:11:00"/>
    <x v="9"/>
  </r>
  <r>
    <n v="1386"/>
    <s v="MALTESE CROSS: The First Album"/>
    <s v="We are a classic hard rock/heavy metal band just trying to keep rock alive!"/>
    <x v="44"/>
    <n v="875"/>
    <x v="0"/>
    <s v="US"/>
    <s v="USD"/>
    <x v="1385"/>
    <x v="1386"/>
    <b v="0"/>
    <n v="14"/>
    <b v="1"/>
    <s v="music/rock"/>
    <n v="219"/>
    <x v="4"/>
    <x v="11"/>
    <x v="1386"/>
    <d v="2015-07-29T15:31:29"/>
    <x v="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x v="1386"/>
    <x v="1387"/>
    <b v="0"/>
    <n v="78"/>
    <b v="1"/>
    <s v="music/rock"/>
    <n v="137"/>
    <x v="4"/>
    <x v="11"/>
    <x v="1387"/>
    <d v="2015-06-03T04:30:00"/>
    <x v="9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x v="1387"/>
    <x v="1388"/>
    <b v="0"/>
    <n v="112"/>
    <b v="1"/>
    <s v="music/rock"/>
    <n v="135"/>
    <x v="4"/>
    <x v="11"/>
    <x v="1388"/>
    <d v="2016-10-17T16:14:00"/>
    <x v="9"/>
  </r>
  <r>
    <n v="1389"/>
    <s v="Pre-order DANCEHALL's first record!!!"/>
    <s v="Help fund the pressing of DANCEHALL's first record by pre-ordering it in advance!!!"/>
    <x v="2"/>
    <n v="727"/>
    <x v="0"/>
    <s v="GB"/>
    <s v="GBP"/>
    <x v="1388"/>
    <x v="1389"/>
    <b v="0"/>
    <n v="34"/>
    <b v="1"/>
    <s v="music/rock"/>
    <n v="145"/>
    <x v="4"/>
    <x v="11"/>
    <x v="1389"/>
    <d v="2016-08-13T11:32:37"/>
    <x v="9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x v="1389"/>
    <x v="1390"/>
    <b v="0"/>
    <n v="19"/>
    <b v="1"/>
    <s v="music/rock"/>
    <n v="109"/>
    <x v="4"/>
    <x v="11"/>
    <x v="1390"/>
    <d v="2015-04-27T17:12:00"/>
    <x v="9"/>
  </r>
  <r>
    <n v="1391"/>
    <s v="Rules and Regulations"/>
    <s v="With the money donated through this project we intend on investing in sound equipment for live shows"/>
    <x v="2"/>
    <n v="551"/>
    <x v="0"/>
    <s v="US"/>
    <s v="USD"/>
    <x v="1390"/>
    <x v="1391"/>
    <b v="0"/>
    <n v="13"/>
    <b v="1"/>
    <s v="music/rock"/>
    <n v="110"/>
    <x v="4"/>
    <x v="11"/>
    <x v="1391"/>
    <d v="2015-08-22T04:59:00"/>
    <x v="9"/>
  </r>
  <r>
    <n v="1392"/>
    <s v="Telesomniac's Debut Album"/>
    <s v="Telesomniac is a rock band from Provo, UT releasing their debut album Thirty-One Flashes in the Dark."/>
    <x v="30"/>
    <n v="2841"/>
    <x v="0"/>
    <s v="US"/>
    <s v="USD"/>
    <x v="1391"/>
    <x v="1392"/>
    <b v="0"/>
    <n v="104"/>
    <b v="1"/>
    <s v="music/rock"/>
    <n v="114"/>
    <x v="4"/>
    <x v="11"/>
    <x v="1392"/>
    <d v="2016-03-03T03:43:06"/>
    <x v="9"/>
  </r>
  <r>
    <n v="1393"/>
    <s v="WolfHunt | Social Commentary Rock Project"/>
    <s v="Rock n' Roll tales of our times"/>
    <x v="3"/>
    <n v="10235"/>
    <x v="0"/>
    <s v="US"/>
    <s v="USD"/>
    <x v="1392"/>
    <x v="1393"/>
    <b v="0"/>
    <n v="52"/>
    <b v="1"/>
    <s v="music/rock"/>
    <n v="102"/>
    <x v="4"/>
    <x v="11"/>
    <x v="1393"/>
    <d v="2016-08-01T16:22:03"/>
    <x v="9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x v="1393"/>
    <x v="1394"/>
    <b v="0"/>
    <n v="17"/>
    <b v="1"/>
    <s v="music/rock"/>
    <n v="122"/>
    <x v="4"/>
    <x v="11"/>
    <x v="1394"/>
    <d v="2017-03-01T03:00:00"/>
    <x v="9"/>
  </r>
  <r>
    <n v="1395"/>
    <s v="Quiet Oaks Full Length Album"/>
    <s v="Help Quiet Oaks record their debut album!!!"/>
    <x v="8"/>
    <n v="3916"/>
    <x v="0"/>
    <s v="US"/>
    <s v="USD"/>
    <x v="1394"/>
    <x v="1395"/>
    <b v="0"/>
    <n v="82"/>
    <b v="1"/>
    <s v="music/rock"/>
    <n v="112"/>
    <x v="4"/>
    <x v="11"/>
    <x v="1395"/>
    <d v="2017-01-14T21:48:01"/>
    <x v="9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x v="1395"/>
    <x v="1396"/>
    <b v="0"/>
    <n v="73"/>
    <b v="1"/>
    <s v="music/rock"/>
    <n v="107"/>
    <x v="4"/>
    <x v="11"/>
    <x v="1396"/>
    <d v="2015-02-13T23:58:02"/>
    <x v="9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x v="1396"/>
    <x v="1397"/>
    <b v="0"/>
    <n v="158"/>
    <b v="1"/>
    <s v="music/rock"/>
    <n v="114"/>
    <x v="4"/>
    <x v="11"/>
    <x v="1397"/>
    <d v="2016-10-27T21:19:00"/>
    <x v="9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x v="1397"/>
    <x v="1398"/>
    <b v="0"/>
    <n v="65"/>
    <b v="1"/>
    <s v="music/rock"/>
    <n v="110"/>
    <x v="4"/>
    <x v="11"/>
    <x v="1398"/>
    <d v="2016-07-05T20:58:54"/>
    <x v="9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x v="1398"/>
    <x v="1399"/>
    <b v="0"/>
    <n v="184"/>
    <b v="1"/>
    <s v="music/rock"/>
    <n v="126"/>
    <x v="4"/>
    <x v="11"/>
    <x v="1399"/>
    <d v="2014-10-07T00:06:13"/>
    <x v="9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x v="1399"/>
    <x v="1400"/>
    <b v="0"/>
    <n v="34"/>
    <b v="1"/>
    <s v="music/rock"/>
    <n v="167"/>
    <x v="4"/>
    <x v="11"/>
    <x v="1400"/>
    <d v="2016-06-12T05:30:00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x v="1400"/>
    <x v="1401"/>
    <b v="0"/>
    <n v="240"/>
    <b v="1"/>
    <s v="music/rock"/>
    <n v="497"/>
    <x v="4"/>
    <x v="11"/>
    <x v="1401"/>
    <d v="2013-05-26T23:54:34"/>
    <x v="9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x v="1401"/>
    <x v="1402"/>
    <b v="0"/>
    <n v="113"/>
    <b v="1"/>
    <s v="music/rock"/>
    <n v="109"/>
    <x v="4"/>
    <x v="11"/>
    <x v="1402"/>
    <d v="2015-05-01T00:16:51"/>
    <x v="9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x v="1402"/>
    <x v="1403"/>
    <b v="0"/>
    <n v="66"/>
    <b v="1"/>
    <s v="music/rock"/>
    <n v="103"/>
    <x v="4"/>
    <x v="11"/>
    <x v="1403"/>
    <d v="2013-07-26T01:30:35"/>
    <x v="9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x v="1403"/>
    <x v="1404"/>
    <b v="1"/>
    <n v="5"/>
    <b v="0"/>
    <s v="publishing/translations"/>
    <n v="2"/>
    <x v="3"/>
    <x v="22"/>
    <x v="1404"/>
    <d v="2015-02-22T12:14:45"/>
    <x v="9"/>
  </r>
  <r>
    <n v="1405"/>
    <s v="The Bible translated into Emoticons"/>
    <s v="Will more people read the Bible if it were translated into Emoticons?"/>
    <x v="31"/>
    <n v="105"/>
    <x v="2"/>
    <s v="US"/>
    <s v="USD"/>
    <x v="1404"/>
    <x v="1405"/>
    <b v="1"/>
    <n v="17"/>
    <b v="0"/>
    <s v="publishing/translations"/>
    <n v="0"/>
    <x v="3"/>
    <x v="22"/>
    <x v="1405"/>
    <d v="2014-11-28T17:20:01"/>
    <x v="9"/>
  </r>
  <r>
    <n v="1406"/>
    <s v="Man Down! Translation project"/>
    <s v="The White coat and the battle dress uniform"/>
    <x v="14"/>
    <n v="15"/>
    <x v="2"/>
    <s v="IT"/>
    <s v="EUR"/>
    <x v="1405"/>
    <x v="1406"/>
    <b v="0"/>
    <n v="3"/>
    <b v="0"/>
    <s v="publishing/translations"/>
    <n v="0"/>
    <x v="3"/>
    <x v="22"/>
    <x v="1406"/>
    <d v="2015-12-12T10:00:00"/>
    <x v="9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x v="1406"/>
    <x v="1407"/>
    <b v="0"/>
    <n v="2"/>
    <b v="0"/>
    <s v="publishing/translations"/>
    <n v="1"/>
    <x v="3"/>
    <x v="22"/>
    <x v="1407"/>
    <d v="2014-08-12T12:52:58"/>
    <x v="9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x v="1407"/>
    <x v="1408"/>
    <b v="0"/>
    <n v="6"/>
    <b v="0"/>
    <s v="publishing/translations"/>
    <n v="7"/>
    <x v="3"/>
    <x v="22"/>
    <x v="1408"/>
    <d v="2015-11-13T21:55:56"/>
    <x v="9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x v="1408"/>
    <x v="1409"/>
    <b v="0"/>
    <n v="0"/>
    <b v="0"/>
    <s v="publishing/translations"/>
    <n v="0"/>
    <x v="3"/>
    <x v="22"/>
    <x v="1409"/>
    <d v="2015-01-01T04:12:15"/>
    <x v="9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x v="1409"/>
    <x v="1410"/>
    <b v="0"/>
    <n v="1"/>
    <b v="0"/>
    <s v="publishing/translations"/>
    <n v="0"/>
    <x v="3"/>
    <x v="22"/>
    <x v="1410"/>
    <d v="2016-06-03T07:38:40"/>
    <x v="9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x v="1410"/>
    <x v="1411"/>
    <b v="0"/>
    <n v="3"/>
    <b v="0"/>
    <s v="publishing/translations"/>
    <n v="0"/>
    <x v="3"/>
    <x v="22"/>
    <x v="1411"/>
    <d v="2015-02-06T01:25:00"/>
    <x v="9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x v="1411"/>
    <x v="1412"/>
    <b v="0"/>
    <n v="13"/>
    <b v="0"/>
    <s v="publishing/translations"/>
    <n v="5"/>
    <x v="3"/>
    <x v="22"/>
    <x v="1412"/>
    <d v="2014-12-04T01:31:39"/>
    <x v="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x v="1412"/>
    <x v="1413"/>
    <b v="0"/>
    <n v="1"/>
    <b v="0"/>
    <s v="publishing/translations"/>
    <n v="5"/>
    <x v="3"/>
    <x v="22"/>
    <x v="1413"/>
    <d v="2016-02-20T10:29:30"/>
    <x v="9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x v="1413"/>
    <x v="1414"/>
    <b v="0"/>
    <n v="1"/>
    <b v="0"/>
    <s v="publishing/translations"/>
    <n v="0"/>
    <x v="3"/>
    <x v="22"/>
    <x v="1414"/>
    <d v="2017-01-03T06:04:27"/>
    <x v="9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x v="1414"/>
    <x v="1415"/>
    <b v="0"/>
    <n v="9"/>
    <b v="0"/>
    <s v="publishing/translations"/>
    <n v="18"/>
    <x v="3"/>
    <x v="22"/>
    <x v="1415"/>
    <d v="2015-08-16T16:13:11"/>
    <x v="9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x v="1415"/>
    <x v="1416"/>
    <b v="0"/>
    <n v="0"/>
    <b v="0"/>
    <s v="publishing/translations"/>
    <n v="0"/>
    <x v="3"/>
    <x v="22"/>
    <x v="1416"/>
    <d v="2015-11-21T23:13:39"/>
    <x v="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x v="1416"/>
    <x v="1417"/>
    <b v="0"/>
    <n v="2"/>
    <b v="0"/>
    <s v="publishing/translations"/>
    <n v="1"/>
    <x v="3"/>
    <x v="22"/>
    <x v="1417"/>
    <d v="2015-09-15T11:11:00"/>
    <x v="9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x v="1417"/>
    <x v="1418"/>
    <b v="0"/>
    <n v="1"/>
    <b v="0"/>
    <s v="publishing/translations"/>
    <n v="0"/>
    <x v="3"/>
    <x v="22"/>
    <x v="1418"/>
    <d v="2016-02-25T10:57:14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x v="1418"/>
    <x v="1419"/>
    <b v="0"/>
    <n v="10"/>
    <b v="0"/>
    <s v="publishing/translations"/>
    <n v="7"/>
    <x v="3"/>
    <x v="22"/>
    <x v="1419"/>
    <d v="2016-10-09T10:56:59"/>
    <x v="9"/>
  </r>
  <r>
    <n v="1420"/>
    <s v="Shakespeare in the Hood - Romeo and Juliet"/>
    <s v="Help me butcher Shakespeare in a satirical fashion."/>
    <x v="253"/>
    <n v="3"/>
    <x v="2"/>
    <s v="US"/>
    <s v="USD"/>
    <x v="1419"/>
    <x v="1420"/>
    <b v="0"/>
    <n v="3"/>
    <b v="0"/>
    <s v="publishing/translations"/>
    <n v="3"/>
    <x v="3"/>
    <x v="22"/>
    <x v="1420"/>
    <d v="2016-06-28T16:01:26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x v="1420"/>
    <x v="1421"/>
    <b v="0"/>
    <n v="2"/>
    <b v="0"/>
    <s v="publishing/translations"/>
    <n v="0"/>
    <x v="3"/>
    <x v="22"/>
    <x v="1421"/>
    <d v="2015-02-08T21:58:29"/>
    <x v="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x v="1421"/>
    <x v="1422"/>
    <b v="0"/>
    <n v="2"/>
    <b v="0"/>
    <s v="publishing/translations"/>
    <n v="0"/>
    <x v="3"/>
    <x v="22"/>
    <x v="1422"/>
    <d v="2016-09-21T05:45:04"/>
    <x v="9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x v="1422"/>
    <x v="1423"/>
    <b v="0"/>
    <n v="1"/>
    <b v="0"/>
    <s v="publishing/translations"/>
    <n v="0"/>
    <x v="3"/>
    <x v="22"/>
    <x v="1423"/>
    <d v="2016-01-01T08:38:51"/>
    <x v="9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x v="1423"/>
    <x v="1424"/>
    <b v="0"/>
    <n v="14"/>
    <b v="0"/>
    <s v="publishing/translations"/>
    <n v="20"/>
    <x v="3"/>
    <x v="22"/>
    <x v="1424"/>
    <d v="2016-11-15T18:13:22"/>
    <x v="9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x v="1424"/>
    <x v="1425"/>
    <b v="0"/>
    <n v="0"/>
    <b v="0"/>
    <s v="publishing/translations"/>
    <n v="0"/>
    <x v="3"/>
    <x v="22"/>
    <x v="1425"/>
    <d v="2015-04-29T03:09:19"/>
    <x v="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x v="1425"/>
    <x v="1426"/>
    <b v="0"/>
    <n v="0"/>
    <b v="0"/>
    <s v="publishing/translations"/>
    <n v="0"/>
    <x v="3"/>
    <x v="22"/>
    <x v="1426"/>
    <d v="2015-08-24T09:22:00"/>
    <x v="9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x v="1426"/>
    <x v="1427"/>
    <b v="0"/>
    <n v="4"/>
    <b v="0"/>
    <s v="publishing/translations"/>
    <n v="8"/>
    <x v="3"/>
    <x v="22"/>
    <x v="1427"/>
    <d v="2016-09-18T20:26:25"/>
    <x v="9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x v="1427"/>
    <x v="1428"/>
    <b v="0"/>
    <n v="3"/>
    <b v="0"/>
    <s v="publishing/translations"/>
    <n v="5"/>
    <x v="3"/>
    <x v="22"/>
    <x v="1428"/>
    <d v="2016-04-02T08:06:57"/>
    <x v="9"/>
  </r>
  <r>
    <n v="1429"/>
    <s v="10 P.M."/>
    <s v="A guy in his 30's tries to live his &quot;American Dream&quot;, but quickly it turns into a nightmare. (A Novel)"/>
    <x v="3"/>
    <n v="0"/>
    <x v="2"/>
    <s v="US"/>
    <s v="USD"/>
    <x v="1428"/>
    <x v="1429"/>
    <b v="0"/>
    <n v="0"/>
    <b v="0"/>
    <s v="publishing/translations"/>
    <n v="0"/>
    <x v="3"/>
    <x v="22"/>
    <x v="1429"/>
    <d v="2015-04-10T01:27:22"/>
    <x v="9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x v="1429"/>
    <x v="1430"/>
    <b v="0"/>
    <n v="5"/>
    <b v="0"/>
    <s v="publishing/translations"/>
    <n v="8"/>
    <x v="3"/>
    <x v="22"/>
    <x v="1430"/>
    <d v="2014-12-19T19:31:28"/>
    <x v="9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x v="1430"/>
    <x v="1431"/>
    <b v="0"/>
    <n v="47"/>
    <b v="0"/>
    <s v="publishing/translations"/>
    <n v="32"/>
    <x v="3"/>
    <x v="22"/>
    <x v="1431"/>
    <d v="2015-11-26T06:03:36"/>
    <x v="9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x v="1431"/>
    <x v="1432"/>
    <b v="0"/>
    <n v="0"/>
    <b v="0"/>
    <s v="publishing/translations"/>
    <n v="0"/>
    <x v="3"/>
    <x v="22"/>
    <x v="1432"/>
    <d v="2015-07-20T18:43:48"/>
    <x v="9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x v="1432"/>
    <x v="1433"/>
    <b v="0"/>
    <n v="10"/>
    <b v="0"/>
    <s v="publishing/translations"/>
    <n v="7"/>
    <x v="3"/>
    <x v="22"/>
    <x v="1433"/>
    <d v="2016-12-10T11:00:00"/>
    <x v="9"/>
  </r>
  <r>
    <n v="1434"/>
    <s v="Translation of 'SOCIALCAPITALISM' (2014)"/>
    <s v="Interest from abroad to publish my book SOCIALCAPITALISM. Need translation to English master. Help appreciated."/>
    <x v="254"/>
    <n v="8190"/>
    <x v="2"/>
    <s v="DK"/>
    <s v="DKK"/>
    <x v="1433"/>
    <x v="1434"/>
    <b v="0"/>
    <n v="11"/>
    <b v="0"/>
    <s v="publishing/translations"/>
    <n v="10"/>
    <x v="3"/>
    <x v="22"/>
    <x v="1434"/>
    <d v="2015-06-08T15:00:00"/>
    <x v="9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x v="1434"/>
    <x v="1435"/>
    <b v="0"/>
    <n v="2"/>
    <b v="0"/>
    <s v="publishing/translations"/>
    <n v="0"/>
    <x v="3"/>
    <x v="22"/>
    <x v="1435"/>
    <d v="2015-10-11T18:43:40"/>
    <x v="9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x v="1435"/>
    <x v="1436"/>
    <b v="0"/>
    <n v="2"/>
    <b v="0"/>
    <s v="publishing/translations"/>
    <n v="1"/>
    <x v="3"/>
    <x v="22"/>
    <x v="1436"/>
    <d v="2016-02-21T08:24:17"/>
    <x v="9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x v="1436"/>
    <x v="1437"/>
    <b v="0"/>
    <n v="22"/>
    <b v="0"/>
    <s v="publishing/translations"/>
    <n v="27"/>
    <x v="3"/>
    <x v="22"/>
    <x v="1437"/>
    <d v="2014-07-13T04:59:00"/>
    <x v="9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x v="1437"/>
    <x v="1438"/>
    <b v="0"/>
    <n v="8"/>
    <b v="0"/>
    <s v="publishing/translations"/>
    <n v="3"/>
    <x v="3"/>
    <x v="22"/>
    <x v="1438"/>
    <d v="2016-04-27T13:55:00"/>
    <x v="9"/>
  </r>
  <r>
    <n v="1439"/>
    <s v="Watermark the truth beneath the surface - Translate"/>
    <s v="My English  novel has received excellent reviews. To address the great interest from Germany I want to translate it into German."/>
    <x v="255"/>
    <n v="180"/>
    <x v="2"/>
    <s v="CA"/>
    <s v="CAD"/>
    <x v="1438"/>
    <x v="1439"/>
    <b v="0"/>
    <n v="6"/>
    <b v="0"/>
    <s v="publishing/translations"/>
    <n v="7"/>
    <x v="3"/>
    <x v="22"/>
    <x v="1439"/>
    <d v="2015-03-07T19:55:01"/>
    <x v="9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x v="1439"/>
    <x v="1440"/>
    <b v="0"/>
    <n v="1"/>
    <b v="0"/>
    <s v="publishing/translations"/>
    <n v="0"/>
    <x v="3"/>
    <x v="22"/>
    <x v="1440"/>
    <d v="2016-05-26T17:57:43"/>
    <x v="9"/>
  </r>
  <r>
    <n v="1441"/>
    <s v="Sikh Police: Guru Granth Sahib Project"/>
    <s v="Guru Granth Sahib; User Friendly. A book which captures the essence of the Guru Granth Sahib in modern English and also made digital."/>
    <x v="238"/>
    <n v="2020"/>
    <x v="2"/>
    <s v="GB"/>
    <s v="GBP"/>
    <x v="1440"/>
    <x v="1441"/>
    <b v="0"/>
    <n v="3"/>
    <b v="0"/>
    <s v="publishing/translations"/>
    <n v="1"/>
    <x v="3"/>
    <x v="22"/>
    <x v="1441"/>
    <d v="2015-09-11T18:22:49"/>
    <x v="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x v="1441"/>
    <x v="1442"/>
    <b v="0"/>
    <n v="0"/>
    <b v="0"/>
    <s v="publishing/translations"/>
    <n v="0"/>
    <x v="3"/>
    <x v="22"/>
    <x v="1442"/>
    <d v="2016-05-25T15:29:18"/>
    <x v="9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x v="1442"/>
    <x v="1443"/>
    <b v="0"/>
    <n v="0"/>
    <b v="0"/>
    <s v="publishing/translations"/>
    <n v="0"/>
    <x v="3"/>
    <x v="22"/>
    <x v="1443"/>
    <d v="2017-01-02T22:13:29"/>
    <x v="9"/>
  </r>
  <r>
    <n v="1444"/>
    <s v="Expand the MillionairesLetter in the US Market!"/>
    <s v="We as a successfull german stock market newsletter publisher want expand in the US market!"/>
    <x v="256"/>
    <n v="0"/>
    <x v="2"/>
    <s v="DE"/>
    <s v="EUR"/>
    <x v="1443"/>
    <x v="1444"/>
    <b v="0"/>
    <n v="0"/>
    <b v="0"/>
    <s v="publishing/translations"/>
    <n v="0"/>
    <x v="3"/>
    <x v="22"/>
    <x v="1444"/>
    <d v="2015-09-12T20:57:42"/>
    <x v="9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x v="1444"/>
    <x v="1445"/>
    <b v="0"/>
    <n v="0"/>
    <b v="0"/>
    <s v="publishing/translations"/>
    <n v="0"/>
    <x v="3"/>
    <x v="22"/>
    <x v="1445"/>
    <d v="2015-06-14T13:00:55"/>
    <x v="9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x v="1445"/>
    <x v="1446"/>
    <b v="0"/>
    <n v="0"/>
    <b v="0"/>
    <s v="publishing/translations"/>
    <n v="0"/>
    <x v="3"/>
    <x v="22"/>
    <x v="1446"/>
    <d v="2016-04-21T10:44:38"/>
    <x v="9"/>
  </r>
  <r>
    <n v="1447"/>
    <s v="Indian Language Dictionary"/>
    <s v="I'm creating a dictionary of multiple Indian languages."/>
    <x v="69"/>
    <n v="75"/>
    <x v="2"/>
    <s v="US"/>
    <s v="USD"/>
    <x v="1446"/>
    <x v="1447"/>
    <b v="0"/>
    <n v="3"/>
    <b v="0"/>
    <s v="publishing/translations"/>
    <n v="0"/>
    <x v="3"/>
    <x v="22"/>
    <x v="1447"/>
    <d v="2016-07-08T17:32:14"/>
    <x v="9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x v="1447"/>
    <x v="1448"/>
    <b v="0"/>
    <n v="0"/>
    <b v="0"/>
    <s v="publishing/translations"/>
    <n v="0"/>
    <x v="3"/>
    <x v="22"/>
    <x v="1448"/>
    <d v="2015-05-22T05:25:00"/>
    <x v="9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x v="1448"/>
    <x v="1449"/>
    <b v="0"/>
    <n v="0"/>
    <b v="0"/>
    <s v="publishing/translations"/>
    <n v="0"/>
    <x v="3"/>
    <x v="22"/>
    <x v="1449"/>
    <d v="2015-05-10T19:28:25"/>
    <x v="9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x v="1449"/>
    <x v="1450"/>
    <b v="0"/>
    <n v="1"/>
    <b v="0"/>
    <s v="publishing/translations"/>
    <n v="0"/>
    <x v="3"/>
    <x v="22"/>
    <x v="1450"/>
    <d v="2016-02-20T04:06:37"/>
    <x v="9"/>
  </r>
  <r>
    <n v="1451"/>
    <s v="Modern Literal Torah Translation (Canceled)"/>
    <s v="Modern Literal Translation of the Torah in English and Russian with sub-linear and interlinear layout."/>
    <x v="257"/>
    <n v="2"/>
    <x v="1"/>
    <s v="US"/>
    <s v="USD"/>
    <x v="1450"/>
    <x v="1451"/>
    <b v="0"/>
    <n v="2"/>
    <b v="0"/>
    <s v="publishing/translations"/>
    <n v="0"/>
    <x v="3"/>
    <x v="22"/>
    <x v="1451"/>
    <d v="2014-11-19T00:00:59"/>
    <x v="9"/>
  </r>
  <r>
    <n v="1452"/>
    <s v="The Judo Preservation Project (Canceled)"/>
    <s v="I am gathering rare, out-of-print Judo books for preservation, translation and sharing."/>
    <x v="32"/>
    <n v="0"/>
    <x v="1"/>
    <s v="US"/>
    <s v="USD"/>
    <x v="1451"/>
    <x v="1452"/>
    <b v="0"/>
    <n v="0"/>
    <b v="0"/>
    <s v="publishing/translations"/>
    <n v="0"/>
    <x v="3"/>
    <x v="22"/>
    <x v="1452"/>
    <d v="2014-07-28T16:52:43"/>
    <x v="9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x v="1452"/>
    <x v="1453"/>
    <b v="0"/>
    <n v="0"/>
    <b v="0"/>
    <s v="publishing/translations"/>
    <n v="0"/>
    <x v="3"/>
    <x v="22"/>
    <x v="1453"/>
    <d v="2017-04-15T15:42:27"/>
    <x v="9"/>
  </r>
  <r>
    <n v="1454"/>
    <s v="Beginner's Guide to Fibromyalgia translation - fibromialgia"/>
    <s v="Our Beginner's Guide to Fibromyalgia is to be translated into English. Endorsed by leading Rheumatology &amp; Psychology Societies in Spain"/>
    <x v="258"/>
    <n v="15"/>
    <x v="1"/>
    <s v="ES"/>
    <s v="EUR"/>
    <x v="1453"/>
    <x v="1454"/>
    <b v="0"/>
    <n v="1"/>
    <b v="0"/>
    <s v="publishing/translations"/>
    <n v="1"/>
    <x v="3"/>
    <x v="22"/>
    <x v="1454"/>
    <d v="2016-04-24T21:59:00"/>
    <x v="9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x v="1454"/>
    <x v="1455"/>
    <b v="0"/>
    <n v="7"/>
    <b v="0"/>
    <s v="publishing/translations"/>
    <n v="11"/>
    <x v="3"/>
    <x v="22"/>
    <x v="1455"/>
    <d v="2014-09-05T13:39:00"/>
    <x v="9"/>
  </r>
  <r>
    <n v="1456"/>
    <s v="Sometimes you don't need love (Canceled)"/>
    <s v="English Version of my auto-published novel"/>
    <x v="10"/>
    <n v="145"/>
    <x v="1"/>
    <s v="IT"/>
    <s v="EUR"/>
    <x v="1455"/>
    <x v="1456"/>
    <b v="0"/>
    <n v="3"/>
    <b v="0"/>
    <s v="publishing/translations"/>
    <n v="3"/>
    <x v="3"/>
    <x v="22"/>
    <x v="1456"/>
    <d v="2017-01-03T16:02:45"/>
    <x v="9"/>
  </r>
  <r>
    <n v="1457"/>
    <s v="Hey! I&quot;m not invisable, I am Just Old (Canceled)"/>
    <s v="Age is more than just a number, I hope your younger than you feel."/>
    <x v="12"/>
    <n v="0"/>
    <x v="1"/>
    <s v="US"/>
    <s v="USD"/>
    <x v="1456"/>
    <x v="1457"/>
    <b v="0"/>
    <n v="0"/>
    <b v="0"/>
    <s v="publishing/translations"/>
    <n v="0"/>
    <x v="3"/>
    <x v="22"/>
    <x v="1457"/>
    <d v="2015-11-11T22:30:44"/>
    <x v="9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x v="1457"/>
    <x v="1458"/>
    <b v="0"/>
    <n v="0"/>
    <b v="0"/>
    <s v="publishing/translations"/>
    <n v="0"/>
    <x v="3"/>
    <x v="22"/>
    <x v="1458"/>
    <d v="2014-08-11T04:00:00"/>
    <x v="9"/>
  </r>
  <r>
    <n v="1459"/>
    <s v="Like all the others (Canceled)"/>
    <s v="What if you suddenly found out, that your life wasnÂ´t the life you thought you had? What if you were like all the others!"/>
    <x v="259"/>
    <n v="0"/>
    <x v="1"/>
    <s v="DK"/>
    <s v="DKK"/>
    <x v="1458"/>
    <x v="1459"/>
    <b v="0"/>
    <n v="0"/>
    <b v="0"/>
    <s v="publishing/translations"/>
    <n v="0"/>
    <x v="3"/>
    <x v="22"/>
    <x v="1459"/>
    <d v="2015-12-02T17:25:00"/>
    <x v="9"/>
  </r>
  <r>
    <n v="1460"/>
    <s v="KJV2015 (Canceled)"/>
    <s v="KJV2015 Easier to understand for our kids and family not leaving out one verse or changing a meaning one bit."/>
    <x v="260"/>
    <n v="0"/>
    <x v="1"/>
    <s v="US"/>
    <s v="USD"/>
    <x v="1459"/>
    <x v="1460"/>
    <b v="0"/>
    <n v="0"/>
    <b v="0"/>
    <s v="publishing/translations"/>
    <n v="0"/>
    <x v="3"/>
    <x v="22"/>
    <x v="1460"/>
    <d v="2014-11-30T23:45:00"/>
    <x v="9"/>
  </r>
  <r>
    <n v="1461"/>
    <s v="Relatively Prime Series 2"/>
    <s v="Series 2 of Relatively Prime, a podcast of stories from the Mathematical Domain"/>
    <x v="36"/>
    <n v="15186.69"/>
    <x v="0"/>
    <s v="US"/>
    <s v="USD"/>
    <x v="1460"/>
    <x v="1461"/>
    <b v="1"/>
    <n v="340"/>
    <b v="1"/>
    <s v="publishing/radio &amp; podcasts"/>
    <n v="101"/>
    <x v="3"/>
    <x v="23"/>
    <x v="1461"/>
    <d v="2014-10-21T00:00:00"/>
    <x v="9"/>
  </r>
  <r>
    <n v="1462"/>
    <s v="Unbound: Fiction on the Radio"/>
    <s v="A new radio show focused on short fiction produced by Louisville Public Media"/>
    <x v="23"/>
    <n v="4340.7"/>
    <x v="0"/>
    <s v="US"/>
    <s v="USD"/>
    <x v="1461"/>
    <x v="1462"/>
    <b v="1"/>
    <n v="150"/>
    <b v="1"/>
    <s v="publishing/radio &amp; podcasts"/>
    <n v="109"/>
    <x v="3"/>
    <x v="23"/>
    <x v="1462"/>
    <d v="2013-04-10T15:54:31"/>
    <x v="9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x v="1462"/>
    <x v="1463"/>
    <b v="1"/>
    <n v="25"/>
    <b v="1"/>
    <s v="publishing/radio &amp; podcasts"/>
    <n v="148"/>
    <x v="3"/>
    <x v="23"/>
    <x v="1463"/>
    <d v="2013-04-07T20:52:18"/>
    <x v="9"/>
  </r>
  <r>
    <n v="1464"/>
    <s v="Science Studio"/>
    <s v="The Best Science Media on the Web"/>
    <x v="10"/>
    <n v="8160"/>
    <x v="0"/>
    <s v="US"/>
    <s v="USD"/>
    <x v="1463"/>
    <x v="1464"/>
    <b v="1"/>
    <n v="234"/>
    <b v="1"/>
    <s v="publishing/radio &amp; podcasts"/>
    <n v="163"/>
    <x v="3"/>
    <x v="23"/>
    <x v="1464"/>
    <d v="2013-02-16T15:52:38"/>
    <x v="9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x v="1464"/>
    <x v="1465"/>
    <b v="1"/>
    <n v="2602"/>
    <b v="1"/>
    <s v="publishing/radio &amp; podcasts"/>
    <n v="456"/>
    <x v="3"/>
    <x v="23"/>
    <x v="1465"/>
    <d v="2012-03-22T03:00:00"/>
    <x v="9"/>
  </r>
  <r>
    <n v="1466"/>
    <s v="WAYO 104.3 FM ROCHESTER, NY"/>
    <s v="WAYO needs your financial support to operate in 2016. Help keep the creativity and ideas of the Rochester community on the radio!"/>
    <x v="193"/>
    <n v="17260.37"/>
    <x v="0"/>
    <s v="US"/>
    <s v="USD"/>
    <x v="1465"/>
    <x v="1466"/>
    <b v="1"/>
    <n v="248"/>
    <b v="1"/>
    <s v="publishing/radio &amp; podcasts"/>
    <n v="108"/>
    <x v="3"/>
    <x v="23"/>
    <x v="1466"/>
    <d v="2016-01-12T05:00:00"/>
    <x v="9"/>
  </r>
  <r>
    <n v="1467"/>
    <s v="Radio Ambulante"/>
    <s v="We are a new Spanish language podcast telling uniquely Latin American stories."/>
    <x v="79"/>
    <n v="46032"/>
    <x v="0"/>
    <s v="US"/>
    <s v="USD"/>
    <x v="1466"/>
    <x v="1467"/>
    <b v="1"/>
    <n v="600"/>
    <b v="1"/>
    <s v="publishing/radio &amp; podcasts"/>
    <n v="115"/>
    <x v="3"/>
    <x v="23"/>
    <x v="1467"/>
    <d v="2012-03-25T18:14:45"/>
    <x v="9"/>
  </r>
  <r>
    <n v="1468"/>
    <s v="A New Season of Destination DIY"/>
    <s v="Destination DIY is a radio show &amp; podcast showcasing all kinds of creativity. Please help us make a new season of shows for your ears!"/>
    <x v="195"/>
    <n v="9725"/>
    <x v="0"/>
    <s v="US"/>
    <s v="USD"/>
    <x v="1467"/>
    <x v="1468"/>
    <b v="1"/>
    <n v="293"/>
    <b v="1"/>
    <s v="publishing/radio &amp; podcasts"/>
    <n v="102"/>
    <x v="3"/>
    <x v="23"/>
    <x v="1468"/>
    <d v="2011-06-12T00:20:49"/>
    <x v="9"/>
  </r>
  <r>
    <n v="1469"/>
    <s v="The Local Global Mashup Show"/>
    <s v="Get the inside edge on the stories that connect Americans to the world -- in your ear every week."/>
    <x v="261"/>
    <n v="47978"/>
    <x v="0"/>
    <s v="US"/>
    <s v="USD"/>
    <x v="1468"/>
    <x v="1469"/>
    <b v="1"/>
    <n v="321"/>
    <b v="1"/>
    <s v="publishing/radio &amp; podcasts"/>
    <n v="108"/>
    <x v="3"/>
    <x v="23"/>
    <x v="1469"/>
    <d v="2013-02-15T14:21:49"/>
    <x v="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x v="1469"/>
    <x v="1470"/>
    <b v="1"/>
    <n v="81"/>
    <b v="1"/>
    <s v="publishing/radio &amp; podcasts"/>
    <n v="125"/>
    <x v="3"/>
    <x v="23"/>
    <x v="1470"/>
    <d v="2012-12-28T19:51:03"/>
    <x v="9"/>
  </r>
  <r>
    <n v="1471"/>
    <s v="93.5 KNCE: True Taos Radio"/>
    <s v="Help improve the equipment, signal, and reach of 93.5 KNCE True Taos Radio, a new experiment in grassroots community media."/>
    <x v="262"/>
    <n v="33229"/>
    <x v="0"/>
    <s v="US"/>
    <s v="USD"/>
    <x v="1470"/>
    <x v="1471"/>
    <b v="1"/>
    <n v="343"/>
    <b v="1"/>
    <s v="publishing/radio &amp; podcasts"/>
    <n v="104"/>
    <x v="3"/>
    <x v="23"/>
    <x v="1471"/>
    <d v="2015-04-09T22:58:54"/>
    <x v="9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x v="1471"/>
    <x v="1472"/>
    <b v="1"/>
    <n v="336"/>
    <b v="1"/>
    <s v="publishing/radio &amp; podcasts"/>
    <n v="139"/>
    <x v="3"/>
    <x v="23"/>
    <x v="1472"/>
    <d v="2013-10-16T13:01:43"/>
    <x v="9"/>
  </r>
  <r>
    <n v="1473"/>
    <s v="ONE LOVES ONLY FORM"/>
    <s v="Public Radio Project"/>
    <x v="15"/>
    <n v="1807.74"/>
    <x v="0"/>
    <s v="US"/>
    <s v="USD"/>
    <x v="1472"/>
    <x v="1473"/>
    <b v="1"/>
    <n v="47"/>
    <b v="1"/>
    <s v="publishing/radio &amp; podcasts"/>
    <n v="121"/>
    <x v="3"/>
    <x v="23"/>
    <x v="1473"/>
    <d v="2012-03-01T23:30:39"/>
    <x v="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x v="1473"/>
    <x v="1474"/>
    <b v="1"/>
    <n v="76"/>
    <b v="1"/>
    <s v="publishing/radio &amp; podcasts"/>
    <n v="112"/>
    <x v="3"/>
    <x v="23"/>
    <x v="1474"/>
    <d v="2013-09-13T17:28:12"/>
    <x v="9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x v="1474"/>
    <x v="1475"/>
    <b v="1"/>
    <n v="441"/>
    <b v="1"/>
    <s v="publishing/radio &amp; podcasts"/>
    <n v="189"/>
    <x v="3"/>
    <x v="23"/>
    <x v="1475"/>
    <d v="2014-12-20T04:59:00"/>
    <x v="9"/>
  </r>
  <r>
    <n v="1476"/>
    <s v="The Comedy Button Podcast"/>
    <s v="The Comedy Button is a brand new nerd pop culture podcast with weekly video sketches."/>
    <x v="12"/>
    <n v="39693.279999999999"/>
    <x v="0"/>
    <s v="US"/>
    <s v="USD"/>
    <x v="1475"/>
    <x v="1476"/>
    <b v="1"/>
    <n v="916"/>
    <b v="1"/>
    <s v="publishing/radio &amp; podcasts"/>
    <n v="662"/>
    <x v="3"/>
    <x v="23"/>
    <x v="1476"/>
    <d v="2011-09-10T01:00:22"/>
    <x v="9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x v="1476"/>
    <x v="1477"/>
    <b v="1"/>
    <n v="369"/>
    <b v="1"/>
    <s v="publishing/radio &amp; podcasts"/>
    <n v="111"/>
    <x v="3"/>
    <x v="23"/>
    <x v="1477"/>
    <d v="2011-12-23T03:00:00"/>
    <x v="9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x v="1477"/>
    <x v="1478"/>
    <b v="1"/>
    <n v="20242"/>
    <b v="1"/>
    <s v="publishing/radio &amp; podcasts"/>
    <n v="1182"/>
    <x v="3"/>
    <x v="23"/>
    <x v="1478"/>
    <d v="2013-05-14T20:55:13"/>
    <x v="9"/>
  </r>
  <r>
    <n v="1479"/>
    <s v="Let's Talk Calmly About Security and Privacy"/>
    <s v="A former intelligence analyst/government transparency advocate talks to his colleagues about the past year's NSA revelations."/>
    <x v="182"/>
    <n v="2198"/>
    <x v="0"/>
    <s v="US"/>
    <s v="USD"/>
    <x v="1478"/>
    <x v="1479"/>
    <b v="1"/>
    <n v="71"/>
    <b v="1"/>
    <s v="publishing/radio &amp; podcasts"/>
    <n v="137"/>
    <x v="3"/>
    <x v="23"/>
    <x v="1479"/>
    <d v="2014-05-10T03:59:00"/>
    <x v="9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x v="1479"/>
    <x v="1480"/>
    <b v="1"/>
    <n v="635"/>
    <b v="1"/>
    <s v="publishing/radio &amp; podcasts"/>
    <n v="117"/>
    <x v="3"/>
    <x v="23"/>
    <x v="1480"/>
    <d v="2013-07-26T17:00:00"/>
    <x v="9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x v="1480"/>
    <x v="1481"/>
    <b v="0"/>
    <n v="6"/>
    <b v="0"/>
    <s v="publishing/fiction"/>
    <n v="2"/>
    <x v="3"/>
    <x v="10"/>
    <x v="1481"/>
    <d v="2013-11-02T22:09:05"/>
    <x v="9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x v="1481"/>
    <x v="1482"/>
    <b v="0"/>
    <n v="1"/>
    <b v="0"/>
    <s v="publishing/fiction"/>
    <n v="0"/>
    <x v="3"/>
    <x v="10"/>
    <x v="1482"/>
    <d v="2012-09-07T07:51:00"/>
    <x v="9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x v="1482"/>
    <x v="1483"/>
    <b v="0"/>
    <n v="2"/>
    <b v="0"/>
    <s v="publishing/fiction"/>
    <n v="1"/>
    <x v="3"/>
    <x v="10"/>
    <x v="1483"/>
    <d v="2016-07-22T04:37:55"/>
    <x v="9"/>
  </r>
  <r>
    <n v="1484"/>
    <s v="a book called filtered down thru the stars"/>
    <s v="The mussings of an old wizard"/>
    <x v="13"/>
    <n v="0"/>
    <x v="2"/>
    <s v="US"/>
    <s v="USD"/>
    <x v="1483"/>
    <x v="1484"/>
    <b v="0"/>
    <n v="0"/>
    <b v="0"/>
    <s v="publishing/fiction"/>
    <n v="0"/>
    <x v="3"/>
    <x v="10"/>
    <x v="1484"/>
    <d v="2012-07-21T14:51:00"/>
    <x v="9"/>
  </r>
  <r>
    <n v="1485"/>
    <s v="Covenant Kept - A Christian novel"/>
    <s v="Covenant Kept is a unique story that follows an ordinary woman through an extraordinary spiritual journey. Please help fund me."/>
    <x v="232"/>
    <n v="150"/>
    <x v="2"/>
    <s v="US"/>
    <s v="USD"/>
    <x v="1484"/>
    <x v="1485"/>
    <b v="0"/>
    <n v="3"/>
    <b v="0"/>
    <s v="publishing/fiction"/>
    <n v="2"/>
    <x v="3"/>
    <x v="10"/>
    <x v="1485"/>
    <d v="2015-06-20T19:06:13"/>
    <x v="9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x v="1485"/>
    <x v="1486"/>
    <b v="0"/>
    <n v="3"/>
    <b v="0"/>
    <s v="publishing/fiction"/>
    <n v="0"/>
    <x v="3"/>
    <x v="10"/>
    <x v="1486"/>
    <d v="2015-02-27T04:02:41"/>
    <x v="9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x v="1486"/>
    <x v="1487"/>
    <b v="0"/>
    <n v="0"/>
    <b v="0"/>
    <s v="publishing/fiction"/>
    <n v="0"/>
    <x v="3"/>
    <x v="10"/>
    <x v="1487"/>
    <d v="2016-08-02T22:01:11"/>
    <x v="9"/>
  </r>
  <r>
    <n v="1488"/>
    <s v="Nanolution"/>
    <s v="A blockbuster sci-fi adventure. What would you do if one day your life changed to beyond the imaginable?"/>
    <x v="36"/>
    <n v="360"/>
    <x v="2"/>
    <s v="AU"/>
    <s v="AUD"/>
    <x v="1487"/>
    <x v="1488"/>
    <b v="0"/>
    <n v="6"/>
    <b v="0"/>
    <s v="publishing/fiction"/>
    <n v="2"/>
    <x v="3"/>
    <x v="10"/>
    <x v="1488"/>
    <d v="2014-01-05T13:31:00"/>
    <x v="9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x v="1488"/>
    <x v="1489"/>
    <b v="0"/>
    <n v="0"/>
    <b v="0"/>
    <s v="publishing/fiction"/>
    <n v="0"/>
    <x v="3"/>
    <x v="10"/>
    <x v="1489"/>
    <d v="2012-11-15T15:40:52"/>
    <x v="9"/>
  </r>
  <r>
    <n v="1490"/>
    <s v="Publishing Book ll of The Merlin Chronicles Trilogy"/>
    <s v="Book ll of The Merlin Chronicles is ready to publish- just need that great cover art like Book l has: Kickstarter Book Cover Project"/>
    <x v="192"/>
    <n v="895"/>
    <x v="2"/>
    <s v="US"/>
    <s v="USD"/>
    <x v="1489"/>
    <x v="1490"/>
    <b v="0"/>
    <n v="19"/>
    <b v="0"/>
    <s v="publishing/fiction"/>
    <n v="31"/>
    <x v="3"/>
    <x v="10"/>
    <x v="1490"/>
    <d v="2013-10-02T13:27:54"/>
    <x v="9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x v="1490"/>
    <x v="1491"/>
    <b v="0"/>
    <n v="1"/>
    <b v="0"/>
    <s v="publishing/fiction"/>
    <n v="8"/>
    <x v="3"/>
    <x v="10"/>
    <x v="1491"/>
    <d v="2015-02-15T15:38:00"/>
    <x v="9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x v="1491"/>
    <x v="1492"/>
    <b v="0"/>
    <n v="2"/>
    <b v="0"/>
    <s v="publishing/fiction"/>
    <n v="1"/>
    <x v="3"/>
    <x v="10"/>
    <x v="1492"/>
    <d v="2011-06-18T21:14:06"/>
    <x v="9"/>
  </r>
  <r>
    <n v="1493"/>
    <s v="The Great Grand Zeppelin Chase"/>
    <s v="Help illustrate the sequel to the bestselling _x000a_The Transylvania Flying Squad of Detectives"/>
    <x v="263"/>
    <n v="0"/>
    <x v="2"/>
    <s v="US"/>
    <s v="USD"/>
    <x v="1492"/>
    <x v="1493"/>
    <b v="0"/>
    <n v="0"/>
    <b v="0"/>
    <s v="publishing/fiction"/>
    <n v="0"/>
    <x v="3"/>
    <x v="10"/>
    <x v="1493"/>
    <d v="2013-06-16T20:47:55"/>
    <x v="9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x v="1493"/>
    <x v="1494"/>
    <b v="0"/>
    <n v="11"/>
    <b v="0"/>
    <s v="publishing/fiction"/>
    <n v="9"/>
    <x v="3"/>
    <x v="10"/>
    <x v="1494"/>
    <d v="2015-04-03T15:38:00"/>
    <x v="9"/>
  </r>
  <r>
    <n v="1495"/>
    <s v="A Magical Bildungsroman with a Female Heroine"/>
    <s v="The Adventures of Penelope Hawthorne. Part One: The Spellbook of Dracone."/>
    <x v="13"/>
    <n v="0"/>
    <x v="2"/>
    <s v="US"/>
    <s v="USD"/>
    <x v="1494"/>
    <x v="1495"/>
    <b v="0"/>
    <n v="0"/>
    <b v="0"/>
    <s v="publishing/fiction"/>
    <n v="0"/>
    <x v="3"/>
    <x v="10"/>
    <x v="1495"/>
    <d v="2011-08-27T18:57:11"/>
    <x v="9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x v="1495"/>
    <x v="1496"/>
    <b v="0"/>
    <n v="0"/>
    <b v="0"/>
    <s v="publishing/fiction"/>
    <n v="0"/>
    <x v="3"/>
    <x v="10"/>
    <x v="1496"/>
    <d v="2014-09-16T11:24:19"/>
    <x v="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x v="1496"/>
    <x v="1497"/>
    <b v="0"/>
    <n v="1"/>
    <b v="0"/>
    <s v="publishing/fiction"/>
    <n v="0"/>
    <x v="3"/>
    <x v="10"/>
    <x v="1497"/>
    <d v="2013-07-31T19:43:00"/>
    <x v="9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x v="1497"/>
    <x v="1498"/>
    <b v="0"/>
    <n v="3"/>
    <b v="0"/>
    <s v="publishing/fiction"/>
    <n v="2"/>
    <x v="3"/>
    <x v="10"/>
    <x v="1498"/>
    <d v="2014-09-03T23:36:18"/>
    <x v="9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x v="1498"/>
    <x v="1499"/>
    <b v="0"/>
    <n v="1"/>
    <b v="0"/>
    <s v="publishing/fiction"/>
    <n v="0"/>
    <x v="3"/>
    <x v="10"/>
    <x v="1499"/>
    <d v="2016-08-05T00:10:33"/>
    <x v="9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x v="1499"/>
    <x v="1500"/>
    <b v="0"/>
    <n v="15"/>
    <b v="0"/>
    <s v="publishing/fiction"/>
    <n v="25"/>
    <x v="3"/>
    <x v="10"/>
    <x v="1500"/>
    <d v="2013-05-01T21:42:37"/>
    <x v="9"/>
  </r>
  <r>
    <n v="1501"/>
    <s v="This is Nowhere"/>
    <s v="A hardcover book of surf, outdoor and nature photos from the British Columbia coast."/>
    <x v="264"/>
    <n v="86492"/>
    <x v="0"/>
    <s v="CA"/>
    <s v="CAD"/>
    <x v="1500"/>
    <x v="1501"/>
    <b v="1"/>
    <n v="885"/>
    <b v="1"/>
    <s v="photography/photobooks"/>
    <n v="166"/>
    <x v="8"/>
    <x v="20"/>
    <x v="1501"/>
    <d v="2015-07-08T14:00:23"/>
    <x v="9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x v="1501"/>
    <x v="1502"/>
    <b v="1"/>
    <n v="329"/>
    <b v="1"/>
    <s v="photography/photobooks"/>
    <n v="101"/>
    <x v="8"/>
    <x v="20"/>
    <x v="1502"/>
    <d v="2016-03-25T22:00:00"/>
    <x v="9"/>
  </r>
  <r>
    <n v="1503"/>
    <s v="&quot;Iconic Sea Birds&quot; a photobook project"/>
    <s v="A self-published photobook starring the Puffin and the Gannet and the islands they live on; Skokholm Island (Wales) and Helgoland."/>
    <x v="191"/>
    <n v="4045.93"/>
    <x v="0"/>
    <s v="BE"/>
    <s v="EUR"/>
    <x v="1502"/>
    <x v="1503"/>
    <b v="1"/>
    <n v="71"/>
    <b v="1"/>
    <s v="photography/photobooks"/>
    <n v="108"/>
    <x v="8"/>
    <x v="20"/>
    <x v="1503"/>
    <d v="2016-10-23T08:20:01"/>
    <x v="9"/>
  </r>
  <r>
    <n v="1504"/>
    <s v="RYU X RIO"/>
    <s v="A football photography book like no other about the 2014 World Cup in Brazil, by Ryu Voelkel."/>
    <x v="115"/>
    <n v="18066"/>
    <x v="0"/>
    <s v="GB"/>
    <s v="GBP"/>
    <x v="1503"/>
    <x v="1504"/>
    <b v="1"/>
    <n v="269"/>
    <b v="1"/>
    <s v="photography/photobooks"/>
    <n v="278"/>
    <x v="8"/>
    <x v="20"/>
    <x v="1504"/>
    <d v="2014-06-10T08:33:00"/>
    <x v="9"/>
  </r>
  <r>
    <n v="1505"/>
    <s v="Clear of People â€” A photobook by Michal Iwanowski"/>
    <s v="Michal Iwanowskiâ€™s photobook documents a 2,200 km solitary journey that echoes his grandfatherâ€™s daring escape from a PoW camp."/>
    <x v="193"/>
    <n v="16573"/>
    <x v="0"/>
    <s v="DE"/>
    <s v="EUR"/>
    <x v="1504"/>
    <x v="1505"/>
    <b v="1"/>
    <n v="345"/>
    <b v="1"/>
    <s v="photography/photobooks"/>
    <n v="104"/>
    <x v="8"/>
    <x v="20"/>
    <x v="1505"/>
    <d v="2016-03-22T20:01:00"/>
    <x v="9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x v="1505"/>
    <x v="1506"/>
    <b v="1"/>
    <n v="43"/>
    <b v="1"/>
    <s v="photography/photobooks"/>
    <n v="111"/>
    <x v="8"/>
    <x v="20"/>
    <x v="1506"/>
    <d v="2014-07-24T18:51:44"/>
    <x v="9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x v="1506"/>
    <x v="1507"/>
    <b v="1"/>
    <n v="33"/>
    <b v="1"/>
    <s v="photography/photobooks"/>
    <n v="215"/>
    <x v="8"/>
    <x v="20"/>
    <x v="1507"/>
    <d v="2010-05-15T08:10:00"/>
    <x v="9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x v="1507"/>
    <x v="1508"/>
    <b v="1"/>
    <n v="211"/>
    <b v="1"/>
    <s v="photography/photobooks"/>
    <n v="111"/>
    <x v="8"/>
    <x v="20"/>
    <x v="1508"/>
    <d v="2014-06-27T14:44:41"/>
    <x v="9"/>
  </r>
  <r>
    <n v="1509"/>
    <s v="Claudius Schulze: STATE OF NATURE"/>
    <s v="A photobook about climate change, natural catastrophes, and to what extent disaster management became part of our landscape."/>
    <x v="177"/>
    <n v="21637.22"/>
    <x v="0"/>
    <s v="DE"/>
    <s v="EUR"/>
    <x v="1508"/>
    <x v="1509"/>
    <b v="1"/>
    <n v="196"/>
    <b v="1"/>
    <s v="photography/photobooks"/>
    <n v="124"/>
    <x v="8"/>
    <x v="20"/>
    <x v="1509"/>
    <d v="2017-02-14T22:59:00"/>
    <x v="9"/>
  </r>
  <r>
    <n v="1510"/>
    <s v="OUT OF ORDER - NEW REVISED EDITION"/>
    <s v="A unique insider 10-year photo-diary of rave culture-people-places. 1st edition sold out; new edition available in the USA &amp; Europe."/>
    <x v="193"/>
    <n v="16165.6"/>
    <x v="0"/>
    <s v="GB"/>
    <s v="GBP"/>
    <x v="1509"/>
    <x v="1510"/>
    <b v="1"/>
    <n v="405"/>
    <b v="1"/>
    <s v="photography/photobooks"/>
    <n v="101"/>
    <x v="8"/>
    <x v="20"/>
    <x v="1510"/>
    <d v="2014-07-19T09:14:38"/>
    <x v="9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x v="1510"/>
    <x v="1511"/>
    <b v="1"/>
    <n v="206"/>
    <b v="1"/>
    <s v="photography/photobooks"/>
    <n v="112"/>
    <x v="8"/>
    <x v="20"/>
    <x v="1511"/>
    <d v="2015-11-18T15:00:04"/>
    <x v="9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x v="1511"/>
    <x v="1512"/>
    <b v="1"/>
    <n v="335"/>
    <b v="1"/>
    <s v="photography/photobooks"/>
    <n v="559"/>
    <x v="8"/>
    <x v="20"/>
    <x v="1512"/>
    <d v="2017-02-05T16:25:39"/>
    <x v="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x v="1512"/>
    <x v="1513"/>
    <b v="1"/>
    <n v="215"/>
    <b v="1"/>
    <s v="photography/photobooks"/>
    <n v="150"/>
    <x v="8"/>
    <x v="20"/>
    <x v="1513"/>
    <d v="2014-07-16T15:17:46"/>
    <x v="9"/>
  </r>
  <r>
    <n v="1514"/>
    <s v="Racing Age"/>
    <s v="Racing Age is a documentary photography book about masters track &amp; field athletes of retirement age and older."/>
    <x v="31"/>
    <n v="26619"/>
    <x v="0"/>
    <s v="US"/>
    <s v="USD"/>
    <x v="1513"/>
    <x v="1514"/>
    <b v="1"/>
    <n v="176"/>
    <b v="1"/>
    <s v="photography/photobooks"/>
    <n v="106"/>
    <x v="8"/>
    <x v="20"/>
    <x v="1514"/>
    <d v="2015-09-27T14:20:40"/>
    <x v="9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x v="1514"/>
    <x v="1515"/>
    <b v="1"/>
    <n v="555"/>
    <b v="1"/>
    <s v="photography/photobooks"/>
    <n v="157"/>
    <x v="8"/>
    <x v="20"/>
    <x v="1515"/>
    <d v="2016-03-16T05:04:57"/>
    <x v="9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x v="1515"/>
    <x v="1516"/>
    <b v="1"/>
    <n v="116"/>
    <b v="1"/>
    <s v="photography/photobooks"/>
    <n v="109"/>
    <x v="8"/>
    <x v="20"/>
    <x v="1516"/>
    <d v="2016-10-06T14:00:00"/>
    <x v="9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x v="1516"/>
    <x v="1517"/>
    <b v="1"/>
    <n v="615"/>
    <b v="1"/>
    <s v="photography/photobooks"/>
    <n v="162"/>
    <x v="8"/>
    <x v="20"/>
    <x v="1517"/>
    <d v="2014-12-06T06:00:00"/>
    <x v="9"/>
  </r>
  <r>
    <n v="1518"/>
    <s v="Amelia and the Animals: Photographs by Robin Schwartz"/>
    <s v="A photobook of Robin Schwartz's ongoing series with her daughter Amelia."/>
    <x v="36"/>
    <n v="30805"/>
    <x v="0"/>
    <s v="US"/>
    <s v="USD"/>
    <x v="1517"/>
    <x v="1518"/>
    <b v="1"/>
    <n v="236"/>
    <b v="1"/>
    <s v="photography/photobooks"/>
    <n v="205"/>
    <x v="8"/>
    <x v="20"/>
    <x v="1518"/>
    <d v="2014-05-31T19:40:52"/>
    <x v="9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x v="1518"/>
    <x v="1519"/>
    <b v="1"/>
    <n v="145"/>
    <b v="1"/>
    <s v="photography/photobooks"/>
    <n v="103"/>
    <x v="8"/>
    <x v="20"/>
    <x v="1519"/>
    <d v="2014-06-20T21:59:00"/>
    <x v="9"/>
  </r>
  <r>
    <n v="1520"/>
    <s v="TULIPS"/>
    <s v="A self-published photography book by Andrew Miksys from his new series about Belarus"/>
    <x v="102"/>
    <n v="18625"/>
    <x v="0"/>
    <s v="US"/>
    <s v="USD"/>
    <x v="1519"/>
    <x v="1520"/>
    <b v="1"/>
    <n v="167"/>
    <b v="1"/>
    <s v="photography/photobooks"/>
    <n v="103"/>
    <x v="8"/>
    <x v="20"/>
    <x v="1520"/>
    <d v="2014-12-19T04:00:00"/>
    <x v="9"/>
  </r>
  <r>
    <n v="1521"/>
    <s v="STREET, New York City, The 70's, 80's, 90's"/>
    <s v="STREET, a hard-bound book 9 1/2&quot;x 11&quot; 106 black and white photographs shot in New York City from 1975 through 1998."/>
    <x v="265"/>
    <n v="40055"/>
    <x v="0"/>
    <s v="US"/>
    <s v="USD"/>
    <x v="1520"/>
    <x v="1521"/>
    <b v="1"/>
    <n v="235"/>
    <b v="1"/>
    <s v="photography/photobooks"/>
    <n v="107"/>
    <x v="8"/>
    <x v="20"/>
    <x v="1521"/>
    <d v="2016-06-07T04:01:31"/>
    <x v="9"/>
  </r>
  <r>
    <n v="1522"/>
    <s v="INSIDE TRACKS: Alone Across the Outback"/>
    <s v="A stunning Smartphone enabled coffee table book based on Robyn Davidsonâ€™s legendary 1,700 mile camel trek across the Australian Outback"/>
    <x v="266"/>
    <n v="60450.1"/>
    <x v="0"/>
    <s v="US"/>
    <s v="USD"/>
    <x v="1521"/>
    <x v="1522"/>
    <b v="1"/>
    <n v="452"/>
    <b v="1"/>
    <s v="photography/photobooks"/>
    <n v="139"/>
    <x v="8"/>
    <x v="20"/>
    <x v="1522"/>
    <d v="2014-10-17T19:55:39"/>
    <x v="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x v="1522"/>
    <x v="1523"/>
    <b v="1"/>
    <n v="241"/>
    <b v="1"/>
    <s v="photography/photobooks"/>
    <n v="125"/>
    <x v="8"/>
    <x v="20"/>
    <x v="1523"/>
    <d v="2014-12-23T00:00:00"/>
    <x v="9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x v="1523"/>
    <x v="1524"/>
    <b v="1"/>
    <n v="28"/>
    <b v="1"/>
    <s v="photography/photobooks"/>
    <n v="207"/>
    <x v="8"/>
    <x v="20"/>
    <x v="1524"/>
    <d v="2017-02-20T12:01:30"/>
    <x v="9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x v="1524"/>
    <x v="1525"/>
    <b v="1"/>
    <n v="140"/>
    <b v="1"/>
    <s v="photography/photobooks"/>
    <n v="174"/>
    <x v="8"/>
    <x v="20"/>
    <x v="1525"/>
    <d v="2016-08-18T16:52:18"/>
    <x v="9"/>
  </r>
  <r>
    <n v="1526"/>
    <s v="BODYSCAPES II: Theater of Life"/>
    <s v="Landscapes &amp; human bodies; striking images from Jean-Paul Bourdier. What you see is real; no digital altering; all analog photography."/>
    <x v="164"/>
    <n v="27675"/>
    <x v="0"/>
    <s v="US"/>
    <s v="USD"/>
    <x v="1525"/>
    <x v="1526"/>
    <b v="1"/>
    <n v="280"/>
    <b v="1"/>
    <s v="photography/photobooks"/>
    <n v="120"/>
    <x v="8"/>
    <x v="20"/>
    <x v="1526"/>
    <d v="2016-01-19T06:37:27"/>
    <x v="9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x v="1526"/>
    <x v="1527"/>
    <b v="1"/>
    <n v="70"/>
    <b v="1"/>
    <s v="photography/photobooks"/>
    <n v="110"/>
    <x v="8"/>
    <x v="20"/>
    <x v="1527"/>
    <d v="2017-03-14T13:24:46"/>
    <x v="9"/>
  </r>
  <r>
    <n v="1528"/>
    <s v="Don't Go Outside: Tokyo Street Photos"/>
    <s v="A book of street photos from around Shibuya that I've made between 2011-2016."/>
    <x v="9"/>
    <n v="8447"/>
    <x v="0"/>
    <s v="US"/>
    <s v="USD"/>
    <x v="1527"/>
    <x v="1528"/>
    <b v="1"/>
    <n v="160"/>
    <b v="1"/>
    <s v="photography/photobooks"/>
    <n v="282"/>
    <x v="8"/>
    <x v="20"/>
    <x v="1528"/>
    <d v="2017-02-01T00:00:00"/>
    <x v="9"/>
  </r>
  <r>
    <n v="1529"/>
    <s v="&quot;(more than) dust.&quot; - a feminist photo book"/>
    <s v="An empowering photo book that transforms hurtful experiences into strength and solidarity."/>
    <x v="267"/>
    <n v="19129"/>
    <x v="0"/>
    <s v="US"/>
    <s v="USD"/>
    <x v="1528"/>
    <x v="1529"/>
    <b v="1"/>
    <n v="141"/>
    <b v="1"/>
    <s v="photography/photobooks"/>
    <n v="101"/>
    <x v="8"/>
    <x v="20"/>
    <x v="1529"/>
    <d v="2015-03-19T14:05:20"/>
    <x v="9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x v="1529"/>
    <x v="1530"/>
    <b v="1"/>
    <n v="874"/>
    <b v="1"/>
    <s v="photography/photobooks"/>
    <n v="135"/>
    <x v="8"/>
    <x v="20"/>
    <x v="1530"/>
    <d v="2015-10-23T18:24:55"/>
    <x v="9"/>
  </r>
  <r>
    <n v="1531"/>
    <s v="Smell the [City of] Roses"/>
    <s v="A street level, film, photographic representation of the character of the City of Roses, from a native Portlander's honest perspective."/>
    <x v="268"/>
    <n v="4135"/>
    <x v="0"/>
    <s v="US"/>
    <s v="USD"/>
    <x v="1530"/>
    <x v="1531"/>
    <b v="1"/>
    <n v="73"/>
    <b v="1"/>
    <s v="photography/photobooks"/>
    <n v="176"/>
    <x v="8"/>
    <x v="20"/>
    <x v="1531"/>
    <d v="2014-12-01T03:00:00"/>
    <x v="9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x v="1531"/>
    <x v="1532"/>
    <b v="1"/>
    <n v="294"/>
    <b v="1"/>
    <s v="photography/photobooks"/>
    <n v="484"/>
    <x v="8"/>
    <x v="20"/>
    <x v="1532"/>
    <d v="2016-02-15T15:00:00"/>
    <x v="9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x v="1532"/>
    <x v="1533"/>
    <b v="1"/>
    <n v="740"/>
    <b v="1"/>
    <s v="photography/photobooks"/>
    <n v="145"/>
    <x v="8"/>
    <x v="20"/>
    <x v="1533"/>
    <d v="2016-05-02T03:59:00"/>
    <x v="9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x v="1533"/>
    <x v="1534"/>
    <b v="1"/>
    <n v="369"/>
    <b v="1"/>
    <s v="photography/photobooks"/>
    <n v="418"/>
    <x v="8"/>
    <x v="20"/>
    <x v="1534"/>
    <d v="2015-09-04T16:11:02"/>
    <x v="9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x v="1534"/>
    <x v="1535"/>
    <b v="1"/>
    <n v="110"/>
    <b v="1"/>
    <s v="photography/photobooks"/>
    <n v="132"/>
    <x v="8"/>
    <x v="20"/>
    <x v="1535"/>
    <d v="2016-05-23T22:00:00"/>
    <x v="9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x v="1535"/>
    <x v="1536"/>
    <b v="1"/>
    <n v="455"/>
    <b v="1"/>
    <s v="photography/photobooks"/>
    <n v="250"/>
    <x v="8"/>
    <x v="20"/>
    <x v="1536"/>
    <d v="2015-08-27T19:15:10"/>
    <x v="9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x v="1536"/>
    <x v="1537"/>
    <b v="1"/>
    <n v="224"/>
    <b v="1"/>
    <s v="photography/photobooks"/>
    <n v="180"/>
    <x v="8"/>
    <x v="20"/>
    <x v="1537"/>
    <d v="2016-08-06T18:00:00"/>
    <x v="9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x v="1537"/>
    <x v="1538"/>
    <b v="1"/>
    <n v="46"/>
    <b v="1"/>
    <s v="photography/photobooks"/>
    <n v="103"/>
    <x v="8"/>
    <x v="20"/>
    <x v="1538"/>
    <d v="2015-01-22T18:46:10"/>
    <x v="9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x v="1538"/>
    <x v="1539"/>
    <b v="0"/>
    <n v="284"/>
    <b v="1"/>
    <s v="photography/photobooks"/>
    <n v="136"/>
    <x v="8"/>
    <x v="20"/>
    <x v="1539"/>
    <d v="2017-01-03T22:03:39"/>
    <x v="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x v="1539"/>
    <x v="1540"/>
    <b v="1"/>
    <n v="98"/>
    <b v="1"/>
    <s v="photography/photobooks"/>
    <n v="118"/>
    <x v="8"/>
    <x v="20"/>
    <x v="1540"/>
    <d v="2014-11-26T01:15:00"/>
    <x v="9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x v="1540"/>
    <x v="1541"/>
    <b v="0"/>
    <n v="2"/>
    <b v="0"/>
    <s v="photography/nature"/>
    <n v="0"/>
    <x v="8"/>
    <x v="24"/>
    <x v="1541"/>
    <d v="2014-12-31T17:05:38"/>
    <x v="9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x v="1541"/>
    <x v="1542"/>
    <b v="0"/>
    <n v="1"/>
    <b v="0"/>
    <s v="photography/nature"/>
    <n v="4"/>
    <x v="8"/>
    <x v="24"/>
    <x v="1542"/>
    <d v="2015-06-30T23:55:00"/>
    <x v="9"/>
  </r>
  <r>
    <n v="1543"/>
    <s v="Sunrises in the MidWest"/>
    <s v="I plan to take pictures of the sunrise in the MidWest every day in 2015 and compile them in a slide show for distribution."/>
    <x v="269"/>
    <n v="10"/>
    <x v="2"/>
    <s v="US"/>
    <s v="USD"/>
    <x v="1542"/>
    <x v="1543"/>
    <b v="0"/>
    <n v="1"/>
    <b v="0"/>
    <s v="photography/nature"/>
    <n v="0"/>
    <x v="8"/>
    <x v="24"/>
    <x v="1543"/>
    <d v="2014-11-22T13:13:54"/>
    <x v="9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x v="1543"/>
    <x v="1544"/>
    <b v="0"/>
    <n v="0"/>
    <b v="0"/>
    <s v="photography/nature"/>
    <n v="0"/>
    <x v="8"/>
    <x v="24"/>
    <x v="1544"/>
    <d v="2015-04-01T00:18:00"/>
    <x v="9"/>
  </r>
  <r>
    <n v="1545"/>
    <s v="Nevada County Hearts"/>
    <s v="&quot;He will not be a wise man who does not study human hearts!&quot;_x000a_Hope in natural art, creation!"/>
    <x v="9"/>
    <n v="1"/>
    <x v="2"/>
    <s v="US"/>
    <s v="USD"/>
    <x v="1544"/>
    <x v="1545"/>
    <b v="0"/>
    <n v="1"/>
    <b v="0"/>
    <s v="photography/nature"/>
    <n v="0"/>
    <x v="8"/>
    <x v="24"/>
    <x v="1545"/>
    <d v="2015-03-02T21:16:00"/>
    <x v="9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x v="1545"/>
    <x v="1546"/>
    <b v="0"/>
    <n v="11"/>
    <b v="0"/>
    <s v="photography/nature"/>
    <n v="29"/>
    <x v="8"/>
    <x v="24"/>
    <x v="1546"/>
    <d v="2014-09-17T05:06:39"/>
    <x v="9"/>
  </r>
  <r>
    <n v="1547"/>
    <s v="Sound Photography"/>
    <s v="I have produced a limited number (100) of five 8x10 prints of mixed photography I would like to share with you."/>
    <x v="270"/>
    <n v="0"/>
    <x v="2"/>
    <s v="US"/>
    <s v="USD"/>
    <x v="1546"/>
    <x v="1547"/>
    <b v="0"/>
    <n v="0"/>
    <b v="0"/>
    <s v="photography/nature"/>
    <n v="0"/>
    <x v="8"/>
    <x v="24"/>
    <x v="1547"/>
    <d v="2017-02-23T10:14:42"/>
    <x v="9"/>
  </r>
  <r>
    <n v="1548"/>
    <s v="Change the World through Color"/>
    <s v="Beauty is in the eye of the beholder and I want to inspire conservation through color."/>
    <x v="175"/>
    <n v="60"/>
    <x v="2"/>
    <s v="US"/>
    <s v="USD"/>
    <x v="1547"/>
    <x v="1548"/>
    <b v="0"/>
    <n v="1"/>
    <b v="0"/>
    <s v="photography/nature"/>
    <n v="9"/>
    <x v="8"/>
    <x v="24"/>
    <x v="1548"/>
    <d v="2015-11-08T22:10:20"/>
    <x v="9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x v="1548"/>
    <x v="1549"/>
    <b v="0"/>
    <n v="6"/>
    <b v="0"/>
    <s v="photography/nature"/>
    <n v="34"/>
    <x v="8"/>
    <x v="24"/>
    <x v="1549"/>
    <d v="2015-11-03T04:15:59"/>
    <x v="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x v="1549"/>
    <x v="1550"/>
    <b v="0"/>
    <n v="7"/>
    <b v="0"/>
    <s v="photography/nature"/>
    <n v="13"/>
    <x v="8"/>
    <x v="24"/>
    <x v="1550"/>
    <d v="2016-05-12T10:47:14"/>
    <x v="9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x v="1550"/>
    <x v="1551"/>
    <b v="0"/>
    <n v="0"/>
    <b v="0"/>
    <s v="photography/nature"/>
    <n v="0"/>
    <x v="8"/>
    <x v="24"/>
    <x v="1551"/>
    <d v="2015-05-27T19:47:19"/>
    <x v="9"/>
  </r>
  <r>
    <n v="1552"/>
    <s v="Upstate Autumn: a photographic journey in Upstate New York"/>
    <s v="Help me spend this fall capturing autumnâ€™s spectacular season in detail so I can create high quality images for home dÃ©cor."/>
    <x v="271"/>
    <n v="2115"/>
    <x v="2"/>
    <s v="US"/>
    <s v="USD"/>
    <x v="341"/>
    <x v="1552"/>
    <b v="0"/>
    <n v="16"/>
    <b v="0"/>
    <s v="photography/nature"/>
    <n v="49"/>
    <x v="8"/>
    <x v="24"/>
    <x v="1552"/>
    <d v="2014-10-01T03:59:00"/>
    <x v="9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x v="1551"/>
    <x v="1553"/>
    <b v="0"/>
    <n v="0"/>
    <b v="0"/>
    <s v="photography/nature"/>
    <n v="0"/>
    <x v="8"/>
    <x v="24"/>
    <x v="1553"/>
    <d v="2015-09-02T06:47:27"/>
    <x v="9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x v="1552"/>
    <x v="1554"/>
    <b v="0"/>
    <n v="0"/>
    <b v="0"/>
    <s v="photography/nature"/>
    <n v="0"/>
    <x v="8"/>
    <x v="24"/>
    <x v="1554"/>
    <d v="2015-08-02T06:03:10"/>
    <x v="9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x v="1553"/>
    <x v="1555"/>
    <b v="0"/>
    <n v="0"/>
    <b v="0"/>
    <s v="photography/nature"/>
    <n v="0"/>
    <x v="8"/>
    <x v="24"/>
    <x v="1555"/>
    <d v="2015-09-17T17:00:00"/>
    <x v="9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x v="1554"/>
    <x v="1556"/>
    <b v="0"/>
    <n v="12"/>
    <b v="0"/>
    <s v="photography/nature"/>
    <n v="45"/>
    <x v="8"/>
    <x v="24"/>
    <x v="1556"/>
    <d v="2016-07-04T03:40:24"/>
    <x v="9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x v="1555"/>
    <x v="1557"/>
    <b v="0"/>
    <n v="1"/>
    <b v="0"/>
    <s v="photography/nature"/>
    <n v="4"/>
    <x v="8"/>
    <x v="24"/>
    <x v="1557"/>
    <d v="2014-09-20T15:40:33"/>
    <x v="9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x v="1556"/>
    <x v="1558"/>
    <b v="0"/>
    <n v="3"/>
    <b v="0"/>
    <s v="photography/nature"/>
    <n v="5"/>
    <x v="8"/>
    <x v="24"/>
    <x v="1558"/>
    <d v="2015-08-28T12:12:00"/>
    <x v="9"/>
  </r>
  <r>
    <n v="1559"/>
    <s v="North Cascades Bigfoot Photo Expedition"/>
    <s v="The goal of this project is to provide scientific evidence of bigfoot in the North Cascades."/>
    <x v="36"/>
    <n v="50"/>
    <x v="2"/>
    <s v="US"/>
    <s v="USD"/>
    <x v="1557"/>
    <x v="1559"/>
    <b v="0"/>
    <n v="1"/>
    <b v="0"/>
    <s v="photography/nature"/>
    <n v="0"/>
    <x v="8"/>
    <x v="24"/>
    <x v="1559"/>
    <d v="2015-04-29T01:16:39"/>
    <x v="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x v="1558"/>
    <x v="1560"/>
    <b v="0"/>
    <n v="4"/>
    <b v="0"/>
    <s v="photography/nature"/>
    <n v="4"/>
    <x v="8"/>
    <x v="24"/>
    <x v="1560"/>
    <d v="2014-11-13T01:29:5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x v="1559"/>
    <x v="1561"/>
    <b v="0"/>
    <n v="1"/>
    <b v="0"/>
    <s v="publishing/art books"/>
    <n v="1"/>
    <x v="3"/>
    <x v="25"/>
    <x v="1561"/>
    <d v="2013-11-07T02:00:03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x v="1560"/>
    <x v="1562"/>
    <b v="0"/>
    <n v="0"/>
    <b v="0"/>
    <s v="publishing/art books"/>
    <n v="0"/>
    <x v="3"/>
    <x v="25"/>
    <x v="1562"/>
    <d v="2009-12-02T00:50:00"/>
    <x v="9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x v="1561"/>
    <x v="1563"/>
    <b v="0"/>
    <n v="2"/>
    <b v="0"/>
    <s v="publishing/art books"/>
    <n v="1"/>
    <x v="3"/>
    <x v="25"/>
    <x v="1563"/>
    <d v="2014-03-14T16:49:11"/>
    <x v="9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x v="1562"/>
    <x v="1564"/>
    <b v="0"/>
    <n v="1"/>
    <b v="0"/>
    <s v="publishing/art books"/>
    <n v="0"/>
    <x v="3"/>
    <x v="25"/>
    <x v="1564"/>
    <d v="2015-05-28T20:05:00"/>
    <x v="9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x v="1563"/>
    <x v="1565"/>
    <b v="0"/>
    <n v="1"/>
    <b v="0"/>
    <s v="publishing/art books"/>
    <n v="3"/>
    <x v="3"/>
    <x v="25"/>
    <x v="1565"/>
    <d v="2011-06-08T17:31:01"/>
    <x v="9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x v="1564"/>
    <x v="1566"/>
    <b v="0"/>
    <n v="59"/>
    <b v="0"/>
    <s v="publishing/art books"/>
    <n v="21"/>
    <x v="3"/>
    <x v="25"/>
    <x v="1566"/>
    <d v="2016-07-27T22:00:00"/>
    <x v="9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x v="1565"/>
    <x v="1567"/>
    <b v="0"/>
    <n v="13"/>
    <b v="0"/>
    <s v="publishing/art books"/>
    <n v="4"/>
    <x v="3"/>
    <x v="25"/>
    <x v="1567"/>
    <d v="2014-02-17T00:00:00"/>
    <x v="9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x v="1566"/>
    <x v="1568"/>
    <b v="0"/>
    <n v="22"/>
    <b v="0"/>
    <s v="publishing/art books"/>
    <n v="14"/>
    <x v="3"/>
    <x v="25"/>
    <x v="1568"/>
    <d v="2014-12-24T01:29:45"/>
    <x v="9"/>
  </r>
  <r>
    <n v="1569"/>
    <s v="to be removed (Canceled)"/>
    <s v="to be removed"/>
    <x v="11"/>
    <n v="0"/>
    <x v="1"/>
    <s v="US"/>
    <s v="USD"/>
    <x v="1567"/>
    <x v="1569"/>
    <b v="0"/>
    <n v="0"/>
    <b v="0"/>
    <s v="publishing/art books"/>
    <n v="0"/>
    <x v="3"/>
    <x v="25"/>
    <x v="1569"/>
    <d v="2013-05-25T16:18:34"/>
    <x v="9"/>
  </r>
  <r>
    <n v="1570"/>
    <s v="BEAUTIFUL DREAMERS: An Adult Coloring Book (Canceled)"/>
    <s v="A Coloring Book of Breathtaking Beauties_x000a_To Calm the Heart and Soul"/>
    <x v="12"/>
    <n v="2484"/>
    <x v="1"/>
    <s v="US"/>
    <s v="USD"/>
    <x v="1568"/>
    <x v="1570"/>
    <b v="0"/>
    <n v="52"/>
    <b v="0"/>
    <s v="publishing/art books"/>
    <n v="41"/>
    <x v="3"/>
    <x v="25"/>
    <x v="1570"/>
    <d v="2016-04-08T18:31:22"/>
    <x v="9"/>
  </r>
  <r>
    <n v="1571"/>
    <s v="CAUCASUS - on the untrodden roads (Canceled)"/>
    <s v="An inspiring photo book about an unique Caucasus Expedition by two backpackers - Erna Gaspar (photographer) &amp; Adrian Lorincz (writer)."/>
    <x v="272"/>
    <n v="80"/>
    <x v="1"/>
    <s v="GB"/>
    <s v="GBP"/>
    <x v="1569"/>
    <x v="1571"/>
    <b v="0"/>
    <n v="4"/>
    <b v="0"/>
    <s v="publishing/art books"/>
    <n v="1"/>
    <x v="3"/>
    <x v="25"/>
    <x v="1571"/>
    <d v="2015-06-19T18:28:03"/>
    <x v="9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x v="1570"/>
    <x v="1572"/>
    <b v="0"/>
    <n v="3"/>
    <b v="0"/>
    <s v="publishing/art books"/>
    <n v="5"/>
    <x v="3"/>
    <x v="25"/>
    <x v="1572"/>
    <d v="2016-02-28T23:59:00"/>
    <x v="9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x v="1571"/>
    <x v="1573"/>
    <b v="0"/>
    <n v="3"/>
    <b v="0"/>
    <s v="publishing/art books"/>
    <n v="2"/>
    <x v="3"/>
    <x v="25"/>
    <x v="1573"/>
    <d v="2017-04-01T03:59:00"/>
    <x v="9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x v="1572"/>
    <x v="1574"/>
    <b v="0"/>
    <n v="6"/>
    <b v="0"/>
    <s v="publishing/art books"/>
    <n v="5"/>
    <x v="3"/>
    <x v="25"/>
    <x v="1574"/>
    <d v="2015-02-17T22:15:29"/>
    <x v="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x v="1573"/>
    <x v="1575"/>
    <b v="0"/>
    <n v="35"/>
    <b v="0"/>
    <s v="publishing/art books"/>
    <n v="23"/>
    <x v="3"/>
    <x v="25"/>
    <x v="1575"/>
    <d v="2014-07-09T12:34:56"/>
    <x v="9"/>
  </r>
  <r>
    <n v="1576"/>
    <s v="The Obsessive Line Collection (Canceled)"/>
    <s v="For the publication of my first 3 books: an Art book, a graphic novel, and a coloring book"/>
    <x v="10"/>
    <n v="650"/>
    <x v="1"/>
    <s v="US"/>
    <s v="USD"/>
    <x v="1574"/>
    <x v="1576"/>
    <b v="0"/>
    <n v="10"/>
    <b v="0"/>
    <s v="publishing/art books"/>
    <n v="13"/>
    <x v="3"/>
    <x v="25"/>
    <x v="1576"/>
    <d v="2015-06-30T21:06:08"/>
    <x v="9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x v="1575"/>
    <x v="1577"/>
    <b v="0"/>
    <n v="2"/>
    <b v="0"/>
    <s v="publishing/art books"/>
    <n v="1"/>
    <x v="3"/>
    <x v="25"/>
    <x v="1577"/>
    <d v="2012-07-24T20:20:48"/>
    <x v="9"/>
  </r>
  <r>
    <n v="1578"/>
    <s v="LATENT TALENT: Leaping from de Poverty Line (Canceled)"/>
    <s v="2 artists, 1 month, 1 laptop, minimum wage, plenty of coffee proving a transmedia production worth noticing doesn't need a million dollar budget."/>
    <x v="273"/>
    <n v="205"/>
    <x v="1"/>
    <s v="US"/>
    <s v="USD"/>
    <x v="1576"/>
    <x v="1578"/>
    <b v="0"/>
    <n v="4"/>
    <b v="0"/>
    <s v="publishing/art books"/>
    <n v="11"/>
    <x v="3"/>
    <x v="25"/>
    <x v="1578"/>
    <d v="2010-09-02T02:00:00"/>
    <x v="9"/>
  </r>
  <r>
    <n v="1579"/>
    <s v="psyÂ·choÂ·miÂ·metÂ·ic: The EsÂ·sence of Life (Canceled)"/>
    <s v="'Compilation of visual and literary art through fine art photography, graphic art, and poetry."/>
    <x v="274"/>
    <n v="28"/>
    <x v="1"/>
    <s v="US"/>
    <s v="USD"/>
    <x v="1577"/>
    <x v="1579"/>
    <b v="0"/>
    <n v="2"/>
    <b v="0"/>
    <s v="publishing/art books"/>
    <n v="1"/>
    <x v="3"/>
    <x v="25"/>
    <x v="1579"/>
    <d v="2013-08-28T23:54:51"/>
    <x v="9"/>
  </r>
  <r>
    <n v="1580"/>
    <s v="Faces &amp; Places In Brevard County (Canceled)"/>
    <s v="Creating my 2nd book depicting the people and places in Brevard County w/current images + traveling to obtain new ones."/>
    <x v="258"/>
    <n v="0"/>
    <x v="1"/>
    <s v="US"/>
    <s v="USD"/>
    <x v="1578"/>
    <x v="1580"/>
    <b v="0"/>
    <n v="0"/>
    <b v="0"/>
    <s v="publishing/art books"/>
    <n v="0"/>
    <x v="3"/>
    <x v="25"/>
    <x v="1580"/>
    <d v="2012-05-21T01:12:06"/>
    <x v="9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x v="1579"/>
    <x v="1581"/>
    <b v="0"/>
    <n v="1"/>
    <b v="0"/>
    <s v="photography/places"/>
    <n v="1"/>
    <x v="8"/>
    <x v="26"/>
    <x v="1581"/>
    <d v="2015-12-19T10:46:30"/>
    <x v="9"/>
  </r>
  <r>
    <n v="1582"/>
    <s v="Scenes from New Orleans"/>
    <s v="I create canvas prints of images from in and around New Orleans"/>
    <x v="28"/>
    <n v="93"/>
    <x v="2"/>
    <s v="US"/>
    <s v="USD"/>
    <x v="1580"/>
    <x v="1582"/>
    <b v="0"/>
    <n v="3"/>
    <b v="0"/>
    <s v="photography/places"/>
    <n v="9"/>
    <x v="8"/>
    <x v="26"/>
    <x v="1582"/>
    <d v="2015-10-26T21:20:00"/>
    <x v="9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x v="1581"/>
    <x v="1583"/>
    <b v="0"/>
    <n v="1"/>
    <b v="0"/>
    <s v="photography/places"/>
    <n v="0"/>
    <x v="8"/>
    <x v="26"/>
    <x v="1583"/>
    <d v="2014-09-25T21:43:11"/>
    <x v="9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x v="1582"/>
    <x v="1584"/>
    <b v="0"/>
    <n v="0"/>
    <b v="0"/>
    <s v="photography/places"/>
    <n v="0"/>
    <x v="8"/>
    <x v="26"/>
    <x v="1584"/>
    <d v="2014-05-30T15:35:01"/>
    <x v="9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x v="1583"/>
    <x v="1585"/>
    <b v="0"/>
    <n v="12"/>
    <b v="0"/>
    <s v="photography/places"/>
    <n v="79"/>
    <x v="8"/>
    <x v="26"/>
    <x v="1585"/>
    <d v="2016-12-25T11:00:00"/>
    <x v="9"/>
  </r>
  <r>
    <n v="1586"/>
    <s v="Missouri In Pictures"/>
    <s v="Show the world the beauty that is in all of our back yards!"/>
    <x v="15"/>
    <n v="0"/>
    <x v="2"/>
    <s v="US"/>
    <s v="USD"/>
    <x v="1584"/>
    <x v="1586"/>
    <b v="0"/>
    <n v="0"/>
    <b v="0"/>
    <s v="photography/places"/>
    <n v="0"/>
    <x v="8"/>
    <x v="26"/>
    <x v="1586"/>
    <d v="2015-04-05T01:30:22"/>
    <x v="9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x v="1585"/>
    <x v="1587"/>
    <b v="0"/>
    <n v="1"/>
    <b v="0"/>
    <s v="photography/places"/>
    <n v="0"/>
    <x v="8"/>
    <x v="26"/>
    <x v="1587"/>
    <d v="2014-12-13T22:49:25"/>
    <x v="9"/>
  </r>
  <r>
    <n v="1588"/>
    <s v="The Right Side of Texas"/>
    <s v="Southeast Texas as seen through the lens of a cell phone camera"/>
    <x v="275"/>
    <n v="0"/>
    <x v="2"/>
    <s v="US"/>
    <s v="USD"/>
    <x v="1586"/>
    <x v="1588"/>
    <b v="0"/>
    <n v="0"/>
    <b v="0"/>
    <s v="photography/places"/>
    <n v="0"/>
    <x v="8"/>
    <x v="26"/>
    <x v="1588"/>
    <d v="2015-01-31T20:12:00"/>
    <x v="9"/>
  </r>
  <r>
    <n v="1589"/>
    <s v="A Side Of The World In Canvas"/>
    <s v="I want to be able to have my own photography inside a canvas and have it be displayed everywhere."/>
    <x v="38"/>
    <n v="0"/>
    <x v="2"/>
    <s v="US"/>
    <s v="USD"/>
    <x v="1587"/>
    <x v="1589"/>
    <b v="0"/>
    <n v="0"/>
    <b v="0"/>
    <s v="photography/places"/>
    <n v="0"/>
    <x v="8"/>
    <x v="26"/>
    <x v="1589"/>
    <d v="2015-10-09T23:38:06"/>
    <x v="9"/>
  </r>
  <r>
    <n v="1590"/>
    <s v="An Italian Adventure"/>
    <s v="Discover Italy through photography."/>
    <x v="127"/>
    <n v="1020"/>
    <x v="2"/>
    <s v="IT"/>
    <s v="EUR"/>
    <x v="1588"/>
    <x v="1590"/>
    <b v="0"/>
    <n v="2"/>
    <b v="0"/>
    <s v="photography/places"/>
    <n v="2"/>
    <x v="8"/>
    <x v="26"/>
    <x v="1590"/>
    <d v="2015-09-23T20:34:24"/>
    <x v="9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x v="1589"/>
    <x v="1591"/>
    <b v="0"/>
    <n v="92"/>
    <b v="0"/>
    <s v="photography/places"/>
    <n v="29"/>
    <x v="8"/>
    <x v="26"/>
    <x v="1591"/>
    <d v="2016-04-03T16:25:41"/>
    <x v="9"/>
  </r>
  <r>
    <n v="1592"/>
    <s v="The Views of Pittsburgh"/>
    <s v="A portfolio collage of beautiful pictures of authentic Pittsburgh locations and scenery."/>
    <x v="252"/>
    <n v="0"/>
    <x v="2"/>
    <s v="US"/>
    <s v="USD"/>
    <x v="1590"/>
    <x v="1592"/>
    <b v="0"/>
    <n v="0"/>
    <b v="0"/>
    <s v="photography/places"/>
    <n v="0"/>
    <x v="8"/>
    <x v="26"/>
    <x v="1592"/>
    <d v="2015-03-28T00:44:45"/>
    <x v="9"/>
  </r>
  <r>
    <n v="1593"/>
    <s v="Picturing Italy"/>
    <s v="A trip to fulfill a dream of capturing the wonders and history of ancient Italy in person."/>
    <x v="29"/>
    <n v="3"/>
    <x v="2"/>
    <s v="US"/>
    <s v="USD"/>
    <x v="1591"/>
    <x v="1593"/>
    <b v="0"/>
    <n v="3"/>
    <b v="0"/>
    <s v="photography/places"/>
    <n v="0"/>
    <x v="8"/>
    <x v="26"/>
    <x v="1593"/>
    <d v="2015-02-28T20:17:35"/>
    <x v="9"/>
  </r>
  <r>
    <n v="1594"/>
    <s v="Scenes and Things from New Orleans"/>
    <s v="I photograph my love of New Orleans, create canvases and share those memories with you."/>
    <x v="28"/>
    <n v="205"/>
    <x v="2"/>
    <s v="US"/>
    <s v="USD"/>
    <x v="1592"/>
    <x v="1594"/>
    <b v="0"/>
    <n v="10"/>
    <b v="0"/>
    <s v="photography/places"/>
    <n v="21"/>
    <x v="8"/>
    <x v="26"/>
    <x v="1594"/>
    <d v="2016-05-15T16:21:00"/>
    <x v="9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x v="1593"/>
    <x v="1595"/>
    <b v="0"/>
    <n v="7"/>
    <b v="0"/>
    <s v="photography/places"/>
    <n v="0"/>
    <x v="8"/>
    <x v="26"/>
    <x v="1595"/>
    <d v="2014-06-18T20:13:00"/>
    <x v="9"/>
  </r>
  <r>
    <n v="1596"/>
    <s v="The Town We Live In"/>
    <s v="London is beautiful. I want to create a book of stunning images from in and around our great city"/>
    <x v="53"/>
    <n v="75"/>
    <x v="2"/>
    <s v="GB"/>
    <s v="GBP"/>
    <x v="1594"/>
    <x v="1596"/>
    <b v="0"/>
    <n v="3"/>
    <b v="0"/>
    <s v="photography/places"/>
    <n v="2"/>
    <x v="8"/>
    <x v="26"/>
    <x v="1596"/>
    <d v="2014-12-13T11:19:29"/>
    <x v="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x v="1595"/>
    <x v="1597"/>
    <b v="0"/>
    <n v="0"/>
    <b v="0"/>
    <s v="photography/places"/>
    <n v="0"/>
    <x v="8"/>
    <x v="26"/>
    <x v="1597"/>
    <d v="2016-09-20T08:29:57"/>
    <x v="9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x v="1596"/>
    <x v="1598"/>
    <b v="0"/>
    <n v="1"/>
    <b v="0"/>
    <s v="photography/places"/>
    <n v="0"/>
    <x v="8"/>
    <x v="26"/>
    <x v="1598"/>
    <d v="2015-07-26T16:00:58"/>
    <x v="9"/>
  </r>
  <r>
    <n v="1599"/>
    <s v="The Londoner: Prints &amp; Canvas"/>
    <s v="A London photographer trekking 5,895m up Africa's Mount Kilimanjaro to pursue and enrich a career."/>
    <x v="2"/>
    <n v="0"/>
    <x v="2"/>
    <s v="GB"/>
    <s v="GBP"/>
    <x v="1597"/>
    <x v="1599"/>
    <b v="0"/>
    <n v="0"/>
    <b v="0"/>
    <s v="photography/places"/>
    <n v="0"/>
    <x v="8"/>
    <x v="26"/>
    <x v="1599"/>
    <d v="2016-04-08T11:56:16"/>
    <x v="9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x v="1598"/>
    <x v="1600"/>
    <b v="0"/>
    <n v="9"/>
    <b v="0"/>
    <s v="photography/places"/>
    <n v="7"/>
    <x v="8"/>
    <x v="26"/>
    <x v="1600"/>
    <d v="2014-07-15T05:11:00"/>
    <x v="9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x v="1599"/>
    <x v="1601"/>
    <b v="0"/>
    <n v="56"/>
    <b v="1"/>
    <s v="music/rock"/>
    <n v="108"/>
    <x v="4"/>
    <x v="11"/>
    <x v="1601"/>
    <d v="2011-05-05T02:13:53"/>
    <x v="9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x v="1600"/>
    <x v="1602"/>
    <b v="0"/>
    <n v="32"/>
    <b v="1"/>
    <s v="music/rock"/>
    <n v="100"/>
    <x v="4"/>
    <x v="11"/>
    <x v="1602"/>
    <d v="2011-10-14T23:00:00"/>
    <x v="9"/>
  </r>
  <r>
    <n v="1603"/>
    <s v="Max's First Solo Album!"/>
    <s v="An exercise in the wild and dangerous world of solo musicianship by Maxwell D Feinstein."/>
    <x v="13"/>
    <n v="2000.66"/>
    <x v="0"/>
    <s v="US"/>
    <s v="USD"/>
    <x v="1601"/>
    <x v="1603"/>
    <b v="0"/>
    <n v="30"/>
    <b v="1"/>
    <s v="music/rock"/>
    <n v="100"/>
    <x v="4"/>
    <x v="11"/>
    <x v="1603"/>
    <d v="2012-01-28T04:04:19"/>
    <x v="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x v="1602"/>
    <x v="1604"/>
    <b v="0"/>
    <n v="70"/>
    <b v="1"/>
    <s v="music/rock"/>
    <n v="122"/>
    <x v="4"/>
    <x v="11"/>
    <x v="1604"/>
    <d v="2012-03-17T19:17:15"/>
    <x v="9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x v="1603"/>
    <x v="1605"/>
    <b v="0"/>
    <n v="44"/>
    <b v="1"/>
    <s v="music/rock"/>
    <n v="101"/>
    <x v="4"/>
    <x v="11"/>
    <x v="1605"/>
    <d v="2011-08-01T07:00:00"/>
    <x v="9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x v="1604"/>
    <x v="1606"/>
    <b v="0"/>
    <n v="92"/>
    <b v="1"/>
    <s v="music/rock"/>
    <n v="101"/>
    <x v="4"/>
    <x v="11"/>
    <x v="1606"/>
    <d v="2011-03-24T01:40:38"/>
    <x v="9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x v="1605"/>
    <x v="1607"/>
    <b v="0"/>
    <n v="205"/>
    <b v="1"/>
    <s v="music/rock"/>
    <n v="145"/>
    <x v="4"/>
    <x v="11"/>
    <x v="1607"/>
    <d v="2012-06-14T19:24:11"/>
    <x v="9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x v="1606"/>
    <x v="1608"/>
    <b v="0"/>
    <n v="23"/>
    <b v="1"/>
    <s v="music/rock"/>
    <n v="101"/>
    <x v="4"/>
    <x v="11"/>
    <x v="1608"/>
    <d v="2014-01-01T05:26:00"/>
    <x v="9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x v="1607"/>
    <x v="1609"/>
    <b v="0"/>
    <n v="4"/>
    <b v="1"/>
    <s v="music/rock"/>
    <n v="118"/>
    <x v="4"/>
    <x v="11"/>
    <x v="1609"/>
    <d v="2011-11-02T08:00:00"/>
    <x v="9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x v="1608"/>
    <x v="1610"/>
    <b v="0"/>
    <n v="112"/>
    <b v="1"/>
    <s v="music/rock"/>
    <n v="272"/>
    <x v="4"/>
    <x v="11"/>
    <x v="1610"/>
    <d v="2012-12-15T22:11:50"/>
    <x v="9"/>
  </r>
  <r>
    <n v="1611"/>
    <s v="Skelton-Luns CD/7&quot;             No Big Deal."/>
    <s v="Skelton-Luns CD/7&quot; No Big Deal."/>
    <x v="134"/>
    <n v="1001"/>
    <x v="0"/>
    <s v="US"/>
    <s v="USD"/>
    <x v="1609"/>
    <x v="1611"/>
    <b v="0"/>
    <n v="27"/>
    <b v="1"/>
    <s v="music/rock"/>
    <n v="125"/>
    <x v="4"/>
    <x v="11"/>
    <x v="1611"/>
    <d v="2013-06-05T00:00:32"/>
    <x v="9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x v="1610"/>
    <x v="1612"/>
    <b v="0"/>
    <n v="11"/>
    <b v="1"/>
    <s v="music/rock"/>
    <n v="110"/>
    <x v="4"/>
    <x v="11"/>
    <x v="1612"/>
    <d v="2013-01-02T20:59:44"/>
    <x v="9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x v="1611"/>
    <x v="1613"/>
    <b v="0"/>
    <n v="26"/>
    <b v="1"/>
    <s v="music/rock"/>
    <n v="102"/>
    <x v="4"/>
    <x v="11"/>
    <x v="1613"/>
    <d v="2012-07-22T01:40:02"/>
    <x v="9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x v="1612"/>
    <x v="1614"/>
    <b v="0"/>
    <n v="77"/>
    <b v="1"/>
    <s v="music/rock"/>
    <n v="103"/>
    <x v="4"/>
    <x v="11"/>
    <x v="1614"/>
    <d v="2014-08-03T17:00:00"/>
    <x v="9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x v="1613"/>
    <x v="1615"/>
    <b v="0"/>
    <n v="136"/>
    <b v="1"/>
    <s v="music/rock"/>
    <n v="114"/>
    <x v="4"/>
    <x v="11"/>
    <x v="1615"/>
    <d v="2011-12-13T02:13:16"/>
    <x v="9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x v="1614"/>
    <x v="1616"/>
    <b v="0"/>
    <n v="157"/>
    <b v="1"/>
    <s v="music/rock"/>
    <n v="104"/>
    <x v="4"/>
    <x v="11"/>
    <x v="1616"/>
    <d v="2012-11-22T22:00:00"/>
    <x v="9"/>
  </r>
  <r>
    <n v="1617"/>
    <s v="The Coffis Brothers 2nd Album!"/>
    <s v="The Coffis Brothers &amp;The Mountain Men are recording a brand new full length record."/>
    <x v="39"/>
    <n v="10210"/>
    <x v="0"/>
    <s v="US"/>
    <s v="USD"/>
    <x v="1615"/>
    <x v="1617"/>
    <b v="0"/>
    <n v="158"/>
    <b v="1"/>
    <s v="music/rock"/>
    <n v="146"/>
    <x v="4"/>
    <x v="11"/>
    <x v="1617"/>
    <d v="2013-11-01T19:00:00"/>
    <x v="9"/>
  </r>
  <r>
    <n v="1618"/>
    <s v="Janus Word Album"/>
    <s v="Janus Word combines hard rock with melodic acoustic music for a unique and awesome sound."/>
    <x v="15"/>
    <n v="1576"/>
    <x v="0"/>
    <s v="US"/>
    <s v="USD"/>
    <x v="1616"/>
    <x v="1618"/>
    <b v="0"/>
    <n v="27"/>
    <b v="1"/>
    <s v="music/rock"/>
    <n v="105"/>
    <x v="4"/>
    <x v="11"/>
    <x v="1618"/>
    <d v="2013-03-08T15:42:15"/>
    <x v="9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x v="1617"/>
    <x v="1619"/>
    <b v="0"/>
    <n v="23"/>
    <b v="1"/>
    <s v="music/rock"/>
    <n v="133"/>
    <x v="4"/>
    <x v="11"/>
    <x v="1619"/>
    <d v="2014-09-15T04:28:06"/>
    <x v="9"/>
  </r>
  <r>
    <n v="1620"/>
    <s v="Kickstart my music career with 300 CDs"/>
    <s v="Kickstarting my music career with 300 hard copy CDs of my first release."/>
    <x v="28"/>
    <n v="1130"/>
    <x v="0"/>
    <s v="US"/>
    <s v="USD"/>
    <x v="1618"/>
    <x v="1620"/>
    <b v="0"/>
    <n v="17"/>
    <b v="1"/>
    <s v="music/rock"/>
    <n v="113"/>
    <x v="4"/>
    <x v="11"/>
    <x v="1620"/>
    <d v="2013-02-23T08:09:00"/>
    <x v="9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x v="1619"/>
    <x v="1621"/>
    <b v="0"/>
    <n v="37"/>
    <b v="1"/>
    <s v="music/rock"/>
    <n v="121"/>
    <x v="4"/>
    <x v="11"/>
    <x v="1621"/>
    <d v="2012-05-28T03:59:00"/>
    <x v="9"/>
  </r>
  <r>
    <n v="1622"/>
    <s v="PrincessFrank's MASTERSLAVE Album, EP &amp; Tour"/>
    <s v="Join in PrincessFrank's conquest of the Rock&amp;Roll kingdom! Pledge your support and help him claim the throne of Rock!"/>
    <x v="276"/>
    <n v="7019"/>
    <x v="0"/>
    <s v="US"/>
    <s v="USD"/>
    <x v="1620"/>
    <x v="1622"/>
    <b v="0"/>
    <n v="65"/>
    <b v="1"/>
    <s v="music/rock"/>
    <n v="102"/>
    <x v="4"/>
    <x v="11"/>
    <x v="1622"/>
    <d v="2014-12-17T07:59:00"/>
    <x v="9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x v="1621"/>
    <x v="1623"/>
    <b v="0"/>
    <n v="18"/>
    <b v="1"/>
    <s v="music/rock"/>
    <n v="101"/>
    <x v="4"/>
    <x v="11"/>
    <x v="1623"/>
    <d v="2013-08-27T16:31:29"/>
    <x v="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x v="1622"/>
    <x v="1624"/>
    <b v="0"/>
    <n v="25"/>
    <b v="1"/>
    <s v="music/rock"/>
    <n v="118"/>
    <x v="4"/>
    <x v="11"/>
    <x v="1624"/>
    <d v="2013-01-09T08:48:55"/>
    <x v="9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x v="1623"/>
    <x v="1625"/>
    <b v="0"/>
    <n v="104"/>
    <b v="1"/>
    <s v="music/rock"/>
    <n v="155"/>
    <x v="4"/>
    <x v="11"/>
    <x v="1625"/>
    <d v="2012-09-11T16:47:33"/>
    <x v="9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x v="1624"/>
    <x v="1626"/>
    <b v="0"/>
    <n v="108"/>
    <b v="1"/>
    <s v="music/rock"/>
    <n v="101"/>
    <x v="4"/>
    <x v="11"/>
    <x v="1626"/>
    <d v="2013-12-01T21:21:07"/>
    <x v="9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x v="1625"/>
    <x v="1627"/>
    <b v="0"/>
    <n v="38"/>
    <b v="1"/>
    <s v="music/rock"/>
    <n v="117"/>
    <x v="4"/>
    <x v="11"/>
    <x v="1627"/>
    <d v="2012-11-26T04:59:00"/>
    <x v="9"/>
  </r>
  <r>
    <n v="1628"/>
    <s v="&quot;Songs for Tsippora&quot; Byronâ€™s DEBUT EP"/>
    <s v="Original Jewish rock music on human relationships and identity"/>
    <x v="23"/>
    <n v="4037"/>
    <x v="0"/>
    <s v="US"/>
    <s v="USD"/>
    <x v="1626"/>
    <x v="1628"/>
    <b v="0"/>
    <n v="88"/>
    <b v="1"/>
    <s v="music/rock"/>
    <n v="101"/>
    <x v="4"/>
    <x v="11"/>
    <x v="1628"/>
    <d v="2014-06-17T17:41:22"/>
    <x v="9"/>
  </r>
  <r>
    <n v="1629"/>
    <s v="Off The Turnpike | A Loud New Way to Release Loud New Music"/>
    <s v="Help Off The Turnpike release new music, and set fire to everything!"/>
    <x v="12"/>
    <n v="6220"/>
    <x v="0"/>
    <s v="US"/>
    <s v="USD"/>
    <x v="1627"/>
    <x v="1629"/>
    <b v="0"/>
    <n v="82"/>
    <b v="1"/>
    <s v="music/rock"/>
    <n v="104"/>
    <x v="4"/>
    <x v="11"/>
    <x v="1629"/>
    <d v="2014-02-20T20:48:53"/>
    <x v="9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x v="1628"/>
    <x v="1630"/>
    <b v="0"/>
    <n v="126"/>
    <b v="1"/>
    <s v="music/rock"/>
    <n v="265"/>
    <x v="4"/>
    <x v="11"/>
    <x v="1630"/>
    <d v="2012-03-02T06:59:00"/>
    <x v="9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x v="1629"/>
    <x v="1631"/>
    <b v="0"/>
    <n v="133"/>
    <b v="1"/>
    <s v="music/rock"/>
    <n v="156"/>
    <x v="4"/>
    <x v="11"/>
    <x v="1631"/>
    <d v="2012-10-12T20:37:41"/>
    <x v="9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x v="1630"/>
    <x v="1632"/>
    <b v="0"/>
    <n v="47"/>
    <b v="1"/>
    <s v="music/rock"/>
    <n v="102"/>
    <x v="4"/>
    <x v="11"/>
    <x v="1632"/>
    <d v="2011-09-24T08:10:54"/>
    <x v="9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x v="1631"/>
    <x v="1633"/>
    <b v="0"/>
    <n v="58"/>
    <b v="1"/>
    <s v="music/rock"/>
    <n v="100"/>
    <x v="4"/>
    <x v="11"/>
    <x v="1633"/>
    <d v="2012-01-16T05:00:00"/>
    <x v="9"/>
  </r>
  <r>
    <n v="1634"/>
    <s v="RUBEDO: Debut Full Length Album"/>
    <s v="Recording Debut  Album w/ Producer Ikey Owens from Free Moral Agents/ The Mars Volta"/>
    <x v="13"/>
    <n v="2010"/>
    <x v="0"/>
    <s v="US"/>
    <s v="USD"/>
    <x v="1632"/>
    <x v="1634"/>
    <b v="0"/>
    <n v="32"/>
    <b v="1"/>
    <s v="music/rock"/>
    <n v="101"/>
    <x v="4"/>
    <x v="11"/>
    <x v="1634"/>
    <d v="2011-06-02T05:59:00"/>
    <x v="9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x v="1633"/>
    <x v="1635"/>
    <b v="0"/>
    <n v="37"/>
    <b v="1"/>
    <s v="music/rock"/>
    <n v="125"/>
    <x v="4"/>
    <x v="11"/>
    <x v="1635"/>
    <d v="2016-07-11T20:51:01"/>
    <x v="9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x v="1634"/>
    <x v="1636"/>
    <b v="0"/>
    <n v="87"/>
    <b v="1"/>
    <s v="music/rock"/>
    <n v="104"/>
    <x v="4"/>
    <x v="11"/>
    <x v="1636"/>
    <d v="2011-06-12T04:00:00"/>
    <x v="9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x v="1635"/>
    <x v="1637"/>
    <b v="0"/>
    <n v="15"/>
    <b v="1"/>
    <s v="music/rock"/>
    <n v="104"/>
    <x v="4"/>
    <x v="11"/>
    <x v="1637"/>
    <d v="2009-12-31T23:39:00"/>
    <x v="9"/>
  </r>
  <r>
    <n v="1638"/>
    <s v="Avenues EP 2013"/>
    <s v="Avenues will be going in to the studio to record a new EP with Matt Allison!"/>
    <x v="28"/>
    <n v="1050"/>
    <x v="0"/>
    <s v="US"/>
    <s v="USD"/>
    <x v="1636"/>
    <x v="1638"/>
    <b v="0"/>
    <n v="27"/>
    <b v="1"/>
    <s v="music/rock"/>
    <n v="105"/>
    <x v="4"/>
    <x v="11"/>
    <x v="1638"/>
    <d v="2013-02-28T21:25:00"/>
    <x v="9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x v="1637"/>
    <x v="1639"/>
    <b v="0"/>
    <n v="19"/>
    <b v="1"/>
    <s v="music/rock"/>
    <n v="100"/>
    <x v="4"/>
    <x v="11"/>
    <x v="1639"/>
    <d v="2012-03-03T15:39:25"/>
    <x v="9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x v="1638"/>
    <x v="1640"/>
    <b v="0"/>
    <n v="17"/>
    <b v="1"/>
    <s v="music/rock"/>
    <n v="170"/>
    <x v="4"/>
    <x v="11"/>
    <x v="1640"/>
    <d v="2010-08-03T01:59:00"/>
    <x v="9"/>
  </r>
  <r>
    <n v="1641"/>
    <s v="Tanya Dartson- Run for Your Life music video"/>
    <s v="Music Video For Upbeat and Inspiring Song - Run For Your Life"/>
    <x v="30"/>
    <n v="2535"/>
    <x v="0"/>
    <s v="US"/>
    <s v="USD"/>
    <x v="1639"/>
    <x v="1641"/>
    <b v="0"/>
    <n v="26"/>
    <b v="1"/>
    <s v="music/pop"/>
    <n v="101"/>
    <x v="4"/>
    <x v="27"/>
    <x v="1641"/>
    <d v="2014-12-19T14:19:04"/>
    <x v="9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x v="1640"/>
    <x v="1642"/>
    <b v="0"/>
    <n v="28"/>
    <b v="1"/>
    <s v="music/pop"/>
    <n v="100"/>
    <x v="4"/>
    <x v="27"/>
    <x v="1642"/>
    <d v="2011-06-14T00:35:27"/>
    <x v="9"/>
  </r>
  <r>
    <n v="1643"/>
    <s v="This Is All Now's Brand New Album!!"/>
    <s v="This Is All Now is putting out a brand new record, and we need YOUR help to do it!"/>
    <x v="10"/>
    <n v="6235"/>
    <x v="0"/>
    <s v="US"/>
    <s v="USD"/>
    <x v="1641"/>
    <x v="1643"/>
    <b v="0"/>
    <n v="37"/>
    <b v="1"/>
    <s v="music/pop"/>
    <n v="125"/>
    <x v="4"/>
    <x v="27"/>
    <x v="1643"/>
    <d v="2012-09-24T19:46:52"/>
    <x v="9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x v="1642"/>
    <x v="1644"/>
    <b v="0"/>
    <n v="128"/>
    <b v="1"/>
    <s v="music/pop"/>
    <n v="110"/>
    <x v="4"/>
    <x v="27"/>
    <x v="1644"/>
    <d v="2012-11-22T02:26:00"/>
    <x v="9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x v="1643"/>
    <x v="1645"/>
    <b v="0"/>
    <n v="10"/>
    <b v="1"/>
    <s v="music/pop"/>
    <n v="111"/>
    <x v="4"/>
    <x v="27"/>
    <x v="1645"/>
    <d v="2013-09-18T14:49:00"/>
    <x v="9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x v="1644"/>
    <x v="1646"/>
    <b v="0"/>
    <n v="83"/>
    <b v="1"/>
    <s v="music/pop"/>
    <n v="110"/>
    <x v="4"/>
    <x v="27"/>
    <x v="1646"/>
    <d v="2014-08-14T18:11:00"/>
    <x v="9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x v="1645"/>
    <x v="1647"/>
    <b v="0"/>
    <n v="46"/>
    <b v="1"/>
    <s v="music/pop"/>
    <n v="105"/>
    <x v="4"/>
    <x v="27"/>
    <x v="1647"/>
    <d v="2012-06-09T09:49:37"/>
    <x v="9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x v="1646"/>
    <x v="1648"/>
    <b v="0"/>
    <n v="90"/>
    <b v="1"/>
    <s v="music/pop"/>
    <n v="125"/>
    <x v="4"/>
    <x v="27"/>
    <x v="1648"/>
    <d v="2011-03-20T15:54:42"/>
    <x v="9"/>
  </r>
  <r>
    <n v="1649"/>
    <s v="Sam Lyons New Album - 2014"/>
    <s v="This is it! The new Sam Lyons album #3. Help me make it happen by pledging today - pre-order the CD and other cool stuff right here."/>
    <x v="277"/>
    <n v="3822.33"/>
    <x v="0"/>
    <s v="US"/>
    <s v="USD"/>
    <x v="1647"/>
    <x v="1649"/>
    <b v="0"/>
    <n v="81"/>
    <b v="1"/>
    <s v="music/pop"/>
    <n v="101"/>
    <x v="4"/>
    <x v="27"/>
    <x v="1649"/>
    <d v="2014-05-23T16:25:55"/>
    <x v="9"/>
  </r>
  <r>
    <n v="1650"/>
    <s v="The Psalm Praise Project, Vol. 2"/>
    <s v="Help me record a CD that uses pop styling to give a fresh sound to ancient wisdom from scripture!"/>
    <x v="13"/>
    <n v="2831"/>
    <x v="0"/>
    <s v="US"/>
    <s v="USD"/>
    <x v="1648"/>
    <x v="1650"/>
    <b v="0"/>
    <n v="32"/>
    <b v="1"/>
    <s v="music/pop"/>
    <n v="142"/>
    <x v="4"/>
    <x v="27"/>
    <x v="1650"/>
    <d v="2013-10-09T10:27:17"/>
    <x v="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x v="1649"/>
    <x v="1651"/>
    <b v="0"/>
    <n v="20"/>
    <b v="1"/>
    <s v="music/pop"/>
    <n v="101"/>
    <x v="4"/>
    <x v="27"/>
    <x v="1651"/>
    <d v="2011-04-26T06:59:00"/>
    <x v="9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x v="1650"/>
    <x v="1652"/>
    <b v="0"/>
    <n v="70"/>
    <b v="1"/>
    <s v="music/pop"/>
    <n v="101"/>
    <x v="4"/>
    <x v="27"/>
    <x v="1652"/>
    <d v="2013-11-24T12:49:53"/>
    <x v="9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x v="1651"/>
    <x v="1653"/>
    <b v="0"/>
    <n v="168"/>
    <b v="1"/>
    <s v="music/pop"/>
    <n v="174"/>
    <x v="4"/>
    <x v="27"/>
    <x v="1653"/>
    <d v="2011-04-24T20:01:36"/>
    <x v="9"/>
  </r>
  <r>
    <n v="1654"/>
    <s v="sandy mcknight records 3 new songs with your kind assistance"/>
    <s v="i have 3 new, killer songs that i must record immediately. i can certify the lethal-ness of the songs. these may be my best songs yet!"/>
    <x v="183"/>
    <n v="1319"/>
    <x v="0"/>
    <s v="US"/>
    <s v="USD"/>
    <x v="1652"/>
    <x v="1654"/>
    <b v="0"/>
    <n v="34"/>
    <b v="1"/>
    <s v="music/pop"/>
    <n v="120"/>
    <x v="4"/>
    <x v="27"/>
    <x v="1654"/>
    <d v="2012-04-18T21:22:40"/>
    <x v="9"/>
  </r>
  <r>
    <n v="1655"/>
    <s v="Meg Porter Debut EP!"/>
    <s v="Berklee College of Music student, Meg Porter needs YOUR help to fund her very first EP!"/>
    <x v="15"/>
    <n v="2143"/>
    <x v="0"/>
    <s v="US"/>
    <s v="USD"/>
    <x v="1653"/>
    <x v="1655"/>
    <b v="0"/>
    <n v="48"/>
    <b v="1"/>
    <s v="music/pop"/>
    <n v="143"/>
    <x v="4"/>
    <x v="27"/>
    <x v="1655"/>
    <d v="2012-04-05T18:00:20"/>
    <x v="9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x v="1654"/>
    <x v="1656"/>
    <b v="0"/>
    <n v="48"/>
    <b v="1"/>
    <s v="music/pop"/>
    <n v="100"/>
    <x v="4"/>
    <x v="27"/>
    <x v="1656"/>
    <d v="2012-12-13T22:17:32"/>
    <x v="9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x v="1655"/>
    <x v="1657"/>
    <b v="0"/>
    <n v="221"/>
    <b v="1"/>
    <s v="music/pop"/>
    <n v="105"/>
    <x v="4"/>
    <x v="27"/>
    <x v="1657"/>
    <d v="2012-05-24T18:46:08"/>
    <x v="9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x v="1656"/>
    <x v="1658"/>
    <b v="0"/>
    <n v="107"/>
    <b v="1"/>
    <s v="music/pop"/>
    <n v="132"/>
    <x v="4"/>
    <x v="27"/>
    <x v="1658"/>
    <d v="2012-12-18T14:20:00"/>
    <x v="9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x v="1657"/>
    <x v="1659"/>
    <b v="0"/>
    <n v="45"/>
    <b v="1"/>
    <s v="music/pop"/>
    <n v="113"/>
    <x v="4"/>
    <x v="27"/>
    <x v="1659"/>
    <d v="2013-12-17T12:00:00"/>
    <x v="9"/>
  </r>
  <r>
    <n v="1660"/>
    <s v="Risotto fragole e champagne"/>
    <s v="Vogliamo realizzare un risotto fragole e champagne e condividerlo con i nostri fan. Faremo il risotto durante un concerto casalingo."/>
    <x v="278"/>
    <n v="1003"/>
    <x v="0"/>
    <s v="IT"/>
    <s v="EUR"/>
    <x v="1658"/>
    <x v="1660"/>
    <b v="0"/>
    <n v="36"/>
    <b v="1"/>
    <s v="music/pop"/>
    <n v="1254"/>
    <x v="4"/>
    <x v="27"/>
    <x v="1660"/>
    <d v="2016-04-30T21:59:00"/>
    <x v="9"/>
  </r>
  <r>
    <n v="1661"/>
    <s v="Kyana"/>
    <s v="I am excited to present my debut pop project Kyana!_x000a_Piano and vocal sounds embedded in sophisticated, bold arrangements &amp; brisk beats"/>
    <x v="279"/>
    <n v="8098"/>
    <x v="0"/>
    <s v="AT"/>
    <s v="EUR"/>
    <x v="1659"/>
    <x v="1661"/>
    <b v="0"/>
    <n v="101"/>
    <b v="1"/>
    <s v="music/pop"/>
    <n v="103"/>
    <x v="4"/>
    <x v="27"/>
    <x v="1661"/>
    <d v="2016-01-17T21:00:00"/>
    <x v="9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x v="1660"/>
    <x v="1662"/>
    <b v="0"/>
    <n v="62"/>
    <b v="1"/>
    <s v="music/pop"/>
    <n v="103"/>
    <x v="4"/>
    <x v="27"/>
    <x v="1662"/>
    <d v="2011-12-31T05:45:36"/>
    <x v="9"/>
  </r>
  <r>
    <n v="1663"/>
    <s v="ghost -- a music video"/>
    <s v="music is as important to the eyes as it is to the ears. help bring ghost to life in front of your eyes."/>
    <x v="28"/>
    <n v="1080"/>
    <x v="0"/>
    <s v="US"/>
    <s v="USD"/>
    <x v="1661"/>
    <x v="1663"/>
    <b v="0"/>
    <n v="32"/>
    <b v="1"/>
    <s v="music/pop"/>
    <n v="108"/>
    <x v="4"/>
    <x v="27"/>
    <x v="1663"/>
    <d v="2015-02-01T00:31:47"/>
    <x v="9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x v="1662"/>
    <x v="1664"/>
    <b v="0"/>
    <n v="89"/>
    <b v="1"/>
    <s v="music/pop"/>
    <n v="122"/>
    <x v="4"/>
    <x v="27"/>
    <x v="1664"/>
    <d v="2012-03-16T03:59:00"/>
    <x v="9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x v="1663"/>
    <x v="1665"/>
    <b v="0"/>
    <n v="93"/>
    <b v="1"/>
    <s v="music/pop"/>
    <n v="119"/>
    <x v="4"/>
    <x v="27"/>
    <x v="1665"/>
    <d v="2011-02-22T03:00:00"/>
    <x v="9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x v="1664"/>
    <x v="1666"/>
    <b v="0"/>
    <n v="98"/>
    <b v="1"/>
    <s v="music/pop"/>
    <n v="161"/>
    <x v="4"/>
    <x v="27"/>
    <x v="1666"/>
    <d v="2013-03-28T05:04:33"/>
    <x v="9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x v="1665"/>
    <x v="1667"/>
    <b v="0"/>
    <n v="82"/>
    <b v="1"/>
    <s v="music/pop"/>
    <n v="127"/>
    <x v="4"/>
    <x v="27"/>
    <x v="1667"/>
    <d v="2014-03-11T06:59:00"/>
    <x v="9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x v="1666"/>
    <x v="1668"/>
    <b v="0"/>
    <n v="116"/>
    <b v="1"/>
    <s v="music/pop"/>
    <n v="103"/>
    <x v="4"/>
    <x v="27"/>
    <x v="1668"/>
    <d v="2011-11-28T04:35:39"/>
    <x v="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x v="1667"/>
    <x v="1669"/>
    <b v="0"/>
    <n v="52"/>
    <b v="1"/>
    <s v="music/pop"/>
    <n v="140"/>
    <x v="4"/>
    <x v="27"/>
    <x v="1669"/>
    <d v="2016-05-31T21:14:36"/>
    <x v="9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x v="1668"/>
    <x v="1670"/>
    <b v="0"/>
    <n v="23"/>
    <b v="1"/>
    <s v="music/pop"/>
    <n v="103"/>
    <x v="4"/>
    <x v="27"/>
    <x v="1670"/>
    <d v="2010-07-05T04:00:00"/>
    <x v="9"/>
  </r>
  <r>
    <n v="1671"/>
    <s v="Luke O'Brien's Kickstarter"/>
    <s v="I am seeking funding in order to help take my music from a hobby to a career."/>
    <x v="13"/>
    <n v="2013.47"/>
    <x v="0"/>
    <s v="US"/>
    <s v="USD"/>
    <x v="1669"/>
    <x v="1671"/>
    <b v="0"/>
    <n v="77"/>
    <b v="1"/>
    <s v="music/pop"/>
    <n v="101"/>
    <x v="4"/>
    <x v="27"/>
    <x v="1671"/>
    <d v="2016-08-01T13:03:34"/>
    <x v="9"/>
  </r>
  <r>
    <n v="1672"/>
    <s v="High Altotude Debut Album"/>
    <s v="Sweet, sweet harmonies from Portland Oregon's premiere high school women's a cappella group."/>
    <x v="179"/>
    <n v="1920"/>
    <x v="0"/>
    <s v="US"/>
    <s v="USD"/>
    <x v="1670"/>
    <x v="1672"/>
    <b v="0"/>
    <n v="49"/>
    <b v="1"/>
    <s v="music/pop"/>
    <n v="113"/>
    <x v="4"/>
    <x v="27"/>
    <x v="1672"/>
    <d v="2012-06-04T15:45:30"/>
    <x v="9"/>
  </r>
  <r>
    <n v="1673"/>
    <s v="Mastering and Vinyl Production for The Astronomer LP"/>
    <s v="After our exciting mixing session at the Wilco loft, we're ready to master and press vinyl for The Astronomer's newest record!"/>
    <x v="189"/>
    <n v="2690"/>
    <x v="0"/>
    <s v="US"/>
    <s v="USD"/>
    <x v="1671"/>
    <x v="1673"/>
    <b v="0"/>
    <n v="59"/>
    <b v="1"/>
    <s v="music/pop"/>
    <n v="128"/>
    <x v="4"/>
    <x v="27"/>
    <x v="1673"/>
    <d v="2015-03-06T21:04:52"/>
    <x v="9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x v="1672"/>
    <x v="1674"/>
    <b v="0"/>
    <n v="113"/>
    <b v="1"/>
    <s v="music/pop"/>
    <n v="202"/>
    <x v="4"/>
    <x v="27"/>
    <x v="1674"/>
    <d v="2016-08-18T06:59:00"/>
    <x v="9"/>
  </r>
  <r>
    <n v="1675"/>
    <s v="The Great Party's Debut Album!"/>
    <s v="The Great Party is releasing their debut album. Here's your chance to be a part of it!"/>
    <x v="28"/>
    <n v="1374.16"/>
    <x v="0"/>
    <s v="US"/>
    <s v="USD"/>
    <x v="1673"/>
    <x v="1675"/>
    <b v="0"/>
    <n v="34"/>
    <b v="1"/>
    <s v="music/pop"/>
    <n v="137"/>
    <x v="4"/>
    <x v="27"/>
    <x v="1675"/>
    <d v="2011-10-16T22:03:00"/>
    <x v="9"/>
  </r>
  <r>
    <n v="1676"/>
    <s v="Bridge 19 CD Release Tour"/>
    <s v="Help fund Bridge 19's tour in support of their first duo record, to be released in May 2012."/>
    <x v="9"/>
    <n v="3460"/>
    <x v="0"/>
    <s v="US"/>
    <s v="USD"/>
    <x v="1674"/>
    <x v="1676"/>
    <b v="0"/>
    <n v="42"/>
    <b v="1"/>
    <s v="music/pop"/>
    <n v="115"/>
    <x v="4"/>
    <x v="27"/>
    <x v="1676"/>
    <d v="2012-04-21T03:59:00"/>
    <x v="9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x v="1675"/>
    <x v="1677"/>
    <b v="0"/>
    <n v="42"/>
    <b v="1"/>
    <s v="music/pop"/>
    <n v="112"/>
    <x v="4"/>
    <x v="27"/>
    <x v="1677"/>
    <d v="2016-04-16T05:59:00"/>
    <x v="9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x v="1676"/>
    <x v="1678"/>
    <b v="0"/>
    <n v="49"/>
    <b v="1"/>
    <s v="music/pop"/>
    <n v="118"/>
    <x v="4"/>
    <x v="27"/>
    <x v="1678"/>
    <d v="2014-02-06T20:31:11"/>
    <x v="9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x v="1677"/>
    <x v="1679"/>
    <b v="0"/>
    <n v="56"/>
    <b v="1"/>
    <s v="music/pop"/>
    <n v="175"/>
    <x v="4"/>
    <x v="27"/>
    <x v="1679"/>
    <d v="2011-07-22T01:39:05"/>
    <x v="9"/>
  </r>
  <r>
    <n v="1680"/>
    <s v="Kick Out a Record"/>
    <s v="Working Musician dilemma #164: how the taxman put Kick the Record 2.0 on hold"/>
    <x v="28"/>
    <n v="1175"/>
    <x v="0"/>
    <s v="US"/>
    <s v="USD"/>
    <x v="1678"/>
    <x v="1680"/>
    <b v="0"/>
    <n v="25"/>
    <b v="1"/>
    <s v="music/pop"/>
    <n v="118"/>
    <x v="4"/>
    <x v="27"/>
    <x v="1680"/>
    <d v="2014-07-12T18:11:07"/>
    <x v="9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x v="1679"/>
    <x v="1681"/>
    <b v="0"/>
    <n v="884"/>
    <b v="0"/>
    <s v="music/faith"/>
    <n v="101"/>
    <x v="4"/>
    <x v="28"/>
    <x v="1681"/>
    <d v="2017-03-29T02:00:00"/>
    <x v="9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x v="1680"/>
    <x v="1682"/>
    <b v="0"/>
    <n v="0"/>
    <b v="0"/>
    <s v="music/faith"/>
    <n v="0"/>
    <x v="4"/>
    <x v="28"/>
    <x v="1682"/>
    <d v="2017-04-14T04:07:40"/>
    <x v="9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x v="1681"/>
    <x v="1683"/>
    <b v="0"/>
    <n v="10"/>
    <b v="0"/>
    <s v="music/faith"/>
    <n v="22"/>
    <x v="4"/>
    <x v="28"/>
    <x v="1683"/>
    <d v="2017-04-07T18:45:38"/>
    <x v="9"/>
  </r>
  <r>
    <n v="1684"/>
    <s v="Goodness &amp; Mercy EP - Marty Mikles"/>
    <s v="New Music from Marty Mikles!  A new EP all about God's Goodness &amp; Mercy."/>
    <x v="6"/>
    <n v="8730"/>
    <x v="3"/>
    <s v="US"/>
    <s v="USD"/>
    <x v="1682"/>
    <x v="1684"/>
    <b v="0"/>
    <n v="101"/>
    <b v="0"/>
    <s v="music/faith"/>
    <n v="109"/>
    <x v="4"/>
    <x v="28"/>
    <x v="1684"/>
    <d v="2017-03-17T18:34:01"/>
    <x v="9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x v="1683"/>
    <x v="1685"/>
    <b v="0"/>
    <n v="15"/>
    <b v="0"/>
    <s v="music/faith"/>
    <n v="103"/>
    <x v="4"/>
    <x v="28"/>
    <x v="1685"/>
    <d v="2017-03-24T05:00:23"/>
    <x v="9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x v="1684"/>
    <x v="1686"/>
    <b v="0"/>
    <n v="1"/>
    <b v="0"/>
    <s v="music/faith"/>
    <n v="0"/>
    <x v="4"/>
    <x v="28"/>
    <x v="1686"/>
    <d v="2017-04-27T19:15:19"/>
    <x v="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x v="1685"/>
    <x v="1687"/>
    <b v="0"/>
    <n v="39"/>
    <b v="0"/>
    <s v="music/faith"/>
    <n v="31"/>
    <x v="4"/>
    <x v="28"/>
    <x v="1687"/>
    <d v="2017-04-10T20:15:00"/>
    <x v="9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x v="1686"/>
    <x v="1688"/>
    <b v="0"/>
    <n v="7"/>
    <b v="0"/>
    <s v="music/faith"/>
    <n v="44"/>
    <x v="4"/>
    <x v="28"/>
    <x v="1688"/>
    <d v="2017-04-09T11:49:54"/>
    <x v="9"/>
  </r>
  <r>
    <n v="1689"/>
    <s v="Fly Away"/>
    <s v="Praising the Living God in the second half of life."/>
    <x v="263"/>
    <n v="2400"/>
    <x v="3"/>
    <s v="US"/>
    <s v="USD"/>
    <x v="1687"/>
    <x v="1689"/>
    <b v="0"/>
    <n v="14"/>
    <b v="0"/>
    <s v="music/faith"/>
    <n v="100"/>
    <x v="4"/>
    <x v="28"/>
    <x v="1689"/>
    <d v="2017-03-16T21:37:10"/>
    <x v="9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x v="1688"/>
    <x v="1690"/>
    <b v="0"/>
    <n v="11"/>
    <b v="0"/>
    <s v="music/faith"/>
    <n v="25"/>
    <x v="4"/>
    <x v="28"/>
    <x v="1690"/>
    <d v="2017-04-06T09:20:42"/>
    <x v="9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x v="1689"/>
    <x v="1691"/>
    <b v="0"/>
    <n v="38"/>
    <b v="0"/>
    <s v="music/faith"/>
    <n v="33"/>
    <x v="4"/>
    <x v="28"/>
    <x v="1691"/>
    <d v="2017-04-03T01:00:00"/>
    <x v="9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x v="1690"/>
    <x v="1692"/>
    <b v="0"/>
    <n v="15"/>
    <b v="0"/>
    <s v="music/faith"/>
    <n v="48"/>
    <x v="4"/>
    <x v="28"/>
    <x v="1692"/>
    <d v="2017-03-26T23:59:00"/>
    <x v="9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x v="1691"/>
    <x v="1693"/>
    <b v="0"/>
    <n v="8"/>
    <b v="0"/>
    <s v="music/faith"/>
    <n v="9"/>
    <x v="4"/>
    <x v="28"/>
    <x v="1693"/>
    <d v="2017-04-09T20:00:00"/>
    <x v="9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x v="1692"/>
    <x v="1694"/>
    <b v="0"/>
    <n v="1"/>
    <b v="0"/>
    <s v="music/faith"/>
    <n v="0"/>
    <x v="4"/>
    <x v="28"/>
    <x v="1694"/>
    <d v="2017-03-27T04:36:00"/>
    <x v="9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x v="1693"/>
    <x v="1695"/>
    <b v="0"/>
    <n v="23"/>
    <b v="0"/>
    <s v="music/faith"/>
    <n v="12"/>
    <x v="4"/>
    <x v="28"/>
    <x v="1695"/>
    <d v="2017-04-10T01:00:00"/>
    <x v="9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x v="1694"/>
    <x v="1696"/>
    <b v="0"/>
    <n v="0"/>
    <b v="0"/>
    <s v="music/faith"/>
    <n v="0"/>
    <x v="4"/>
    <x v="28"/>
    <x v="1696"/>
    <d v="2017-04-01T00:40:11"/>
    <x v="9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x v="1695"/>
    <x v="1697"/>
    <b v="0"/>
    <n v="22"/>
    <b v="0"/>
    <s v="music/faith"/>
    <n v="20"/>
    <x v="4"/>
    <x v="28"/>
    <x v="1697"/>
    <d v="2017-04-09T23:47:28"/>
    <x v="9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1"/>
    <n v="0"/>
    <x v="3"/>
    <s v="US"/>
    <s v="USD"/>
    <x v="1696"/>
    <x v="1698"/>
    <b v="0"/>
    <n v="0"/>
    <b v="0"/>
    <s v="music/faith"/>
    <n v="0"/>
    <x v="4"/>
    <x v="28"/>
    <x v="1698"/>
    <d v="2017-03-26T03:33:00"/>
    <x v="9"/>
  </r>
  <r>
    <n v="1699"/>
    <s v="THE WORSHIP ALBUM!"/>
    <s v="Friends! Will you help me create a new worship album??! I want this album to give God the worship he deserves and draw people to Him."/>
    <x v="280"/>
    <n v="216"/>
    <x v="3"/>
    <s v="US"/>
    <s v="USD"/>
    <x v="1697"/>
    <x v="1699"/>
    <b v="0"/>
    <n v="4"/>
    <b v="0"/>
    <s v="music/faith"/>
    <n v="4"/>
    <x v="4"/>
    <x v="28"/>
    <x v="1699"/>
    <d v="2017-04-11T20:44:05"/>
    <x v="9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x v="1698"/>
    <x v="1700"/>
    <b v="0"/>
    <n v="79"/>
    <b v="0"/>
    <s v="music/faith"/>
    <n v="26"/>
    <x v="4"/>
    <x v="28"/>
    <x v="1700"/>
    <d v="2017-04-01T04:00:00"/>
    <x v="9"/>
  </r>
  <r>
    <n v="1701"/>
    <s v="&quot;Holy Realm Music Group&quot; Anointed Purpose, Heavenly Good"/>
    <s v="The passion I have for music is intense, super natural and uniquely divine.The encompassing vibe of a great song dressed in great beat"/>
    <x v="281"/>
    <n v="10"/>
    <x v="2"/>
    <s v="US"/>
    <s v="USD"/>
    <x v="1699"/>
    <x v="1701"/>
    <b v="0"/>
    <n v="2"/>
    <b v="0"/>
    <s v="music/faith"/>
    <n v="0"/>
    <x v="4"/>
    <x v="28"/>
    <x v="1701"/>
    <d v="2015-01-15T15:56:45"/>
    <x v="9"/>
  </r>
  <r>
    <n v="1702"/>
    <s v="lyndale lewis and new vision prosper cd release"/>
    <s v="I can do all things through christ jesus"/>
    <x v="282"/>
    <n v="1"/>
    <x v="2"/>
    <s v="US"/>
    <s v="USD"/>
    <x v="1700"/>
    <x v="1702"/>
    <b v="0"/>
    <n v="1"/>
    <b v="0"/>
    <s v="music/faith"/>
    <n v="0"/>
    <x v="4"/>
    <x v="28"/>
    <x v="1702"/>
    <d v="2015-03-30T19:52:30"/>
    <x v="9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x v="1701"/>
    <x v="1703"/>
    <b v="0"/>
    <n v="2"/>
    <b v="0"/>
    <s v="music/faith"/>
    <n v="1"/>
    <x v="4"/>
    <x v="28"/>
    <x v="1703"/>
    <d v="2015-08-31T06:45:37"/>
    <x v="9"/>
  </r>
  <r>
    <n v="1704"/>
    <s v="Jericho Down Worship Album"/>
    <s v="We want to record an album of popular praise &amp; worship songs with our own influence and style."/>
    <x v="13"/>
    <n v="1302"/>
    <x v="2"/>
    <s v="US"/>
    <s v="USD"/>
    <x v="1702"/>
    <x v="1704"/>
    <b v="0"/>
    <n v="11"/>
    <b v="0"/>
    <s v="music/faith"/>
    <n v="65"/>
    <x v="4"/>
    <x v="28"/>
    <x v="1704"/>
    <d v="2015-02-16T03:21:13"/>
    <x v="9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x v="1703"/>
    <x v="1705"/>
    <b v="0"/>
    <n v="0"/>
    <b v="0"/>
    <s v="music/faith"/>
    <n v="0"/>
    <x v="4"/>
    <x v="28"/>
    <x v="1705"/>
    <d v="2015-09-09T16:00:00"/>
    <x v="9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x v="1704"/>
    <x v="1706"/>
    <b v="0"/>
    <n v="0"/>
    <b v="0"/>
    <s v="music/faith"/>
    <n v="0"/>
    <x v="4"/>
    <x v="28"/>
    <x v="1706"/>
    <d v="2015-08-23T07:21:12"/>
    <x v="9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x v="1705"/>
    <x v="1707"/>
    <b v="0"/>
    <n v="9"/>
    <b v="0"/>
    <s v="music/faith"/>
    <n v="10"/>
    <x v="4"/>
    <x v="28"/>
    <x v="1707"/>
    <d v="2016-03-28T16:18:15"/>
    <x v="9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x v="1706"/>
    <x v="1708"/>
    <b v="0"/>
    <n v="0"/>
    <b v="0"/>
    <s v="music/faith"/>
    <n v="0"/>
    <x v="4"/>
    <x v="28"/>
    <x v="1708"/>
    <d v="2016-05-01T20:48:26"/>
    <x v="9"/>
  </r>
  <r>
    <n v="1709"/>
    <s v="Psalms"/>
    <s v="A project to set psalms to music. The psalms are taken from the English Standard Version (ESV) of the Bible."/>
    <x v="258"/>
    <n v="85"/>
    <x v="2"/>
    <s v="US"/>
    <s v="USD"/>
    <x v="1707"/>
    <x v="1709"/>
    <b v="0"/>
    <n v="4"/>
    <b v="0"/>
    <s v="music/faith"/>
    <n v="5"/>
    <x v="4"/>
    <x v="28"/>
    <x v="1709"/>
    <d v="2014-08-31T19:39:00"/>
    <x v="9"/>
  </r>
  <r>
    <n v="1710"/>
    <s v="Producing a live album of our upcoming Europe tour"/>
    <s v="We want to create a gospel live album which has never been produced before."/>
    <x v="10"/>
    <n v="34"/>
    <x v="2"/>
    <s v="DE"/>
    <s v="EUR"/>
    <x v="1708"/>
    <x v="1710"/>
    <b v="0"/>
    <n v="1"/>
    <b v="0"/>
    <s v="music/faith"/>
    <n v="1"/>
    <x v="4"/>
    <x v="28"/>
    <x v="1710"/>
    <d v="2016-01-18T13:00:00"/>
    <x v="9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x v="1709"/>
    <x v="1711"/>
    <b v="0"/>
    <n v="2"/>
    <b v="0"/>
    <s v="music/faith"/>
    <n v="11"/>
    <x v="4"/>
    <x v="28"/>
    <x v="1711"/>
    <d v="2014-09-01T15:30:34"/>
    <x v="9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x v="1710"/>
    <x v="1712"/>
    <b v="0"/>
    <n v="0"/>
    <b v="0"/>
    <s v="music/faith"/>
    <n v="0"/>
    <x v="4"/>
    <x v="28"/>
    <x v="1712"/>
    <d v="2015-06-30T21:55:53"/>
    <x v="9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x v="1711"/>
    <x v="1713"/>
    <b v="0"/>
    <n v="1"/>
    <b v="0"/>
    <s v="music/faith"/>
    <n v="2"/>
    <x v="4"/>
    <x v="28"/>
    <x v="1713"/>
    <d v="2014-10-05T19:13:32"/>
    <x v="9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x v="1712"/>
    <x v="1714"/>
    <b v="0"/>
    <n v="17"/>
    <b v="0"/>
    <s v="music/faith"/>
    <n v="8"/>
    <x v="4"/>
    <x v="28"/>
    <x v="1714"/>
    <d v="2015-05-01T22:02:41"/>
    <x v="9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x v="1713"/>
    <x v="1715"/>
    <b v="0"/>
    <n v="2"/>
    <b v="0"/>
    <s v="music/faith"/>
    <n v="0"/>
    <x v="4"/>
    <x v="28"/>
    <x v="1715"/>
    <d v="2015-03-31T03:22:00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x v="1714"/>
    <x v="1716"/>
    <b v="0"/>
    <n v="3"/>
    <b v="0"/>
    <s v="music/faith"/>
    <n v="8"/>
    <x v="4"/>
    <x v="28"/>
    <x v="1716"/>
    <d v="2016-12-09T14:51:39"/>
    <x v="9"/>
  </r>
  <r>
    <n v="1717"/>
    <s v="Shift Records A New EP!"/>
    <s v="Our first record created to reach, inspire, and ultimately express the love of Jesus to our generation."/>
    <x v="283"/>
    <n v="1395"/>
    <x v="2"/>
    <s v="US"/>
    <s v="USD"/>
    <x v="1715"/>
    <x v="1717"/>
    <b v="0"/>
    <n v="41"/>
    <b v="0"/>
    <s v="music/faith"/>
    <n v="43"/>
    <x v="4"/>
    <x v="28"/>
    <x v="1717"/>
    <d v="2016-04-21T04:00:00"/>
    <x v="9"/>
  </r>
  <r>
    <n v="1718"/>
    <s v="The Prodigal Son"/>
    <s v="A melody for the galaxy."/>
    <x v="19"/>
    <n v="75"/>
    <x v="2"/>
    <s v="US"/>
    <s v="USD"/>
    <x v="1716"/>
    <x v="1718"/>
    <b v="0"/>
    <n v="2"/>
    <b v="0"/>
    <s v="music/faith"/>
    <n v="0"/>
    <x v="4"/>
    <x v="28"/>
    <x v="1718"/>
    <d v="2016-05-14T04:59:00"/>
    <x v="9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x v="1717"/>
    <x v="1719"/>
    <b v="0"/>
    <n v="3"/>
    <b v="0"/>
    <s v="music/faith"/>
    <n v="1"/>
    <x v="4"/>
    <x v="28"/>
    <x v="1719"/>
    <d v="2014-09-17T12:49:51"/>
    <x v="9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x v="1718"/>
    <x v="1720"/>
    <b v="0"/>
    <n v="8"/>
    <b v="0"/>
    <s v="music/faith"/>
    <n v="6"/>
    <x v="4"/>
    <x v="28"/>
    <x v="1720"/>
    <d v="2014-11-09T19:47:51"/>
    <x v="9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x v="1719"/>
    <x v="1721"/>
    <b v="0"/>
    <n v="0"/>
    <b v="0"/>
    <s v="music/faith"/>
    <n v="0"/>
    <x v="4"/>
    <x v="28"/>
    <x v="1721"/>
    <d v="2015-12-11T11:04:23"/>
    <x v="9"/>
  </r>
  <r>
    <n v="1722"/>
    <s v="Preserving the DC Gospel Stars"/>
    <s v="I am raising money to leave a legacy for the DC Gospel Stars and preserve this art form for music lovers of this style."/>
    <x v="284"/>
    <n v="1"/>
    <x v="2"/>
    <s v="US"/>
    <s v="USD"/>
    <x v="1720"/>
    <x v="1722"/>
    <b v="0"/>
    <n v="1"/>
    <b v="0"/>
    <s v="music/faith"/>
    <n v="0"/>
    <x v="4"/>
    <x v="28"/>
    <x v="1722"/>
    <d v="2016-04-03T00:10:00"/>
    <x v="9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x v="1721"/>
    <x v="1723"/>
    <b v="0"/>
    <n v="3"/>
    <b v="0"/>
    <s v="music/faith"/>
    <n v="7"/>
    <x v="4"/>
    <x v="28"/>
    <x v="1723"/>
    <d v="2015-07-01T06:00:00"/>
    <x v="9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x v="1722"/>
    <x v="1724"/>
    <b v="0"/>
    <n v="4"/>
    <b v="0"/>
    <s v="music/faith"/>
    <n v="1"/>
    <x v="4"/>
    <x v="28"/>
    <x v="1724"/>
    <d v="2014-10-30T22:22:42"/>
    <x v="9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x v="1723"/>
    <x v="1725"/>
    <b v="0"/>
    <n v="9"/>
    <b v="0"/>
    <s v="music/faith"/>
    <n v="10"/>
    <x v="4"/>
    <x v="28"/>
    <x v="1725"/>
    <d v="2014-08-24T23:14:09"/>
    <x v="9"/>
  </r>
  <r>
    <n v="1726"/>
    <s v="&quot;Every Day&quot; CD by Amanda Joy Hall"/>
    <s v="Amanda Joy Hall's sophomore album, &quot;Every Day&quot;. Release expected July 2014"/>
    <x v="115"/>
    <n v="2196"/>
    <x v="2"/>
    <s v="US"/>
    <s v="USD"/>
    <x v="1724"/>
    <x v="1726"/>
    <b v="0"/>
    <n v="16"/>
    <b v="0"/>
    <s v="music/faith"/>
    <n v="34"/>
    <x v="4"/>
    <x v="28"/>
    <x v="1726"/>
    <d v="2014-06-27T22:04:24"/>
    <x v="9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x v="1725"/>
    <x v="1727"/>
    <b v="0"/>
    <n v="1"/>
    <b v="0"/>
    <s v="music/faith"/>
    <n v="0"/>
    <x v="4"/>
    <x v="28"/>
    <x v="1727"/>
    <d v="2015-04-05T11:00:00"/>
    <x v="9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x v="1726"/>
    <x v="1728"/>
    <b v="0"/>
    <n v="7"/>
    <b v="0"/>
    <s v="music/faith"/>
    <n v="68"/>
    <x v="4"/>
    <x v="28"/>
    <x v="1728"/>
    <d v="2015-10-21T15:01:14"/>
    <x v="9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x v="1727"/>
    <x v="1729"/>
    <b v="0"/>
    <n v="0"/>
    <b v="0"/>
    <s v="music/faith"/>
    <n v="0"/>
    <x v="4"/>
    <x v="28"/>
    <x v="1729"/>
    <d v="2016-06-10T01:15:06"/>
    <x v="9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x v="1728"/>
    <x v="1730"/>
    <b v="0"/>
    <n v="0"/>
    <b v="0"/>
    <s v="music/faith"/>
    <n v="0"/>
    <x v="4"/>
    <x v="28"/>
    <x v="1730"/>
    <d v="2015-10-25T02:06:23"/>
    <x v="9"/>
  </r>
  <r>
    <n v="1731"/>
    <s v="Sam Cox Band First Christian Tour"/>
    <s v="We are a Christin Worship band looking to midwest tour. God Bless!"/>
    <x v="28"/>
    <n v="0"/>
    <x v="2"/>
    <s v="US"/>
    <s v="USD"/>
    <x v="1729"/>
    <x v="1731"/>
    <b v="0"/>
    <n v="0"/>
    <b v="0"/>
    <s v="music/faith"/>
    <n v="0"/>
    <x v="4"/>
    <x v="28"/>
    <x v="1731"/>
    <d v="2015-06-11T15:00:00"/>
    <x v="9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x v="1730"/>
    <x v="1732"/>
    <b v="0"/>
    <n v="0"/>
    <b v="0"/>
    <s v="music/faith"/>
    <n v="0"/>
    <x v="4"/>
    <x v="28"/>
    <x v="1732"/>
    <d v="2016-01-16T05:00:00"/>
    <x v="9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x v="1731"/>
    <x v="1733"/>
    <b v="0"/>
    <n v="0"/>
    <b v="0"/>
    <s v="music/faith"/>
    <n v="0"/>
    <x v="4"/>
    <x v="28"/>
    <x v="1733"/>
    <d v="2016-09-13T21:30:00"/>
    <x v="9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x v="1732"/>
    <x v="1734"/>
    <b v="0"/>
    <n v="1"/>
    <b v="0"/>
    <s v="music/faith"/>
    <n v="0"/>
    <x v="4"/>
    <x v="28"/>
    <x v="1734"/>
    <d v="2015-05-08T00:52:36"/>
    <x v="9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x v="1733"/>
    <x v="1735"/>
    <b v="0"/>
    <n v="2"/>
    <b v="0"/>
    <s v="music/faith"/>
    <n v="11"/>
    <x v="4"/>
    <x v="28"/>
    <x v="1735"/>
    <d v="2016-08-07T19:32:25"/>
    <x v="9"/>
  </r>
  <r>
    <n v="1736"/>
    <s v="In His Presence"/>
    <s v="A unique meditative album reflecting on the life of Christ, inviting Him into your presence"/>
    <x v="9"/>
    <n v="22"/>
    <x v="2"/>
    <s v="US"/>
    <s v="USD"/>
    <x v="1734"/>
    <x v="1736"/>
    <b v="0"/>
    <n v="1"/>
    <b v="0"/>
    <s v="music/faith"/>
    <n v="1"/>
    <x v="4"/>
    <x v="28"/>
    <x v="1736"/>
    <d v="2015-11-08T21:40:33"/>
    <x v="9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x v="1735"/>
    <x v="1737"/>
    <b v="0"/>
    <n v="15"/>
    <b v="0"/>
    <s v="music/faith"/>
    <n v="21"/>
    <x v="4"/>
    <x v="28"/>
    <x v="1737"/>
    <d v="2015-07-20T22:46:32"/>
    <x v="9"/>
  </r>
  <r>
    <n v="1738"/>
    <s v="The Flashing Lights"/>
    <s v="Music that inspires and gives hope for overcoming and change. And it is good music."/>
    <x v="10"/>
    <n v="20"/>
    <x v="2"/>
    <s v="US"/>
    <s v="USD"/>
    <x v="1736"/>
    <x v="1738"/>
    <b v="0"/>
    <n v="1"/>
    <b v="0"/>
    <s v="music/faith"/>
    <n v="0"/>
    <x v="4"/>
    <x v="28"/>
    <x v="1738"/>
    <d v="2014-10-02T20:59:02"/>
    <x v="9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x v="1737"/>
    <x v="1739"/>
    <b v="0"/>
    <n v="1"/>
    <b v="0"/>
    <s v="music/faith"/>
    <n v="0"/>
    <x v="4"/>
    <x v="28"/>
    <x v="1739"/>
    <d v="2016-05-04T19:58:52"/>
    <x v="9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x v="1738"/>
    <x v="1740"/>
    <b v="0"/>
    <n v="0"/>
    <b v="0"/>
    <s v="music/faith"/>
    <n v="0"/>
    <x v="4"/>
    <x v="28"/>
    <x v="1740"/>
    <d v="2015-07-16T19:37:02"/>
    <x v="9"/>
  </r>
  <r>
    <n v="1741"/>
    <s v="Caught off Guard"/>
    <s v="A photo journal documenting my experiences and travels across New Zealand"/>
    <x v="38"/>
    <n v="1330"/>
    <x v="0"/>
    <s v="GB"/>
    <s v="GBP"/>
    <x v="1739"/>
    <x v="1741"/>
    <b v="0"/>
    <n v="52"/>
    <b v="1"/>
    <s v="photography/photobooks"/>
    <n v="111"/>
    <x v="8"/>
    <x v="20"/>
    <x v="1741"/>
    <d v="2015-06-10T15:04:31"/>
    <x v="9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x v="1740"/>
    <x v="1742"/>
    <b v="0"/>
    <n v="34"/>
    <b v="1"/>
    <s v="photography/photobooks"/>
    <n v="109"/>
    <x v="8"/>
    <x v="20"/>
    <x v="1742"/>
    <d v="2017-01-07T21:00:00"/>
    <x v="9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x v="1741"/>
    <x v="1743"/>
    <b v="0"/>
    <n v="67"/>
    <b v="1"/>
    <s v="photography/photobooks"/>
    <n v="100"/>
    <x v="8"/>
    <x v="20"/>
    <x v="1743"/>
    <d v="2016-08-27T03:59:00"/>
    <x v="9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x v="1742"/>
    <x v="1744"/>
    <b v="0"/>
    <n v="70"/>
    <b v="1"/>
    <s v="photography/photobooks"/>
    <n v="118"/>
    <x v="8"/>
    <x v="20"/>
    <x v="1744"/>
    <d v="2015-03-08T13:31:17"/>
    <x v="9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x v="1743"/>
    <x v="1745"/>
    <b v="0"/>
    <n v="89"/>
    <b v="1"/>
    <s v="photography/photobooks"/>
    <n v="114"/>
    <x v="8"/>
    <x v="20"/>
    <x v="1745"/>
    <d v="2016-12-22T02:00:00"/>
    <x v="9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x v="1744"/>
    <x v="1746"/>
    <b v="0"/>
    <n v="107"/>
    <b v="1"/>
    <s v="photography/photobooks"/>
    <n v="148"/>
    <x v="8"/>
    <x v="20"/>
    <x v="1746"/>
    <d v="2016-11-24T02:00:00"/>
    <x v="9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x v="1745"/>
    <x v="1747"/>
    <b v="0"/>
    <n v="159"/>
    <b v="1"/>
    <s v="photography/photobooks"/>
    <n v="105"/>
    <x v="8"/>
    <x v="20"/>
    <x v="1747"/>
    <d v="2015-11-13T15:00:00"/>
    <x v="9"/>
  </r>
  <r>
    <n v="1748"/>
    <s v="So It Is: Vancouver"/>
    <s v="Telling the story of the city through remarkable people who live in Vancouver today."/>
    <x v="63"/>
    <n v="64974"/>
    <x v="0"/>
    <s v="CA"/>
    <s v="CAD"/>
    <x v="1746"/>
    <x v="1748"/>
    <b v="0"/>
    <n v="181"/>
    <b v="1"/>
    <s v="photography/photobooks"/>
    <n v="130"/>
    <x v="8"/>
    <x v="20"/>
    <x v="1748"/>
    <d v="2015-09-02T22:49:03"/>
    <x v="9"/>
  </r>
  <r>
    <n v="1749"/>
    <s v="E FOTOGRAFESCHE RECKBLECK - 367 DEEG AM AUSLAND ASAZ"/>
    <s v="Help me fund the production run of my first book by local Photographer Sandro Ortolani."/>
    <x v="285"/>
    <n v="12410.5"/>
    <x v="0"/>
    <s v="LU"/>
    <s v="EUR"/>
    <x v="1747"/>
    <x v="1749"/>
    <b v="0"/>
    <n v="131"/>
    <b v="1"/>
    <s v="photography/photobooks"/>
    <n v="123"/>
    <x v="8"/>
    <x v="20"/>
    <x v="1749"/>
    <d v="2017-03-01T19:00:00"/>
    <x v="9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x v="1748"/>
    <x v="1750"/>
    <b v="0"/>
    <n v="125"/>
    <b v="1"/>
    <s v="photography/photobooks"/>
    <n v="202"/>
    <x v="8"/>
    <x v="20"/>
    <x v="1750"/>
    <d v="2016-04-19T20:05:04"/>
    <x v="9"/>
  </r>
  <r>
    <n v="1751"/>
    <s v="Daily Bread: Stories from Rural Greece"/>
    <s v="Photographs and stories culled from 10 years of road trips through rural Greece"/>
    <x v="3"/>
    <n v="10290"/>
    <x v="0"/>
    <s v="US"/>
    <s v="USD"/>
    <x v="1749"/>
    <x v="1751"/>
    <b v="0"/>
    <n v="61"/>
    <b v="1"/>
    <s v="photography/photobooks"/>
    <n v="103"/>
    <x v="8"/>
    <x v="20"/>
    <x v="1751"/>
    <d v="2015-03-19T17:45:23"/>
    <x v="9"/>
  </r>
  <r>
    <n v="1752"/>
    <s v="Adfectus Book"/>
    <s v="A little book of calm, in picture form, that will soothe the soul and un-furrow the brow."/>
    <x v="38"/>
    <n v="3122"/>
    <x v="0"/>
    <s v="GB"/>
    <s v="GBP"/>
    <x v="1750"/>
    <x v="1752"/>
    <b v="0"/>
    <n v="90"/>
    <b v="1"/>
    <s v="photography/photobooks"/>
    <n v="260"/>
    <x v="8"/>
    <x v="20"/>
    <x v="1752"/>
    <d v="2016-10-14T06:04:42"/>
    <x v="9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x v="1751"/>
    <x v="1753"/>
    <b v="0"/>
    <n v="35"/>
    <b v="1"/>
    <s v="photography/photobooks"/>
    <n v="108"/>
    <x v="8"/>
    <x v="20"/>
    <x v="1753"/>
    <d v="2016-03-21T16:59:28"/>
    <x v="9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x v="1752"/>
    <x v="1754"/>
    <b v="0"/>
    <n v="90"/>
    <b v="1"/>
    <s v="photography/photobooks"/>
    <n v="111"/>
    <x v="8"/>
    <x v="20"/>
    <x v="1754"/>
    <d v="2015-04-03T20:02:33"/>
    <x v="9"/>
  </r>
  <r>
    <n v="1755"/>
    <s v="Just One Block: The Extraordinary Journey Around The Block"/>
    <s v="For about a year I've been taking pictures while walking around the block with my dog. Want to publish a ebook of what I captured."/>
    <x v="252"/>
    <n v="30"/>
    <x v="0"/>
    <s v="US"/>
    <s v="USD"/>
    <x v="1753"/>
    <x v="1755"/>
    <b v="0"/>
    <n v="4"/>
    <b v="1"/>
    <s v="photography/photobooks"/>
    <n v="120"/>
    <x v="8"/>
    <x v="20"/>
    <x v="1755"/>
    <d v="2015-10-05T18:56:01"/>
    <x v="9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x v="1754"/>
    <x v="1756"/>
    <b v="0"/>
    <n v="120"/>
    <b v="1"/>
    <s v="photography/photobooks"/>
    <n v="103"/>
    <x v="8"/>
    <x v="20"/>
    <x v="1756"/>
    <d v="2016-08-29T04:01:09"/>
    <x v="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x v="1755"/>
    <x v="1757"/>
    <b v="0"/>
    <n v="14"/>
    <b v="1"/>
    <s v="photography/photobooks"/>
    <n v="116"/>
    <x v="8"/>
    <x v="20"/>
    <x v="1757"/>
    <d v="2017-01-28T19:29:00"/>
    <x v="9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x v="1756"/>
    <x v="1758"/>
    <b v="0"/>
    <n v="27"/>
    <b v="1"/>
    <s v="photography/photobooks"/>
    <n v="115"/>
    <x v="8"/>
    <x v="20"/>
    <x v="1758"/>
    <d v="2016-07-14T22:56:32"/>
    <x v="9"/>
  </r>
  <r>
    <n v="1759"/>
    <s v="Death Valley"/>
    <s v="Death Valley will be the first photo book of Andi State"/>
    <x v="10"/>
    <n v="5330"/>
    <x v="0"/>
    <s v="US"/>
    <s v="USD"/>
    <x v="1757"/>
    <x v="1759"/>
    <b v="0"/>
    <n v="49"/>
    <b v="1"/>
    <s v="photography/photobooks"/>
    <n v="107"/>
    <x v="8"/>
    <x v="20"/>
    <x v="1759"/>
    <d v="2015-03-25T18:53:49"/>
    <x v="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x v="1758"/>
    <x v="1760"/>
    <b v="0"/>
    <n v="102"/>
    <b v="1"/>
    <s v="photography/photobooks"/>
    <n v="165"/>
    <x v="8"/>
    <x v="20"/>
    <x v="1760"/>
    <d v="2016-02-25T16:08:33"/>
    <x v="9"/>
  </r>
  <r>
    <n v="1761"/>
    <s v="I Wanted To See Boobs"/>
    <s v="A hardcover photobook telling the naked truth of a young photographers journey."/>
    <x v="212"/>
    <n v="155"/>
    <x v="0"/>
    <s v="GB"/>
    <s v="GBP"/>
    <x v="1759"/>
    <x v="1761"/>
    <b v="0"/>
    <n v="3"/>
    <b v="1"/>
    <s v="photography/photobooks"/>
    <n v="155"/>
    <x v="8"/>
    <x v="20"/>
    <x v="1761"/>
    <d v="2015-09-12T13:37:40"/>
    <x v="9"/>
  </r>
  <r>
    <n v="1762"/>
    <s v="&quot;The Naked Pixel&quot; Ali Pakele"/>
    <s v="Project rewards $25 gets you 190+ digital images"/>
    <x v="212"/>
    <n v="885"/>
    <x v="0"/>
    <s v="US"/>
    <s v="USD"/>
    <x v="1760"/>
    <x v="1762"/>
    <b v="0"/>
    <n v="25"/>
    <b v="1"/>
    <s v="photography/photobooks"/>
    <n v="885"/>
    <x v="8"/>
    <x v="20"/>
    <x v="1762"/>
    <d v="2016-03-11T23:34:05"/>
    <x v="9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x v="1761"/>
    <x v="1763"/>
    <b v="0"/>
    <n v="118"/>
    <b v="1"/>
    <s v="photography/photobooks"/>
    <n v="102"/>
    <x v="8"/>
    <x v="20"/>
    <x v="1763"/>
    <d v="2016-10-23T20:50:40"/>
    <x v="9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x v="1762"/>
    <x v="1764"/>
    <b v="1"/>
    <n v="39"/>
    <b v="0"/>
    <s v="photography/photobooks"/>
    <n v="20"/>
    <x v="8"/>
    <x v="20"/>
    <x v="1764"/>
    <d v="2014-08-03T11:39:39"/>
    <x v="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x v="1763"/>
    <x v="1765"/>
    <b v="1"/>
    <n v="103"/>
    <b v="0"/>
    <s v="photography/photobooks"/>
    <n v="59"/>
    <x v="8"/>
    <x v="20"/>
    <x v="1765"/>
    <d v="2014-08-13T23:31:52"/>
    <x v="9"/>
  </r>
  <r>
    <n v="1766"/>
    <s v="Photographic book on Melbourne's music scene"/>
    <s v="I want to create a beautiful book which documents the Melbourne music scene."/>
    <x v="15"/>
    <n v="0"/>
    <x v="2"/>
    <s v="AU"/>
    <s v="AUD"/>
    <x v="1764"/>
    <x v="1766"/>
    <b v="1"/>
    <n v="0"/>
    <b v="0"/>
    <s v="photography/photobooks"/>
    <n v="0"/>
    <x v="8"/>
    <x v="20"/>
    <x v="1766"/>
    <d v="2014-08-25T20:38:08"/>
    <x v="9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x v="1765"/>
    <x v="1767"/>
    <b v="1"/>
    <n v="39"/>
    <b v="0"/>
    <s v="photography/photobooks"/>
    <n v="46"/>
    <x v="8"/>
    <x v="20"/>
    <x v="1767"/>
    <d v="2014-08-03T15:48:04"/>
    <x v="9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x v="1766"/>
    <x v="1768"/>
    <b v="1"/>
    <n v="15"/>
    <b v="0"/>
    <s v="photography/photobooks"/>
    <n v="4"/>
    <x v="8"/>
    <x v="20"/>
    <x v="1768"/>
    <d v="2014-09-27T13:27:24"/>
    <x v="9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x v="1767"/>
    <x v="1769"/>
    <b v="1"/>
    <n v="22"/>
    <b v="0"/>
    <s v="photography/photobooks"/>
    <n v="3"/>
    <x v="8"/>
    <x v="20"/>
    <x v="1769"/>
    <d v="2015-01-13T19:39:19"/>
    <x v="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x v="1768"/>
    <x v="1770"/>
    <b v="1"/>
    <n v="92"/>
    <b v="0"/>
    <s v="photography/photobooks"/>
    <n v="57"/>
    <x v="8"/>
    <x v="20"/>
    <x v="1770"/>
    <d v="2014-10-14T18:43:14"/>
    <x v="9"/>
  </r>
  <r>
    <n v="1771"/>
    <s v="&quot;Drakes Folly&quot;"/>
    <s v="Photographic book on the historic oil region of Pennsylvania where Edwin Drake drilled the well that started the modern oil industry."/>
    <x v="286"/>
    <n v="895"/>
    <x v="2"/>
    <s v="GB"/>
    <s v="GBP"/>
    <x v="1769"/>
    <x v="1771"/>
    <b v="1"/>
    <n v="25"/>
    <b v="0"/>
    <s v="photography/photobooks"/>
    <n v="21"/>
    <x v="8"/>
    <x v="20"/>
    <x v="1771"/>
    <d v="2014-10-23T23:30:40"/>
    <x v="9"/>
  </r>
  <r>
    <n v="1772"/>
    <s v="White Mountain"/>
    <s v="A photobook and a short documentary film telling the story of Holocaust in Northwestern Lithuania"/>
    <x v="62"/>
    <n v="858"/>
    <x v="2"/>
    <s v="GB"/>
    <s v="GBP"/>
    <x v="1770"/>
    <x v="1772"/>
    <b v="1"/>
    <n v="19"/>
    <b v="0"/>
    <s v="photography/photobooks"/>
    <n v="16"/>
    <x v="8"/>
    <x v="20"/>
    <x v="1772"/>
    <d v="2014-07-06T17:13:56"/>
    <x v="9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x v="1771"/>
    <x v="1773"/>
    <b v="1"/>
    <n v="19"/>
    <b v="0"/>
    <s v="photography/photobooks"/>
    <n v="6"/>
    <x v="8"/>
    <x v="20"/>
    <x v="1773"/>
    <d v="2015-01-19T18:14:58"/>
    <x v="9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x v="1772"/>
    <x v="1774"/>
    <b v="1"/>
    <n v="13"/>
    <b v="0"/>
    <s v="photography/photobooks"/>
    <n v="46"/>
    <x v="8"/>
    <x v="20"/>
    <x v="1774"/>
    <d v="2014-11-29T14:59:00"/>
    <x v="9"/>
  </r>
  <r>
    <n v="1775"/>
    <s v="Muhammad Ali - The Comeback"/>
    <s v="Rarely seen images of Muhammad Ali in his prime as he trained in Miami Beach at the famous 5th Street Gym in the early 70s"/>
    <x v="287"/>
    <n v="21158"/>
    <x v="2"/>
    <s v="US"/>
    <s v="USD"/>
    <x v="1773"/>
    <x v="1775"/>
    <b v="1"/>
    <n v="124"/>
    <b v="0"/>
    <s v="photography/photobooks"/>
    <n v="65"/>
    <x v="8"/>
    <x v="20"/>
    <x v="1775"/>
    <d v="2014-10-24T23:26:00"/>
    <x v="9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x v="1774"/>
    <x v="1776"/>
    <b v="1"/>
    <n v="4"/>
    <b v="0"/>
    <s v="photography/photobooks"/>
    <n v="7"/>
    <x v="8"/>
    <x v="20"/>
    <x v="1776"/>
    <d v="2014-10-29T22:57:51"/>
    <x v="9"/>
  </r>
  <r>
    <n v="1777"/>
    <s v="All along the Control Tower"/>
    <s v="Photobook â€˜All along the Control Towerâ€™ by Theo and Frans Barten. Photos of more than 50 disused WW2 Control Towers in the UK."/>
    <x v="224"/>
    <n v="651"/>
    <x v="2"/>
    <s v="NL"/>
    <s v="EUR"/>
    <x v="1775"/>
    <x v="1777"/>
    <b v="1"/>
    <n v="10"/>
    <b v="0"/>
    <s v="photography/photobooks"/>
    <n v="14"/>
    <x v="8"/>
    <x v="20"/>
    <x v="1777"/>
    <d v="2015-02-20T08:34:13"/>
    <x v="9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x v="1776"/>
    <x v="1778"/>
    <b v="1"/>
    <n v="15"/>
    <b v="0"/>
    <s v="photography/photobooks"/>
    <n v="2"/>
    <x v="8"/>
    <x v="20"/>
    <x v="1778"/>
    <d v="2015-03-27T19:43:15"/>
    <x v="9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x v="1777"/>
    <x v="1779"/>
    <b v="1"/>
    <n v="38"/>
    <b v="0"/>
    <s v="photography/photobooks"/>
    <n v="36"/>
    <x v="8"/>
    <x v="20"/>
    <x v="1779"/>
    <d v="2016-09-02T16:36:20"/>
    <x v="9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x v="1778"/>
    <x v="1780"/>
    <b v="1"/>
    <n v="152"/>
    <b v="0"/>
    <s v="photography/photobooks"/>
    <n v="40"/>
    <x v="8"/>
    <x v="20"/>
    <x v="1780"/>
    <d v="2016-07-02T14:25:10"/>
    <x v="9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x v="1779"/>
    <x v="1781"/>
    <b v="1"/>
    <n v="24"/>
    <b v="0"/>
    <s v="photography/photobooks"/>
    <n v="26"/>
    <x v="8"/>
    <x v="20"/>
    <x v="1781"/>
    <d v="2016-09-15T14:49:05"/>
    <x v="9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x v="1780"/>
    <x v="1782"/>
    <b v="1"/>
    <n v="76"/>
    <b v="0"/>
    <s v="photography/photobooks"/>
    <n v="15"/>
    <x v="8"/>
    <x v="20"/>
    <x v="1782"/>
    <d v="2016-02-21T13:48:09"/>
    <x v="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x v="1781"/>
    <x v="1783"/>
    <b v="1"/>
    <n v="185"/>
    <b v="0"/>
    <s v="photography/photobooks"/>
    <n v="24"/>
    <x v="8"/>
    <x v="20"/>
    <x v="1783"/>
    <d v="2015-05-21T22:47:58"/>
    <x v="9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x v="1782"/>
    <x v="1784"/>
    <b v="1"/>
    <n v="33"/>
    <b v="0"/>
    <s v="photography/photobooks"/>
    <n v="40"/>
    <x v="8"/>
    <x v="20"/>
    <x v="1784"/>
    <d v="2015-01-31T03:25:00"/>
    <x v="9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x v="1783"/>
    <x v="1785"/>
    <b v="1"/>
    <n v="108"/>
    <b v="0"/>
    <s v="photography/photobooks"/>
    <n v="20"/>
    <x v="8"/>
    <x v="20"/>
    <x v="1785"/>
    <d v="2014-10-16T00:00:00"/>
    <x v="9"/>
  </r>
  <r>
    <n v="1786"/>
    <s v="Observations in 6x6"/>
    <s v="A photo book that shows a timeless trip from Portugal to Sri Lanka in a subjective point of view through an old Hasselblad objective."/>
    <x v="167"/>
    <n v="905"/>
    <x v="2"/>
    <s v="NL"/>
    <s v="EUR"/>
    <x v="1784"/>
    <x v="1786"/>
    <b v="1"/>
    <n v="29"/>
    <b v="0"/>
    <s v="photography/photobooks"/>
    <n v="48"/>
    <x v="8"/>
    <x v="20"/>
    <x v="1786"/>
    <d v="2014-12-15T13:12:57"/>
    <x v="9"/>
  </r>
  <r>
    <n v="1787"/>
    <s v="Alpamayo to Yerupaja"/>
    <s v="Raising awareness to the effects of global warming through photographs of the high mountains of Peru."/>
    <x v="3"/>
    <n v="1533"/>
    <x v="2"/>
    <s v="US"/>
    <s v="USD"/>
    <x v="1785"/>
    <x v="1787"/>
    <b v="1"/>
    <n v="24"/>
    <b v="0"/>
    <s v="photography/photobooks"/>
    <n v="15"/>
    <x v="8"/>
    <x v="20"/>
    <x v="1787"/>
    <d v="2015-04-04T14:43:57"/>
    <x v="9"/>
  </r>
  <r>
    <n v="1788"/>
    <s v="Beyond the Pale"/>
    <s v="A photo book celebrating Goths, exploring their lives and giving an insight into what Goth is for them."/>
    <x v="62"/>
    <n v="76"/>
    <x v="2"/>
    <s v="GB"/>
    <s v="GBP"/>
    <x v="1786"/>
    <x v="1788"/>
    <b v="1"/>
    <n v="4"/>
    <b v="0"/>
    <s v="photography/photobooks"/>
    <n v="1"/>
    <x v="8"/>
    <x v="20"/>
    <x v="1788"/>
    <d v="2014-10-31T22:45:42"/>
    <x v="9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x v="1787"/>
    <x v="1789"/>
    <b v="1"/>
    <n v="4"/>
    <b v="0"/>
    <s v="photography/photobooks"/>
    <n v="1"/>
    <x v="8"/>
    <x v="20"/>
    <x v="1789"/>
    <d v="2015-01-12T06:00:03"/>
    <x v="9"/>
  </r>
  <r>
    <n v="1790"/>
    <s v="Return to Relevance: The Scott Hyde Archive"/>
    <s v="70 years of incredible photography sits patiently in old film sheet boxes, waiting for a return to relevance."/>
    <x v="288"/>
    <n v="1636"/>
    <x v="2"/>
    <s v="US"/>
    <s v="USD"/>
    <x v="1788"/>
    <x v="1790"/>
    <b v="1"/>
    <n v="15"/>
    <b v="0"/>
    <s v="photography/photobooks"/>
    <n v="5"/>
    <x v="8"/>
    <x v="20"/>
    <x v="1790"/>
    <d v="2015-02-05T16:11:18"/>
    <x v="9"/>
  </r>
  <r>
    <n v="1791"/>
    <s v="disCover: Napoli"/>
    <s v="For the love of street photography and the beauty of traditional cultures in southern Italy."/>
    <x v="9"/>
    <n v="107"/>
    <x v="2"/>
    <s v="GB"/>
    <s v="GBP"/>
    <x v="1789"/>
    <x v="1791"/>
    <b v="1"/>
    <n v="4"/>
    <b v="0"/>
    <s v="photography/photobooks"/>
    <n v="4"/>
    <x v="8"/>
    <x v="20"/>
    <x v="1791"/>
    <d v="2015-01-29T17:46:05"/>
    <x v="9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x v="1790"/>
    <x v="1792"/>
    <b v="1"/>
    <n v="139"/>
    <b v="0"/>
    <s v="photography/photobooks"/>
    <n v="61"/>
    <x v="8"/>
    <x v="20"/>
    <x v="1792"/>
    <d v="2015-08-10T06:59:00"/>
    <x v="9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x v="1791"/>
    <x v="1793"/>
    <b v="1"/>
    <n v="2"/>
    <b v="0"/>
    <s v="photography/photobooks"/>
    <n v="1"/>
    <x v="8"/>
    <x v="20"/>
    <x v="1793"/>
    <d v="2014-11-27T22:24:00"/>
    <x v="9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x v="1792"/>
    <x v="1794"/>
    <b v="1"/>
    <n v="18"/>
    <b v="0"/>
    <s v="photography/photobooks"/>
    <n v="11"/>
    <x v="8"/>
    <x v="20"/>
    <x v="1794"/>
    <d v="2015-02-11T13:13:42"/>
    <x v="9"/>
  </r>
  <r>
    <n v="1795"/>
    <s v="THE AFGHANS - A Photo Book"/>
    <s v="A photography book documenting the impact of the ISAF mission on the Afghan people of Mazar-e Sharif."/>
    <x v="89"/>
    <n v="10846"/>
    <x v="2"/>
    <s v="DE"/>
    <s v="EUR"/>
    <x v="1793"/>
    <x v="1795"/>
    <b v="1"/>
    <n v="81"/>
    <b v="0"/>
    <s v="photography/photobooks"/>
    <n v="39"/>
    <x v="8"/>
    <x v="20"/>
    <x v="1795"/>
    <d v="2016-10-14T16:00:00"/>
    <x v="9"/>
  </r>
  <r>
    <n v="1796"/>
    <s v="Kenema"/>
    <s v="Kenema is a stunning portrait photography book by British Photographer, Peter Dibdin, capturing community life in Kenema, Sierra Leone."/>
    <x v="267"/>
    <n v="4190"/>
    <x v="2"/>
    <s v="GB"/>
    <s v="GBP"/>
    <x v="1794"/>
    <x v="1796"/>
    <b v="1"/>
    <n v="86"/>
    <b v="0"/>
    <s v="photography/photobooks"/>
    <n v="22"/>
    <x v="8"/>
    <x v="20"/>
    <x v="1796"/>
    <d v="2016-07-24T10:32:46"/>
    <x v="9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x v="1795"/>
    <x v="1797"/>
    <b v="1"/>
    <n v="140"/>
    <b v="0"/>
    <s v="photography/photobooks"/>
    <n v="68"/>
    <x v="8"/>
    <x v="20"/>
    <x v="1797"/>
    <d v="2016-12-15T13:39:49"/>
    <x v="9"/>
  </r>
  <r>
    <n v="1798"/>
    <s v="Amoung Charros and Poetry/Entre Charros y Poesias"/>
    <s v="A photographic series on Mexican cowboys that I want to have published as a fine art book that will also include cowboy poetry."/>
    <x v="193"/>
    <n v="2182"/>
    <x v="2"/>
    <s v="US"/>
    <s v="USD"/>
    <x v="1796"/>
    <x v="1798"/>
    <b v="1"/>
    <n v="37"/>
    <b v="0"/>
    <s v="photography/photobooks"/>
    <n v="14"/>
    <x v="8"/>
    <x v="20"/>
    <x v="1798"/>
    <d v="2016-02-04T07:50:33"/>
    <x v="9"/>
  </r>
  <r>
    <n v="1799"/>
    <s v="The UnDiscovered Image"/>
    <s v="The UnDiscovered Image, a monthly publication dedicated to photographers."/>
    <x v="23"/>
    <n v="69.83"/>
    <x v="2"/>
    <s v="GB"/>
    <s v="GBP"/>
    <x v="1797"/>
    <x v="1799"/>
    <b v="1"/>
    <n v="6"/>
    <b v="0"/>
    <s v="photography/photobooks"/>
    <n v="2"/>
    <x v="8"/>
    <x v="20"/>
    <x v="1799"/>
    <d v="2014-11-11T21:13:28"/>
    <x v="9"/>
  </r>
  <r>
    <n v="1800"/>
    <s v="The Sikh Project Book"/>
    <s v="Shot over 3 years in the U.K &amp; U.S, and featured in press worldwide, we need your help to back the highly anticipated Sikh Project book"/>
    <x v="289"/>
    <n v="9460"/>
    <x v="2"/>
    <s v="GB"/>
    <s v="GBP"/>
    <x v="1798"/>
    <x v="1800"/>
    <b v="1"/>
    <n v="113"/>
    <b v="0"/>
    <s v="photography/photobooks"/>
    <n v="20"/>
    <x v="8"/>
    <x v="20"/>
    <x v="1800"/>
    <d v="2016-10-10T14:32:50"/>
    <x v="9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x v="1799"/>
    <x v="1801"/>
    <b v="1"/>
    <n v="37"/>
    <b v="0"/>
    <s v="photography/photobooks"/>
    <n v="14"/>
    <x v="8"/>
    <x v="20"/>
    <x v="1801"/>
    <d v="2015-12-15T12:10:00"/>
    <x v="9"/>
  </r>
  <r>
    <n v="1802"/>
    <s v="Out Of The Dark"/>
    <s v="Inner Darkness turned into a photobook. Personal work i shot during my recovery...in Berlin."/>
    <x v="8"/>
    <n v="1697"/>
    <x v="2"/>
    <s v="DE"/>
    <s v="EUR"/>
    <x v="1800"/>
    <x v="1802"/>
    <b v="1"/>
    <n v="18"/>
    <b v="0"/>
    <s v="photography/photobooks"/>
    <n v="48"/>
    <x v="8"/>
    <x v="20"/>
    <x v="1802"/>
    <d v="2015-06-27T21:59:00"/>
    <x v="9"/>
  </r>
  <r>
    <n v="1803"/>
    <s v="On the Verge, the book."/>
    <s v="Photographs capture fleeting experiences, where childhood is our past and adulthood is our future. In between. On the verge."/>
    <x v="177"/>
    <n v="5390"/>
    <x v="2"/>
    <s v="US"/>
    <s v="USD"/>
    <x v="1801"/>
    <x v="1803"/>
    <b v="1"/>
    <n v="75"/>
    <b v="0"/>
    <s v="photography/photobooks"/>
    <n v="31"/>
    <x v="8"/>
    <x v="20"/>
    <x v="1803"/>
    <d v="2015-02-14T01:43:02"/>
    <x v="9"/>
  </r>
  <r>
    <n v="1804"/>
    <s v="No Dar Papaya:  Photographs from Colombia 2003-2013"/>
    <s v="A beautiful book of Polaroid photographs which celebrates the beauty, diversity, and distinctive character of Colombia"/>
    <x v="290"/>
    <n v="5452"/>
    <x v="2"/>
    <s v="US"/>
    <s v="USD"/>
    <x v="1802"/>
    <x v="1804"/>
    <b v="1"/>
    <n v="52"/>
    <b v="0"/>
    <s v="photography/photobooks"/>
    <n v="35"/>
    <x v="8"/>
    <x v="20"/>
    <x v="1804"/>
    <d v="2015-11-14T17:16:44"/>
    <x v="9"/>
  </r>
  <r>
    <n v="1805"/>
    <s v="Book &quot;The Travellers&quot;"/>
    <s v="The production of the book about my long term project &quot;The Travellers&quot;, Ireland`s biggest minority group with a nomadic origin."/>
    <x v="291"/>
    <n v="8191"/>
    <x v="2"/>
    <s v="DE"/>
    <s v="EUR"/>
    <x v="1803"/>
    <x v="1805"/>
    <b v="1"/>
    <n v="122"/>
    <b v="0"/>
    <s v="photography/photobooks"/>
    <n v="36"/>
    <x v="8"/>
    <x v="20"/>
    <x v="1805"/>
    <d v="2015-10-02T18:00:00"/>
    <x v="9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x v="1804"/>
    <x v="1806"/>
    <b v="1"/>
    <n v="8"/>
    <b v="0"/>
    <s v="photography/photobooks"/>
    <n v="3"/>
    <x v="8"/>
    <x v="20"/>
    <x v="1806"/>
    <d v="2014-09-30T15:19:09"/>
    <x v="9"/>
  </r>
  <r>
    <n v="1807"/>
    <s v="Anywhere but Here"/>
    <s v="I want to explore alternative cultures and lifestyles in America."/>
    <x v="10"/>
    <n v="553"/>
    <x v="2"/>
    <s v="US"/>
    <s v="USD"/>
    <x v="1805"/>
    <x v="1807"/>
    <b v="1"/>
    <n v="8"/>
    <b v="0"/>
    <s v="photography/photobooks"/>
    <n v="11"/>
    <x v="8"/>
    <x v="20"/>
    <x v="1807"/>
    <d v="2014-09-28T01:38:33"/>
    <x v="9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x v="1806"/>
    <x v="1808"/>
    <b v="1"/>
    <n v="96"/>
    <b v="0"/>
    <s v="photography/photobooks"/>
    <n v="41"/>
    <x v="8"/>
    <x v="20"/>
    <x v="1808"/>
    <d v="2017-02-11T16:20:30"/>
    <x v="9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x v="1807"/>
    <x v="1809"/>
    <b v="1"/>
    <n v="9"/>
    <b v="0"/>
    <s v="photography/photobooks"/>
    <n v="11"/>
    <x v="8"/>
    <x v="20"/>
    <x v="1809"/>
    <d v="2015-03-01T21:47:19"/>
    <x v="9"/>
  </r>
  <r>
    <n v="1810"/>
    <s v="Film Speed"/>
    <s v="Film Speed is a series of Zines focusing on architecture shot completely on 35 and 120mm film."/>
    <x v="52"/>
    <n v="15"/>
    <x v="2"/>
    <s v="US"/>
    <s v="USD"/>
    <x v="1808"/>
    <x v="1810"/>
    <b v="0"/>
    <n v="2"/>
    <b v="0"/>
    <s v="photography/photobooks"/>
    <n v="3"/>
    <x v="8"/>
    <x v="20"/>
    <x v="1810"/>
    <d v="2014-08-21T21:50:26"/>
    <x v="9"/>
  </r>
  <r>
    <n v="1811"/>
    <s v="The Year of Sunsets"/>
    <s v="A collection of 365 color photographs of sunsets in 2014, beautifully presented in a hardcover book."/>
    <x v="213"/>
    <n v="40"/>
    <x v="2"/>
    <s v="US"/>
    <s v="USD"/>
    <x v="1809"/>
    <x v="1811"/>
    <b v="0"/>
    <n v="26"/>
    <b v="0"/>
    <s v="photography/photobooks"/>
    <n v="0"/>
    <x v="8"/>
    <x v="20"/>
    <x v="1811"/>
    <d v="2014-10-24T04:00:00"/>
    <x v="9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x v="1810"/>
    <x v="1812"/>
    <b v="0"/>
    <n v="23"/>
    <b v="0"/>
    <s v="photography/photobooks"/>
    <n v="13"/>
    <x v="8"/>
    <x v="20"/>
    <x v="1812"/>
    <d v="2016-07-03T07:38:56"/>
    <x v="9"/>
  </r>
  <r>
    <n v="1813"/>
    <s v="Libya : The Lost Days"/>
    <s v="This project aims to document, Libyan photographic history; through both print and artisan mediums ."/>
    <x v="221"/>
    <n v="0"/>
    <x v="2"/>
    <s v="GB"/>
    <s v="GBP"/>
    <x v="1811"/>
    <x v="1813"/>
    <b v="0"/>
    <n v="0"/>
    <b v="0"/>
    <s v="photography/photobooks"/>
    <n v="0"/>
    <x v="8"/>
    <x v="20"/>
    <x v="1813"/>
    <d v="2014-08-08T21:20:12"/>
    <x v="9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x v="1812"/>
    <x v="1814"/>
    <b v="0"/>
    <n v="140"/>
    <b v="0"/>
    <s v="photography/photobooks"/>
    <n v="49"/>
    <x v="8"/>
    <x v="20"/>
    <x v="1814"/>
    <d v="2015-02-28T07:32:16"/>
    <x v="9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x v="1813"/>
    <x v="1815"/>
    <b v="0"/>
    <n v="0"/>
    <b v="0"/>
    <s v="photography/photobooks"/>
    <n v="0"/>
    <x v="8"/>
    <x v="20"/>
    <x v="1815"/>
    <d v="2015-07-01T21:45:37"/>
    <x v="9"/>
  </r>
  <r>
    <n v="1816"/>
    <s v="Moments of Passion"/>
    <s v="A unique Photographic Book Project about the Passionate Moments and Strong Emotions that lie within Karate"/>
    <x v="31"/>
    <n v="509"/>
    <x v="2"/>
    <s v="CH"/>
    <s v="CHF"/>
    <x v="1814"/>
    <x v="1816"/>
    <b v="0"/>
    <n v="6"/>
    <b v="0"/>
    <s v="photography/photobooks"/>
    <n v="2"/>
    <x v="8"/>
    <x v="20"/>
    <x v="1816"/>
    <d v="2016-07-25T19:00:00"/>
    <x v="9"/>
  </r>
  <r>
    <n v="1817"/>
    <s v="Through the Lens of Jerry Gustafson"/>
    <s v="Hundreds of breathtaking rodeo photographs collected in a beautiful coffee table book."/>
    <x v="102"/>
    <n v="9419"/>
    <x v="2"/>
    <s v="US"/>
    <s v="USD"/>
    <x v="1815"/>
    <x v="1817"/>
    <b v="0"/>
    <n v="100"/>
    <b v="0"/>
    <s v="photography/photobooks"/>
    <n v="52"/>
    <x v="8"/>
    <x v="20"/>
    <x v="1817"/>
    <d v="2017-01-30T06:59:00"/>
    <x v="9"/>
  </r>
  <r>
    <n v="1818"/>
    <s v="Give Me Your Goofy-ist"/>
    <s v="We are all different, this is a way to honor and celebrate the authenticity in being different."/>
    <x v="36"/>
    <n v="0"/>
    <x v="2"/>
    <s v="US"/>
    <s v="USD"/>
    <x v="1816"/>
    <x v="1818"/>
    <b v="0"/>
    <n v="0"/>
    <b v="0"/>
    <s v="photography/photobooks"/>
    <n v="0"/>
    <x v="8"/>
    <x v="20"/>
    <x v="1818"/>
    <d v="2015-04-03T04:37:30"/>
    <x v="9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x v="1817"/>
    <x v="1819"/>
    <b v="0"/>
    <n v="4"/>
    <b v="0"/>
    <s v="photography/photobooks"/>
    <n v="2"/>
    <x v="8"/>
    <x v="20"/>
    <x v="1819"/>
    <d v="2014-07-30T18:03:16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x v="1818"/>
    <x v="1820"/>
    <b v="0"/>
    <n v="8"/>
    <b v="0"/>
    <s v="photography/photobooks"/>
    <n v="7"/>
    <x v="8"/>
    <x v="20"/>
    <x v="1820"/>
    <d v="2015-04-01T01:01:30"/>
    <x v="9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x v="1819"/>
    <x v="1821"/>
    <b v="0"/>
    <n v="57"/>
    <b v="1"/>
    <s v="music/rock"/>
    <n v="135"/>
    <x v="4"/>
    <x v="11"/>
    <x v="1821"/>
    <d v="2012-03-03T07:39:27"/>
    <x v="9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x v="1820"/>
    <x v="1822"/>
    <b v="0"/>
    <n v="11"/>
    <b v="1"/>
    <s v="music/rock"/>
    <n v="100"/>
    <x v="4"/>
    <x v="11"/>
    <x v="1822"/>
    <d v="2014-01-31T19:01:00"/>
    <x v="9"/>
  </r>
  <r>
    <n v="1823"/>
    <s v="Our Band Van Needs Serious Repairs!!!"/>
    <s v="Just as we are getting prepared to tour we find out our van has serious damage and can't run. We unfortunately don't have enough."/>
    <x v="175"/>
    <n v="811"/>
    <x v="0"/>
    <s v="US"/>
    <s v="USD"/>
    <x v="1821"/>
    <x v="1823"/>
    <b v="0"/>
    <n v="33"/>
    <b v="1"/>
    <s v="music/rock"/>
    <n v="116"/>
    <x v="4"/>
    <x v="11"/>
    <x v="1823"/>
    <d v="2012-10-24T16:26:16"/>
    <x v="9"/>
  </r>
  <r>
    <n v="1824"/>
    <s v="Tin Man's Broken Wisdom Fund"/>
    <s v="cd fund raiser"/>
    <x v="9"/>
    <n v="3002"/>
    <x v="0"/>
    <s v="US"/>
    <s v="USD"/>
    <x v="1822"/>
    <x v="1824"/>
    <b v="0"/>
    <n v="40"/>
    <b v="1"/>
    <s v="music/rock"/>
    <n v="100"/>
    <x v="4"/>
    <x v="11"/>
    <x v="1824"/>
    <d v="2014-01-08T02:08:00"/>
    <x v="9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x v="1823"/>
    <x v="1825"/>
    <b v="0"/>
    <n v="50"/>
    <b v="1"/>
    <s v="music/rock"/>
    <n v="105"/>
    <x v="4"/>
    <x v="11"/>
    <x v="1825"/>
    <d v="2013-07-11T20:01:43"/>
    <x v="9"/>
  </r>
  <r>
    <n v="1826"/>
    <s v="BEAR GHOST! Professional Recording! Yay!"/>
    <s v="Hear your favorite Bear Ghost in eargasmic quality!"/>
    <x v="13"/>
    <n v="2020"/>
    <x v="0"/>
    <s v="US"/>
    <s v="USD"/>
    <x v="1824"/>
    <x v="1826"/>
    <b v="0"/>
    <n v="38"/>
    <b v="1"/>
    <s v="music/rock"/>
    <n v="101"/>
    <x v="4"/>
    <x v="11"/>
    <x v="1826"/>
    <d v="2014-02-17T22:10:17"/>
    <x v="9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x v="1825"/>
    <x v="1827"/>
    <b v="0"/>
    <n v="96"/>
    <b v="1"/>
    <s v="music/rock"/>
    <n v="101"/>
    <x v="4"/>
    <x v="11"/>
    <x v="1827"/>
    <d v="2011-03-03T07:49:21"/>
    <x v="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x v="1826"/>
    <x v="1828"/>
    <b v="0"/>
    <n v="48"/>
    <b v="1"/>
    <s v="music/rock"/>
    <n v="100"/>
    <x v="4"/>
    <x v="11"/>
    <x v="1828"/>
    <d v="2014-05-09T22:00:00"/>
    <x v="9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x v="1827"/>
    <x v="1829"/>
    <b v="0"/>
    <n v="33"/>
    <b v="1"/>
    <s v="music/rock"/>
    <n v="167"/>
    <x v="4"/>
    <x v="11"/>
    <x v="1829"/>
    <d v="2011-01-21T22:00:00"/>
    <x v="9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x v="1828"/>
    <x v="1830"/>
    <b v="0"/>
    <n v="226"/>
    <b v="1"/>
    <s v="music/rock"/>
    <n v="102"/>
    <x v="4"/>
    <x v="11"/>
    <x v="1830"/>
    <d v="2014-02-24T16:25:07"/>
    <x v="9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x v="1829"/>
    <x v="1831"/>
    <b v="0"/>
    <n v="14"/>
    <b v="1"/>
    <s v="music/rock"/>
    <n v="103"/>
    <x v="4"/>
    <x v="11"/>
    <x v="1831"/>
    <d v="2012-05-12T23:54:23"/>
    <x v="9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x v="1830"/>
    <x v="1832"/>
    <b v="0"/>
    <n v="20"/>
    <b v="1"/>
    <s v="music/rock"/>
    <n v="143"/>
    <x v="4"/>
    <x v="11"/>
    <x v="1832"/>
    <d v="2011-03-04T12:57:07"/>
    <x v="9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x v="1831"/>
    <x v="1833"/>
    <b v="0"/>
    <n v="25"/>
    <b v="1"/>
    <s v="music/rock"/>
    <n v="263"/>
    <x v="4"/>
    <x v="11"/>
    <x v="1833"/>
    <d v="2013-03-02T07:59:00"/>
    <x v="9"/>
  </r>
  <r>
    <n v="1834"/>
    <s v="TDJ - All Part of the Plan EP/Tour"/>
    <s v="Help us fund our first tour and promote our new EP!"/>
    <x v="3"/>
    <n v="11805"/>
    <x v="0"/>
    <s v="US"/>
    <s v="USD"/>
    <x v="1832"/>
    <x v="1834"/>
    <b v="0"/>
    <n v="90"/>
    <b v="1"/>
    <s v="music/rock"/>
    <n v="118"/>
    <x v="4"/>
    <x v="11"/>
    <x v="1834"/>
    <d v="2015-01-24T23:08:15"/>
    <x v="9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x v="1833"/>
    <x v="1835"/>
    <b v="0"/>
    <n v="11"/>
    <b v="1"/>
    <s v="music/rock"/>
    <n v="104"/>
    <x v="4"/>
    <x v="11"/>
    <x v="1835"/>
    <d v="2016-03-31T15:51:11"/>
    <x v="9"/>
  </r>
  <r>
    <n v="1836"/>
    <s v="KICKSTART OUR &lt;+3"/>
    <s v="Help fund our 2013 Sound &amp; Lighting Touring rig!"/>
    <x v="10"/>
    <n v="10017"/>
    <x v="0"/>
    <s v="US"/>
    <s v="USD"/>
    <x v="1834"/>
    <x v="1836"/>
    <b v="0"/>
    <n v="55"/>
    <b v="1"/>
    <s v="music/rock"/>
    <n v="200"/>
    <x v="4"/>
    <x v="11"/>
    <x v="1836"/>
    <d v="2013-02-17T19:25:29"/>
    <x v="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x v="1835"/>
    <x v="1837"/>
    <b v="0"/>
    <n v="30"/>
    <b v="1"/>
    <s v="music/rock"/>
    <n v="307"/>
    <x v="4"/>
    <x v="11"/>
    <x v="1837"/>
    <d v="2012-03-18T00:08:55"/>
    <x v="9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x v="1836"/>
    <x v="1838"/>
    <b v="0"/>
    <n v="28"/>
    <b v="1"/>
    <s v="music/rock"/>
    <n v="100"/>
    <x v="4"/>
    <x v="11"/>
    <x v="1838"/>
    <d v="2011-10-01T03:00:00"/>
    <x v="9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x v="1837"/>
    <x v="1839"/>
    <b v="0"/>
    <n v="45"/>
    <b v="1"/>
    <s v="music/rock"/>
    <n v="205"/>
    <x v="4"/>
    <x v="11"/>
    <x v="1839"/>
    <d v="2016-10-01T17:19:42"/>
    <x v="9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x v="1838"/>
    <x v="1840"/>
    <b v="0"/>
    <n v="13"/>
    <b v="1"/>
    <s v="music/rock"/>
    <n v="109"/>
    <x v="4"/>
    <x v="11"/>
    <x v="1840"/>
    <d v="2013-05-07T04:59:00"/>
    <x v="9"/>
  </r>
  <r>
    <n v="1841"/>
    <s v="Hydra Effect Debut EP"/>
    <s v="Hard Rock with a Positive Message. Help us fund, release and promote our debut EP!"/>
    <x v="13"/>
    <n v="2035"/>
    <x v="0"/>
    <s v="US"/>
    <s v="USD"/>
    <x v="1839"/>
    <x v="1841"/>
    <b v="0"/>
    <n v="40"/>
    <b v="1"/>
    <s v="music/rock"/>
    <n v="102"/>
    <x v="4"/>
    <x v="11"/>
    <x v="1841"/>
    <d v="2014-05-20T04:59:00"/>
    <x v="9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x v="1840"/>
    <x v="1842"/>
    <b v="0"/>
    <n v="21"/>
    <b v="1"/>
    <s v="music/rock"/>
    <n v="125"/>
    <x v="4"/>
    <x v="11"/>
    <x v="1842"/>
    <d v="2015-03-02T05:59:00"/>
    <x v="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x v="1841"/>
    <x v="1843"/>
    <b v="0"/>
    <n v="134"/>
    <b v="1"/>
    <s v="music/rock"/>
    <n v="124"/>
    <x v="4"/>
    <x v="11"/>
    <x v="1843"/>
    <d v="2011-02-20T23:52:34"/>
    <x v="9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x v="1842"/>
    <x v="1844"/>
    <b v="0"/>
    <n v="20"/>
    <b v="1"/>
    <s v="music/rock"/>
    <n v="101"/>
    <x v="4"/>
    <x v="11"/>
    <x v="1844"/>
    <d v="2011-06-11T03:00:00"/>
    <x v="9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x v="1843"/>
    <x v="1845"/>
    <b v="0"/>
    <n v="19"/>
    <b v="1"/>
    <s v="music/rock"/>
    <n v="100"/>
    <x v="4"/>
    <x v="11"/>
    <x v="1845"/>
    <d v="2016-06-17T04:55:00"/>
    <x v="9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x v="1844"/>
    <x v="1846"/>
    <b v="0"/>
    <n v="209"/>
    <b v="1"/>
    <s v="music/rock"/>
    <n v="138"/>
    <x v="4"/>
    <x v="11"/>
    <x v="1846"/>
    <d v="2012-12-15T15:36:17"/>
    <x v="9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x v="1845"/>
    <x v="1847"/>
    <b v="0"/>
    <n v="38"/>
    <b v="1"/>
    <s v="music/rock"/>
    <n v="121"/>
    <x v="4"/>
    <x v="11"/>
    <x v="1847"/>
    <d v="2015-04-21T05:40:32"/>
    <x v="9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x v="1846"/>
    <x v="1848"/>
    <b v="0"/>
    <n v="24"/>
    <b v="1"/>
    <s v="music/rock"/>
    <n v="107"/>
    <x v="4"/>
    <x v="11"/>
    <x v="1848"/>
    <d v="2011-07-31T06:59:00"/>
    <x v="9"/>
  </r>
  <r>
    <n v="1849"/>
    <s v="Release the Skyline Album"/>
    <s v="Release the Skylines is a small, local Cleveland metal band looking to record an album."/>
    <x v="43"/>
    <n v="301"/>
    <x v="0"/>
    <s v="US"/>
    <s v="USD"/>
    <x v="1847"/>
    <x v="1849"/>
    <b v="0"/>
    <n v="8"/>
    <b v="1"/>
    <s v="music/rock"/>
    <n v="100"/>
    <x v="4"/>
    <x v="11"/>
    <x v="1849"/>
    <d v="2012-10-17T20:17:39"/>
    <x v="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x v="1848"/>
    <x v="1850"/>
    <b v="0"/>
    <n v="179"/>
    <b v="1"/>
    <s v="music/rock"/>
    <n v="102"/>
    <x v="4"/>
    <x v="11"/>
    <x v="1850"/>
    <d v="2014-07-10T23:01:40"/>
    <x v="9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x v="1849"/>
    <x v="1851"/>
    <b v="0"/>
    <n v="26"/>
    <b v="1"/>
    <s v="music/rock"/>
    <n v="100"/>
    <x v="4"/>
    <x v="11"/>
    <x v="1851"/>
    <d v="2014-07-28T01:00:00"/>
    <x v="9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x v="1850"/>
    <x v="1852"/>
    <b v="0"/>
    <n v="131"/>
    <b v="1"/>
    <s v="music/rock"/>
    <n v="117"/>
    <x v="4"/>
    <x v="11"/>
    <x v="1852"/>
    <d v="2015-04-25T00:00:00"/>
    <x v="9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x v="1851"/>
    <x v="1853"/>
    <b v="0"/>
    <n v="14"/>
    <b v="1"/>
    <s v="music/rock"/>
    <n v="102"/>
    <x v="4"/>
    <x v="11"/>
    <x v="1853"/>
    <d v="2012-11-14T02:26:57"/>
    <x v="9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x v="1852"/>
    <x v="1854"/>
    <b v="0"/>
    <n v="174"/>
    <b v="1"/>
    <s v="music/rock"/>
    <n v="102"/>
    <x v="4"/>
    <x v="11"/>
    <x v="1854"/>
    <d v="2013-05-24T00:30:37"/>
    <x v="9"/>
  </r>
  <r>
    <n v="1855"/>
    <s v="Motion Device Debut EP"/>
    <s v="11 year old Sara &amp; Motion Device want rock &amp; metal fans all over the world to unite and join the ROCK REVOLUTION!!!"/>
    <x v="221"/>
    <n v="13480.16"/>
    <x v="0"/>
    <s v="CA"/>
    <s v="CAD"/>
    <x v="1853"/>
    <x v="1855"/>
    <b v="0"/>
    <n v="191"/>
    <b v="1"/>
    <s v="music/rock"/>
    <n v="154"/>
    <x v="4"/>
    <x v="11"/>
    <x v="1855"/>
    <d v="2014-01-06T12:55:40"/>
    <x v="9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x v="1854"/>
    <x v="1856"/>
    <b v="0"/>
    <n v="38"/>
    <b v="1"/>
    <s v="music/rock"/>
    <n v="101"/>
    <x v="4"/>
    <x v="11"/>
    <x v="1856"/>
    <d v="2014-07-18T20:31:12"/>
    <x v="9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x v="1855"/>
    <x v="1857"/>
    <b v="0"/>
    <n v="22"/>
    <b v="1"/>
    <s v="music/rock"/>
    <n v="100"/>
    <x v="4"/>
    <x v="11"/>
    <x v="1857"/>
    <d v="2014-09-12T18:26:53"/>
    <x v="9"/>
  </r>
  <r>
    <n v="1858"/>
    <s v="Curriculum-Based Rock Music For Kids"/>
    <s v="I write songs to teach with at two Chicago schools.  The enthusiastic response from my students &amp; colleagues inspired me to do do this!"/>
    <x v="292"/>
    <n v="6041.55"/>
    <x v="0"/>
    <s v="US"/>
    <s v="USD"/>
    <x v="1856"/>
    <x v="1858"/>
    <b v="0"/>
    <n v="149"/>
    <b v="1"/>
    <s v="music/rock"/>
    <n v="109"/>
    <x v="4"/>
    <x v="11"/>
    <x v="1858"/>
    <d v="2011-12-16T05:48:41"/>
    <x v="9"/>
  </r>
  <r>
    <n v="1859"/>
    <s v="Queen Kwong Tour to London and Paris"/>
    <s v="Queen Kwong is going ON TOUR to London and Paris!"/>
    <x v="9"/>
    <n v="3955"/>
    <x v="0"/>
    <s v="US"/>
    <s v="USD"/>
    <x v="1857"/>
    <x v="1859"/>
    <b v="0"/>
    <n v="56"/>
    <b v="1"/>
    <s v="music/rock"/>
    <n v="132"/>
    <x v="4"/>
    <x v="11"/>
    <x v="1859"/>
    <d v="2011-09-22T18:28:49"/>
    <x v="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x v="1858"/>
    <x v="1860"/>
    <b v="0"/>
    <n v="19"/>
    <b v="1"/>
    <s v="music/rock"/>
    <n v="133"/>
    <x v="4"/>
    <x v="11"/>
    <x v="1860"/>
    <d v="2014-02-06T17:01:24"/>
    <x v="9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x v="1859"/>
    <x v="1861"/>
    <b v="0"/>
    <n v="0"/>
    <b v="0"/>
    <s v="games/mobile games"/>
    <n v="0"/>
    <x v="6"/>
    <x v="18"/>
    <x v="1861"/>
    <d v="2015-01-26T07:12:21"/>
    <x v="9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x v="1860"/>
    <x v="1862"/>
    <b v="0"/>
    <n v="16"/>
    <b v="0"/>
    <s v="games/mobile games"/>
    <n v="8"/>
    <x v="6"/>
    <x v="18"/>
    <x v="1862"/>
    <d v="2017-03-08T07:30:00"/>
    <x v="9"/>
  </r>
  <r>
    <n v="1863"/>
    <s v="Project: 20M813"/>
    <s v="This is an Android game where you take control of the zombies and try to eat your way to world domination!"/>
    <x v="30"/>
    <n v="10"/>
    <x v="2"/>
    <s v="US"/>
    <s v="USD"/>
    <x v="1861"/>
    <x v="1863"/>
    <b v="0"/>
    <n v="2"/>
    <b v="0"/>
    <s v="games/mobile games"/>
    <n v="0"/>
    <x v="6"/>
    <x v="18"/>
    <x v="1863"/>
    <d v="2014-06-12T19:08:05"/>
    <x v="9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x v="1862"/>
    <x v="1864"/>
    <b v="0"/>
    <n v="48"/>
    <b v="0"/>
    <s v="games/mobile games"/>
    <n v="43"/>
    <x v="6"/>
    <x v="18"/>
    <x v="1864"/>
    <d v="2014-05-04T17:11:40"/>
    <x v="9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x v="1863"/>
    <x v="1865"/>
    <b v="0"/>
    <n v="2"/>
    <b v="0"/>
    <s v="games/mobile games"/>
    <n v="0"/>
    <x v="6"/>
    <x v="18"/>
    <x v="1865"/>
    <d v="2016-11-06T09:49:07"/>
    <x v="9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x v="1864"/>
    <x v="1866"/>
    <b v="0"/>
    <n v="2"/>
    <b v="0"/>
    <s v="games/mobile games"/>
    <n v="1"/>
    <x v="6"/>
    <x v="18"/>
    <x v="1866"/>
    <d v="2017-03-01T04:00:00"/>
    <x v="9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x v="1865"/>
    <x v="1867"/>
    <b v="0"/>
    <n v="1"/>
    <b v="0"/>
    <s v="games/mobile games"/>
    <n v="0"/>
    <x v="6"/>
    <x v="18"/>
    <x v="1867"/>
    <d v="2016-11-05T22:11:52"/>
    <x v="9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x v="1866"/>
    <x v="1868"/>
    <b v="0"/>
    <n v="17"/>
    <b v="0"/>
    <s v="games/mobile games"/>
    <n v="5"/>
    <x v="6"/>
    <x v="18"/>
    <x v="1868"/>
    <d v="2015-12-15T07:59:00"/>
    <x v="9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x v="1867"/>
    <x v="1869"/>
    <b v="0"/>
    <n v="0"/>
    <b v="0"/>
    <s v="games/mobile games"/>
    <n v="0"/>
    <x v="6"/>
    <x v="18"/>
    <x v="1869"/>
    <d v="2017-01-04T00:04:09"/>
    <x v="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x v="1868"/>
    <x v="1870"/>
    <b v="0"/>
    <n v="11"/>
    <b v="0"/>
    <s v="games/mobile games"/>
    <n v="10"/>
    <x v="6"/>
    <x v="18"/>
    <x v="1870"/>
    <d v="2016-01-31T04:17:00"/>
    <x v="9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x v="1869"/>
    <x v="1871"/>
    <b v="0"/>
    <n v="95"/>
    <b v="0"/>
    <s v="games/mobile games"/>
    <n v="72"/>
    <x v="6"/>
    <x v="18"/>
    <x v="1871"/>
    <d v="2014-11-20T19:48:21"/>
    <x v="9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x v="1870"/>
    <x v="1872"/>
    <b v="0"/>
    <n v="13"/>
    <b v="0"/>
    <s v="games/mobile games"/>
    <n v="1"/>
    <x v="6"/>
    <x v="18"/>
    <x v="1872"/>
    <d v="2015-06-30T03:06:42"/>
    <x v="9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x v="1871"/>
    <x v="1873"/>
    <b v="0"/>
    <n v="2"/>
    <b v="0"/>
    <s v="games/mobile games"/>
    <n v="0"/>
    <x v="6"/>
    <x v="18"/>
    <x v="1873"/>
    <d v="2015-07-08T16:45:00"/>
    <x v="9"/>
  </r>
  <r>
    <n v="1874"/>
    <s v="PATH to Reading Brain Training"/>
    <s v="PATH to Reading (PATH) is a patented break-through technology  that dramatically and permanently improves attention, reading, memory"/>
    <x v="293"/>
    <n v="26"/>
    <x v="2"/>
    <s v="US"/>
    <s v="USD"/>
    <x v="1872"/>
    <x v="1874"/>
    <b v="0"/>
    <n v="2"/>
    <b v="0"/>
    <s v="games/mobile games"/>
    <n v="0"/>
    <x v="6"/>
    <x v="18"/>
    <x v="1874"/>
    <d v="2016-06-28T23:15:33"/>
    <x v="9"/>
  </r>
  <r>
    <n v="1875"/>
    <s v="Claws &amp; Fins"/>
    <s v="Sea opposition of Crab's family and angry fishes. Who is going to win, and who is going to loose ?!"/>
    <x v="3"/>
    <n v="51"/>
    <x v="2"/>
    <s v="US"/>
    <s v="USD"/>
    <x v="1873"/>
    <x v="1875"/>
    <b v="0"/>
    <n v="3"/>
    <b v="0"/>
    <s v="games/mobile games"/>
    <n v="1"/>
    <x v="6"/>
    <x v="18"/>
    <x v="1875"/>
    <d v="2016-08-06T21:35:08"/>
    <x v="9"/>
  </r>
  <r>
    <n v="1876"/>
    <s v="Migration Madness (Android)"/>
    <s v="An arcade styled side scroller. Help Bob the pilot steer his plane through hordes of migrating birds strapped with explosives."/>
    <x v="294"/>
    <n v="0"/>
    <x v="2"/>
    <s v="AU"/>
    <s v="AUD"/>
    <x v="1874"/>
    <x v="1876"/>
    <b v="0"/>
    <n v="0"/>
    <b v="0"/>
    <s v="games/mobile games"/>
    <n v="0"/>
    <x v="6"/>
    <x v="18"/>
    <x v="1876"/>
    <d v="2014-06-16T06:50:05"/>
    <x v="9"/>
  </r>
  <r>
    <n v="1877"/>
    <s v="Chip Dip II: Son of Chip Dip! - A Terrible, Terrible Game"/>
    <s v="It's obvious you won't survive by your wits alone. Unfortunately that's all you've got, Chip. Run!"/>
    <x v="295"/>
    <n v="0"/>
    <x v="2"/>
    <s v="US"/>
    <s v="USD"/>
    <x v="1875"/>
    <x v="1877"/>
    <b v="0"/>
    <n v="0"/>
    <b v="0"/>
    <s v="games/mobile games"/>
    <n v="0"/>
    <x v="6"/>
    <x v="18"/>
    <x v="1877"/>
    <d v="2015-03-01T00:42:05"/>
    <x v="9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x v="1876"/>
    <x v="1878"/>
    <b v="0"/>
    <n v="0"/>
    <b v="0"/>
    <s v="games/mobile games"/>
    <n v="0"/>
    <x v="6"/>
    <x v="18"/>
    <x v="1878"/>
    <d v="2014-06-13T00:12:35"/>
    <x v="9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x v="1877"/>
    <x v="1879"/>
    <b v="0"/>
    <n v="2"/>
    <b v="0"/>
    <s v="games/mobile games"/>
    <n v="0"/>
    <x v="6"/>
    <x v="18"/>
    <x v="1879"/>
    <d v="2016-03-14T14:35:29"/>
    <x v="9"/>
  </r>
  <r>
    <n v="1880"/>
    <s v="Sim Betting Football"/>
    <s v="Sim Betting Football is the only football (soccer) betting simulation  game."/>
    <x v="10"/>
    <n v="1004"/>
    <x v="2"/>
    <s v="GB"/>
    <s v="GBP"/>
    <x v="1878"/>
    <x v="1880"/>
    <b v="0"/>
    <n v="24"/>
    <b v="0"/>
    <s v="games/mobile games"/>
    <n v="20"/>
    <x v="6"/>
    <x v="18"/>
    <x v="1880"/>
    <d v="2016-03-30T12:36:20"/>
    <x v="9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x v="1879"/>
    <x v="1881"/>
    <b v="0"/>
    <n v="70"/>
    <b v="1"/>
    <s v="music/indie rock"/>
    <n v="173"/>
    <x v="4"/>
    <x v="14"/>
    <x v="1881"/>
    <d v="2015-03-10T02:39:49"/>
    <x v="9"/>
  </r>
  <r>
    <n v="1882"/>
    <s v="American Lit or...Trespassing for Beginners"/>
    <s v="New songs have been popping out of Mark Donato for years now and he's got a large, squirming litter of them in need of triage.  Help!"/>
    <x v="296"/>
    <n v="3380"/>
    <x v="0"/>
    <s v="US"/>
    <s v="USD"/>
    <x v="1880"/>
    <x v="1882"/>
    <b v="0"/>
    <n v="81"/>
    <b v="1"/>
    <s v="music/indie rock"/>
    <n v="101"/>
    <x v="4"/>
    <x v="14"/>
    <x v="1882"/>
    <d v="2012-07-10T23:48:00"/>
    <x v="9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x v="1881"/>
    <x v="1883"/>
    <b v="0"/>
    <n v="32"/>
    <b v="1"/>
    <s v="music/indie rock"/>
    <n v="105"/>
    <x v="4"/>
    <x v="14"/>
    <x v="1883"/>
    <d v="2012-04-08T21:45:08"/>
    <x v="9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x v="1882"/>
    <x v="1884"/>
    <b v="0"/>
    <n v="26"/>
    <b v="1"/>
    <s v="music/indie rock"/>
    <n v="135"/>
    <x v="4"/>
    <x v="14"/>
    <x v="1884"/>
    <d v="2012-11-27T12:00:00"/>
    <x v="9"/>
  </r>
  <r>
    <n v="1885"/>
    <s v="KATA 'The Rising' - Double LP (Vinyl Release)"/>
    <s v="KATA's debut album 'The Rising' is ready for your ears, now all we need to do is press the vinyl. That's where you come in!"/>
    <x v="297"/>
    <n v="5322"/>
    <x v="0"/>
    <s v="US"/>
    <s v="USD"/>
    <x v="1883"/>
    <x v="1885"/>
    <b v="0"/>
    <n v="105"/>
    <b v="1"/>
    <s v="music/indie rock"/>
    <n v="116"/>
    <x v="4"/>
    <x v="14"/>
    <x v="1885"/>
    <d v="2012-08-10T22:00:00"/>
    <x v="9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x v="1884"/>
    <x v="1886"/>
    <b v="0"/>
    <n v="29"/>
    <b v="1"/>
    <s v="music/indie rock"/>
    <n v="102"/>
    <x v="4"/>
    <x v="14"/>
    <x v="1886"/>
    <d v="2014-11-12T22:45:38"/>
    <x v="9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x v="1885"/>
    <x v="1887"/>
    <b v="0"/>
    <n v="8"/>
    <b v="1"/>
    <s v="music/indie rock"/>
    <n v="111"/>
    <x v="4"/>
    <x v="14"/>
    <x v="1887"/>
    <d v="2015-12-03T21:30:00"/>
    <x v="9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x v="1886"/>
    <x v="1888"/>
    <b v="0"/>
    <n v="89"/>
    <b v="1"/>
    <s v="music/indie rock"/>
    <n v="166"/>
    <x v="4"/>
    <x v="14"/>
    <x v="1888"/>
    <d v="2010-06-01T04:59:00"/>
    <x v="9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x v="1887"/>
    <x v="1889"/>
    <b v="0"/>
    <n v="44"/>
    <b v="1"/>
    <s v="music/indie rock"/>
    <n v="107"/>
    <x v="4"/>
    <x v="14"/>
    <x v="1889"/>
    <d v="2013-03-11T18:02:26"/>
    <x v="9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x v="1888"/>
    <x v="1890"/>
    <b v="0"/>
    <n v="246"/>
    <b v="1"/>
    <s v="music/indie rock"/>
    <n v="145"/>
    <x v="4"/>
    <x v="14"/>
    <x v="1890"/>
    <d v="2012-12-15T18:52:08"/>
    <x v="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x v="1889"/>
    <x v="1891"/>
    <b v="0"/>
    <n v="120"/>
    <b v="1"/>
    <s v="music/indie rock"/>
    <n v="106"/>
    <x v="4"/>
    <x v="14"/>
    <x v="1891"/>
    <d v="2010-07-22T06:00:00"/>
    <x v="9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x v="1890"/>
    <x v="1892"/>
    <b v="0"/>
    <n v="26"/>
    <b v="1"/>
    <s v="music/indie rock"/>
    <n v="137"/>
    <x v="4"/>
    <x v="14"/>
    <x v="1892"/>
    <d v="2011-06-07T15:18:01"/>
    <x v="9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x v="1891"/>
    <x v="1893"/>
    <b v="0"/>
    <n v="45"/>
    <b v="1"/>
    <s v="music/indie rock"/>
    <n v="104"/>
    <x v="4"/>
    <x v="14"/>
    <x v="1893"/>
    <d v="2011-04-16T03:59:00"/>
    <x v="9"/>
  </r>
  <r>
    <n v="1894"/>
    <s v="Help me release my first 3 song EP!!"/>
    <s v="Im trying to raise $1000 for a 3 song EP in a studio!"/>
    <x v="28"/>
    <n v="1145"/>
    <x v="0"/>
    <s v="US"/>
    <s v="USD"/>
    <x v="1892"/>
    <x v="1894"/>
    <b v="0"/>
    <n v="20"/>
    <b v="1"/>
    <s v="music/indie rock"/>
    <n v="115"/>
    <x v="4"/>
    <x v="14"/>
    <x v="1894"/>
    <d v="2012-02-12T21:43:03"/>
    <x v="9"/>
  </r>
  <r>
    <n v="1895"/>
    <s v="HERESTOFIGHTIN Debut full length album &quot;Becoming Native&quot;"/>
    <s v="HERESTOFIGHTIN is a folk rock band from Colorado fighting for change in our world through rock and roll. Be the change you want to see."/>
    <x v="298"/>
    <n v="9228"/>
    <x v="0"/>
    <s v="US"/>
    <s v="USD"/>
    <x v="1893"/>
    <x v="1895"/>
    <b v="0"/>
    <n v="47"/>
    <b v="1"/>
    <s v="music/indie rock"/>
    <n v="102"/>
    <x v="4"/>
    <x v="14"/>
    <x v="1895"/>
    <d v="2015-10-20T17:55:22"/>
    <x v="9"/>
  </r>
  <r>
    <n v="1896"/>
    <s v="the bridge"/>
    <s v="My barely anticipated second album of self produced songs is ready to go.  Just need a little help to cover mastering, artwork etc."/>
    <x v="299"/>
    <n v="559"/>
    <x v="0"/>
    <s v="US"/>
    <s v="USD"/>
    <x v="1894"/>
    <x v="1896"/>
    <b v="0"/>
    <n v="13"/>
    <b v="1"/>
    <s v="music/indie rock"/>
    <n v="124"/>
    <x v="4"/>
    <x v="14"/>
    <x v="1896"/>
    <d v="2012-04-12T17:02:45"/>
    <x v="9"/>
  </r>
  <r>
    <n v="1897"/>
    <s v="Vanessa Lively's New Album 2014"/>
    <s v="My new album produced by Paul Curreri is one of the most unique musical projects I have done. Let's finish it before the baby comes!"/>
    <x v="300"/>
    <n v="6506"/>
    <x v="0"/>
    <s v="US"/>
    <s v="USD"/>
    <x v="1895"/>
    <x v="1897"/>
    <b v="0"/>
    <n v="183"/>
    <b v="1"/>
    <s v="music/indie rock"/>
    <n v="102"/>
    <x v="4"/>
    <x v="14"/>
    <x v="1897"/>
    <d v="2014-03-04T21:00:00"/>
    <x v="9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x v="1896"/>
    <x v="1898"/>
    <b v="0"/>
    <n v="21"/>
    <b v="1"/>
    <s v="music/indie rock"/>
    <n v="145"/>
    <x v="4"/>
    <x v="14"/>
    <x v="1898"/>
    <d v="2016-02-01T18:00:00"/>
    <x v="9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x v="1897"/>
    <x v="1899"/>
    <b v="0"/>
    <n v="42"/>
    <b v="1"/>
    <s v="music/indie rock"/>
    <n v="133"/>
    <x v="4"/>
    <x v="14"/>
    <x v="1899"/>
    <d v="2015-03-25T21:36:06"/>
    <x v="9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x v="1898"/>
    <x v="1900"/>
    <b v="0"/>
    <n v="54"/>
    <b v="1"/>
    <s v="music/indie rock"/>
    <n v="109"/>
    <x v="4"/>
    <x v="14"/>
    <x v="1900"/>
    <d v="2012-10-06T09:59:00"/>
    <x v="9"/>
  </r>
  <r>
    <n v="1901"/>
    <s v="KiddieRail - making the stairs easier and safer for kids"/>
    <s v="KiddieRail is a height adjustable hand rail of the right size for little children to help them manage the stairs more safely at home."/>
    <x v="301"/>
    <n v="2670"/>
    <x v="2"/>
    <s v="GB"/>
    <s v="GBP"/>
    <x v="1899"/>
    <x v="1901"/>
    <b v="0"/>
    <n v="25"/>
    <b v="0"/>
    <s v="technology/gadgets"/>
    <n v="3"/>
    <x v="2"/>
    <x v="29"/>
    <x v="1901"/>
    <d v="2015-05-22T13:00:00"/>
    <x v="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x v="1900"/>
    <x v="1902"/>
    <b v="0"/>
    <n v="3"/>
    <b v="0"/>
    <s v="technology/gadgets"/>
    <n v="1"/>
    <x v="2"/>
    <x v="29"/>
    <x v="1902"/>
    <d v="2015-03-04T18:57:27"/>
    <x v="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x v="1901"/>
    <x v="1903"/>
    <b v="0"/>
    <n v="41"/>
    <b v="0"/>
    <s v="technology/gadgets"/>
    <n v="47"/>
    <x v="2"/>
    <x v="29"/>
    <x v="1903"/>
    <d v="2017-01-27T18:29:51"/>
    <x v="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x v="1902"/>
    <x v="1904"/>
    <b v="0"/>
    <n v="2"/>
    <b v="0"/>
    <s v="technology/gadgets"/>
    <n v="0"/>
    <x v="2"/>
    <x v="29"/>
    <x v="1904"/>
    <d v="2016-01-02T16:27:01"/>
    <x v="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x v="1903"/>
    <x v="1905"/>
    <b v="0"/>
    <n v="4"/>
    <b v="0"/>
    <s v="technology/gadgets"/>
    <n v="0"/>
    <x v="2"/>
    <x v="29"/>
    <x v="1905"/>
    <d v="2014-09-07T22:13:14"/>
    <x v="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x v="1904"/>
    <x v="1906"/>
    <b v="0"/>
    <n v="99"/>
    <b v="0"/>
    <s v="technology/gadgets"/>
    <n v="43"/>
    <x v="2"/>
    <x v="29"/>
    <x v="1906"/>
    <d v="2016-06-23T16:06:23"/>
    <x v="9"/>
  </r>
  <r>
    <n v="1907"/>
    <s v="Litter-Buddy"/>
    <s v="Litter-Buddy is great economical alternative to leading pet waste disposal systems with cartridge bag elements."/>
    <x v="11"/>
    <n v="85"/>
    <x v="2"/>
    <s v="US"/>
    <s v="USD"/>
    <x v="1905"/>
    <x v="1907"/>
    <b v="0"/>
    <n v="4"/>
    <b v="0"/>
    <s v="technology/gadgets"/>
    <n v="0"/>
    <x v="2"/>
    <x v="29"/>
    <x v="1907"/>
    <d v="2014-05-23T14:05:25"/>
    <x v="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x v="1906"/>
    <x v="1908"/>
    <b v="0"/>
    <n v="4"/>
    <b v="0"/>
    <s v="technology/gadgets"/>
    <n v="2"/>
    <x v="2"/>
    <x v="29"/>
    <x v="1908"/>
    <d v="2016-12-29T22:01:40"/>
    <x v="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x v="1907"/>
    <x v="1909"/>
    <b v="0"/>
    <n v="38"/>
    <b v="0"/>
    <s v="technology/gadgets"/>
    <n v="14"/>
    <x v="2"/>
    <x v="29"/>
    <x v="1909"/>
    <d v="2014-10-23T10:17:59"/>
    <x v="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x v="1908"/>
    <x v="1910"/>
    <b v="0"/>
    <n v="285"/>
    <b v="0"/>
    <s v="technology/gadgets"/>
    <n v="39"/>
    <x v="2"/>
    <x v="29"/>
    <x v="1910"/>
    <d v="2015-10-31T22:45:00"/>
    <x v="9"/>
  </r>
  <r>
    <n v="1911"/>
    <s v="Charge Furniture"/>
    <s v="Charge furniture, making it simple and comfortable to charge your USB devices without leaving the comfort of your couch or armchair"/>
    <x v="302"/>
    <n v="10"/>
    <x v="2"/>
    <s v="NZ"/>
    <s v="NZD"/>
    <x v="1909"/>
    <x v="1911"/>
    <b v="0"/>
    <n v="1"/>
    <b v="0"/>
    <s v="technology/gadgets"/>
    <n v="0"/>
    <x v="2"/>
    <x v="29"/>
    <x v="1911"/>
    <d v="2014-08-09T00:48:54"/>
    <x v="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x v="1910"/>
    <x v="1912"/>
    <b v="0"/>
    <n v="42"/>
    <b v="0"/>
    <s v="technology/gadgets"/>
    <n v="59"/>
    <x v="2"/>
    <x v="29"/>
    <x v="1912"/>
    <d v="2015-06-04T05:26:00"/>
    <x v="9"/>
  </r>
  <r>
    <n v="1913"/>
    <s v="Tibio - Spreading warmth in everyones home"/>
    <s v="Tibio is a revolutionary new product designed to solve an age old problem."/>
    <x v="241"/>
    <n v="637"/>
    <x v="2"/>
    <s v="GB"/>
    <s v="GBP"/>
    <x v="1911"/>
    <x v="1913"/>
    <b v="0"/>
    <n v="26"/>
    <b v="0"/>
    <s v="technology/gadgets"/>
    <n v="1"/>
    <x v="2"/>
    <x v="29"/>
    <x v="1913"/>
    <d v="2014-10-08T12:16:18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3"/>
    <n v="60"/>
    <x v="2"/>
    <s v="US"/>
    <s v="USD"/>
    <x v="1912"/>
    <x v="1914"/>
    <b v="0"/>
    <n v="2"/>
    <b v="0"/>
    <s v="technology/gadgets"/>
    <n v="9"/>
    <x v="2"/>
    <x v="29"/>
    <x v="1914"/>
    <d v="2014-11-01T03:59:00"/>
    <x v="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x v="1913"/>
    <x v="1915"/>
    <b v="0"/>
    <n v="4"/>
    <b v="0"/>
    <s v="technology/gadgets"/>
    <n v="2"/>
    <x v="2"/>
    <x v="29"/>
    <x v="1915"/>
    <d v="2014-09-02T01:10:22"/>
    <x v="9"/>
  </r>
  <r>
    <n v="1916"/>
    <s v="The Paint Can Holder by U.S. Green Products"/>
    <s v="The Paint Can Holder Makes Painting Easier and Safer on Extension Ladders."/>
    <x v="22"/>
    <n v="102"/>
    <x v="2"/>
    <s v="US"/>
    <s v="USD"/>
    <x v="1914"/>
    <x v="1916"/>
    <b v="0"/>
    <n v="6"/>
    <b v="0"/>
    <s v="technology/gadgets"/>
    <n v="1"/>
    <x v="2"/>
    <x v="29"/>
    <x v="1916"/>
    <d v="2016-11-07T18:12:55"/>
    <x v="9"/>
  </r>
  <r>
    <n v="1917"/>
    <s v="Chronovisor:The MOST innovative watch for night time reading"/>
    <s v="Let's build a legendary brand altogether"/>
    <x v="304"/>
    <n v="205025"/>
    <x v="2"/>
    <s v="HK"/>
    <s v="HKD"/>
    <x v="1915"/>
    <x v="1917"/>
    <b v="0"/>
    <n v="70"/>
    <b v="0"/>
    <s v="technology/gadgets"/>
    <n v="53"/>
    <x v="2"/>
    <x v="29"/>
    <x v="1917"/>
    <d v="2017-02-10T06:28:53"/>
    <x v="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x v="1916"/>
    <x v="1918"/>
    <b v="0"/>
    <n v="9"/>
    <b v="0"/>
    <s v="technology/gadgets"/>
    <n v="1"/>
    <x v="2"/>
    <x v="29"/>
    <x v="1918"/>
    <d v="2014-08-12T18:57:31"/>
    <x v="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x v="1917"/>
    <x v="1919"/>
    <b v="0"/>
    <n v="8"/>
    <b v="0"/>
    <s v="technology/gadgets"/>
    <n v="47"/>
    <x v="2"/>
    <x v="29"/>
    <x v="1919"/>
    <d v="2015-05-19T21:00:49"/>
    <x v="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x v="1918"/>
    <x v="1920"/>
    <b v="0"/>
    <n v="105"/>
    <b v="0"/>
    <s v="technology/gadgets"/>
    <n v="43"/>
    <x v="2"/>
    <x v="29"/>
    <x v="1920"/>
    <d v="2015-10-21T23:00:00"/>
    <x v="9"/>
  </r>
  <r>
    <n v="1921"/>
    <s v="The Fine Spirits are making an album!"/>
    <s v="The Fine Spirits are making an album, but we need your help!"/>
    <x v="15"/>
    <n v="2052"/>
    <x v="0"/>
    <s v="US"/>
    <s v="USD"/>
    <x v="1919"/>
    <x v="1921"/>
    <b v="0"/>
    <n v="38"/>
    <b v="1"/>
    <s v="music/indie rock"/>
    <n v="137"/>
    <x v="4"/>
    <x v="14"/>
    <x v="1921"/>
    <d v="2012-07-14T05:19:03"/>
    <x v="9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x v="1920"/>
    <x v="1922"/>
    <b v="0"/>
    <n v="64"/>
    <b v="1"/>
    <s v="music/indie rock"/>
    <n v="116"/>
    <x v="4"/>
    <x v="14"/>
    <x v="1922"/>
    <d v="2013-12-12T06:08:27"/>
    <x v="9"/>
  </r>
  <r>
    <n v="1923"/>
    <s v="Help Lions&amp;Creators print their album!"/>
    <s v="We just finished recording our first album! All we need is a little extra help to be able to get it printed!"/>
    <x v="305"/>
    <n v="301"/>
    <x v="0"/>
    <s v="US"/>
    <s v="USD"/>
    <x v="1921"/>
    <x v="1923"/>
    <b v="0"/>
    <n v="13"/>
    <b v="1"/>
    <s v="music/indie rock"/>
    <n v="241"/>
    <x v="4"/>
    <x v="14"/>
    <x v="1923"/>
    <d v="2011-09-27T04:59:00"/>
    <x v="9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x v="1922"/>
    <x v="1924"/>
    <b v="0"/>
    <n v="33"/>
    <b v="1"/>
    <s v="music/indie rock"/>
    <n v="114"/>
    <x v="4"/>
    <x v="14"/>
    <x v="1924"/>
    <d v="2014-01-15T19:33:00"/>
    <x v="9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x v="1923"/>
    <x v="1925"/>
    <b v="0"/>
    <n v="52"/>
    <b v="1"/>
    <s v="music/indie rock"/>
    <n v="110"/>
    <x v="4"/>
    <x v="14"/>
    <x v="1925"/>
    <d v="2013-10-11T00:00:00"/>
    <x v="9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x v="1924"/>
    <x v="1926"/>
    <b v="0"/>
    <n v="107"/>
    <b v="1"/>
    <s v="music/indie rock"/>
    <n v="195"/>
    <x v="4"/>
    <x v="14"/>
    <x v="1926"/>
    <d v="2010-11-02T00:26:00"/>
    <x v="9"/>
  </r>
  <r>
    <n v="1927"/>
    <s v="GBS Detroit Presents Hampshire"/>
    <s v="Hampshire is headed to GBS Detroit."/>
    <x v="20"/>
    <n v="620"/>
    <x v="0"/>
    <s v="US"/>
    <s v="USD"/>
    <x v="1925"/>
    <x v="1927"/>
    <b v="0"/>
    <n v="11"/>
    <b v="1"/>
    <s v="music/indie rock"/>
    <n v="103"/>
    <x v="4"/>
    <x v="14"/>
    <x v="1927"/>
    <d v="2012-03-08T04:59:00"/>
    <x v="9"/>
  </r>
  <r>
    <n v="1928"/>
    <s v="Jollyheads Circus Debut Album &quot;The Kaleidoscope Dawn&quot;"/>
    <s v="Help us master and release our debut album &quot;The Kaleidoscope Dawn&quot;"/>
    <x v="306"/>
    <n v="2630"/>
    <x v="0"/>
    <s v="US"/>
    <s v="USD"/>
    <x v="1926"/>
    <x v="1928"/>
    <b v="0"/>
    <n v="34"/>
    <b v="1"/>
    <s v="music/indie rock"/>
    <n v="103"/>
    <x v="4"/>
    <x v="14"/>
    <x v="1928"/>
    <d v="2013-05-07T15:33:14"/>
    <x v="9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x v="1927"/>
    <x v="1929"/>
    <b v="0"/>
    <n v="75"/>
    <b v="1"/>
    <s v="music/indie rock"/>
    <n v="100"/>
    <x v="4"/>
    <x v="14"/>
    <x v="1929"/>
    <d v="2011-07-05T00:31:06"/>
    <x v="9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x v="1928"/>
    <x v="1930"/>
    <b v="0"/>
    <n v="26"/>
    <b v="1"/>
    <s v="music/indie rock"/>
    <n v="127"/>
    <x v="4"/>
    <x v="14"/>
    <x v="1930"/>
    <d v="2013-07-07T13:24:42"/>
    <x v="9"/>
  </r>
  <r>
    <n v="1931"/>
    <s v="New Lions After Dark EP!"/>
    <s v="We're an indie rock band from Clearwater, FL headed back into the studio to finish our latest EP."/>
    <x v="13"/>
    <n v="2412.02"/>
    <x v="0"/>
    <s v="US"/>
    <s v="USD"/>
    <x v="1929"/>
    <x v="1931"/>
    <b v="0"/>
    <n v="50"/>
    <b v="1"/>
    <s v="music/indie rock"/>
    <n v="121"/>
    <x v="4"/>
    <x v="14"/>
    <x v="1931"/>
    <d v="2012-05-22T03:30:00"/>
    <x v="9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x v="1930"/>
    <x v="1932"/>
    <b v="0"/>
    <n v="80"/>
    <b v="1"/>
    <s v="music/indie rock"/>
    <n v="107"/>
    <x v="4"/>
    <x v="14"/>
    <x v="1932"/>
    <d v="2012-01-24T19:26:13"/>
    <x v="9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x v="1931"/>
    <x v="1933"/>
    <b v="0"/>
    <n v="110"/>
    <b v="1"/>
    <s v="music/indie rock"/>
    <n v="172"/>
    <x v="4"/>
    <x v="14"/>
    <x v="1933"/>
    <d v="2014-09-27T03:08:27"/>
    <x v="9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x v="1932"/>
    <x v="1934"/>
    <b v="0"/>
    <n v="77"/>
    <b v="1"/>
    <s v="music/indie rock"/>
    <n v="124"/>
    <x v="4"/>
    <x v="14"/>
    <x v="1934"/>
    <d v="2011-12-25T05:00:00"/>
    <x v="9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x v="1933"/>
    <x v="1935"/>
    <b v="0"/>
    <n v="50"/>
    <b v="1"/>
    <s v="music/indie rock"/>
    <n v="108"/>
    <x v="4"/>
    <x v="14"/>
    <x v="1935"/>
    <d v="2014-06-21T04:59:00"/>
    <x v="9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x v="1934"/>
    <x v="1936"/>
    <b v="0"/>
    <n v="145"/>
    <b v="1"/>
    <s v="music/indie rock"/>
    <n v="117"/>
    <x v="4"/>
    <x v="14"/>
    <x v="1936"/>
    <d v="2011-12-06T05:59:00"/>
    <x v="9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x v="1935"/>
    <x v="1937"/>
    <b v="0"/>
    <n v="29"/>
    <b v="1"/>
    <s v="music/indie rock"/>
    <n v="187"/>
    <x v="4"/>
    <x v="14"/>
    <x v="1937"/>
    <d v="2012-06-15T03:59:00"/>
    <x v="9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x v="1936"/>
    <x v="1938"/>
    <b v="0"/>
    <n v="114"/>
    <b v="1"/>
    <s v="music/indie rock"/>
    <n v="116"/>
    <x v="4"/>
    <x v="14"/>
    <x v="1938"/>
    <d v="2013-07-02T05:00:00"/>
    <x v="9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x v="1937"/>
    <x v="1939"/>
    <b v="0"/>
    <n v="96"/>
    <b v="1"/>
    <s v="music/indie rock"/>
    <n v="111"/>
    <x v="4"/>
    <x v="14"/>
    <x v="1939"/>
    <d v="2013-03-10T22:38:28"/>
    <x v="9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x v="1938"/>
    <x v="1940"/>
    <b v="0"/>
    <n v="31"/>
    <b v="1"/>
    <s v="music/indie rock"/>
    <n v="171"/>
    <x v="4"/>
    <x v="14"/>
    <x v="1940"/>
    <d v="2011-06-15T03:59:00"/>
    <x v="9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x v="1939"/>
    <x v="1941"/>
    <b v="1"/>
    <n v="4883"/>
    <b v="1"/>
    <s v="technology/hardware"/>
    <n v="126"/>
    <x v="2"/>
    <x v="30"/>
    <x v="1941"/>
    <d v="2014-05-15T06:58:51"/>
    <x v="9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x v="1940"/>
    <x v="1942"/>
    <b v="1"/>
    <n v="95"/>
    <b v="1"/>
    <s v="technology/hardware"/>
    <n v="138"/>
    <x v="2"/>
    <x v="30"/>
    <x v="1942"/>
    <d v="2011-07-04T19:52:20"/>
    <x v="9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x v="1941"/>
    <x v="1943"/>
    <b v="1"/>
    <n v="2478"/>
    <b v="1"/>
    <s v="technology/hardware"/>
    <n v="1705"/>
    <x v="2"/>
    <x v="30"/>
    <x v="1943"/>
    <d v="2016-08-11T06:28:36"/>
    <x v="9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x v="1942"/>
    <x v="1944"/>
    <b v="1"/>
    <n v="1789"/>
    <b v="1"/>
    <s v="technology/hardware"/>
    <n v="788"/>
    <x v="2"/>
    <x v="30"/>
    <x v="1944"/>
    <d v="2014-05-01T14:01:30"/>
    <x v="9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x v="1943"/>
    <x v="1945"/>
    <b v="1"/>
    <n v="680"/>
    <b v="1"/>
    <s v="technology/hardware"/>
    <n v="348"/>
    <x v="2"/>
    <x v="30"/>
    <x v="1945"/>
    <d v="2015-07-12T06:02:38"/>
    <x v="9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x v="1944"/>
    <x v="1946"/>
    <b v="1"/>
    <n v="70"/>
    <b v="1"/>
    <s v="technology/hardware"/>
    <n v="150"/>
    <x v="2"/>
    <x v="30"/>
    <x v="1946"/>
    <d v="2014-04-20T02:36:01"/>
    <x v="9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x v="1945"/>
    <x v="1947"/>
    <b v="1"/>
    <n v="23"/>
    <b v="1"/>
    <s v="technology/hardware"/>
    <n v="101"/>
    <x v="2"/>
    <x v="30"/>
    <x v="1947"/>
    <d v="2009-11-23T05:59:00"/>
    <x v="9"/>
  </r>
  <r>
    <n v="1948"/>
    <s v="UDOO X86: The Most Powerful Maker Board Ever"/>
    <s v="10 times more powerful than Raspberry Pi 3, x86 64-bit architecture"/>
    <x v="57"/>
    <n v="800211"/>
    <x v="0"/>
    <s v="US"/>
    <s v="USD"/>
    <x v="1946"/>
    <x v="1948"/>
    <b v="1"/>
    <n v="4245"/>
    <b v="1"/>
    <s v="technology/hardware"/>
    <n v="800"/>
    <x v="2"/>
    <x v="30"/>
    <x v="1948"/>
    <d v="2016-06-06T17:02:00"/>
    <x v="9"/>
  </r>
  <r>
    <n v="1949"/>
    <s v="Shake Your Power"/>
    <s v="#ShakeYourPower brings clean energy to places in the world without electricity through the power of music."/>
    <x v="63"/>
    <n v="53001.3"/>
    <x v="0"/>
    <s v="GB"/>
    <s v="GBP"/>
    <x v="1947"/>
    <x v="1949"/>
    <b v="1"/>
    <n v="943"/>
    <b v="1"/>
    <s v="technology/hardware"/>
    <n v="106"/>
    <x v="2"/>
    <x v="30"/>
    <x v="1949"/>
    <d v="2014-07-10T10:09:11"/>
    <x v="9"/>
  </r>
  <r>
    <n v="1950"/>
    <s v="Trebuchette - the snap-together, desktop trebuchet"/>
    <s v="We're building snap-together model trebuchets that are perfect for office warfare or annoying your roommate!"/>
    <x v="241"/>
    <n v="96248.960000000006"/>
    <x v="0"/>
    <s v="US"/>
    <s v="USD"/>
    <x v="1948"/>
    <x v="1950"/>
    <b v="1"/>
    <n v="1876"/>
    <b v="1"/>
    <s v="technology/hardware"/>
    <n v="201"/>
    <x v="2"/>
    <x v="30"/>
    <x v="1950"/>
    <d v="2011-04-22T04:21:13"/>
    <x v="9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x v="1949"/>
    <x v="1951"/>
    <b v="1"/>
    <n v="834"/>
    <b v="1"/>
    <s v="technology/hardware"/>
    <n v="212"/>
    <x v="2"/>
    <x v="30"/>
    <x v="1951"/>
    <d v="2016-11-07T11:05:37"/>
    <x v="9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x v="1950"/>
    <x v="1952"/>
    <b v="1"/>
    <n v="682"/>
    <b v="1"/>
    <s v="technology/hardware"/>
    <n v="198"/>
    <x v="2"/>
    <x v="30"/>
    <x v="1952"/>
    <d v="2013-10-16T14:33:35"/>
    <x v="9"/>
  </r>
  <r>
    <n v="1953"/>
    <s v="NTH Music Synthesizer"/>
    <s v="The NTH is an open source music synthesizer featuring instant fun, awesome sound, and a hackable design."/>
    <x v="36"/>
    <n v="33892"/>
    <x v="0"/>
    <s v="US"/>
    <s v="USD"/>
    <x v="1951"/>
    <x v="1953"/>
    <b v="1"/>
    <n v="147"/>
    <b v="1"/>
    <s v="technology/hardware"/>
    <n v="226"/>
    <x v="2"/>
    <x v="30"/>
    <x v="1953"/>
    <d v="2012-03-02T03:00:00"/>
    <x v="9"/>
  </r>
  <r>
    <n v="1954"/>
    <s v="Orison â€“ Rethink the Power of Energy"/>
    <s v="The First Home Battery System You Simply Plug in to Install"/>
    <x v="63"/>
    <n v="349474"/>
    <x v="0"/>
    <s v="US"/>
    <s v="USD"/>
    <x v="1952"/>
    <x v="1954"/>
    <b v="1"/>
    <n v="415"/>
    <b v="1"/>
    <s v="technology/hardware"/>
    <n v="699"/>
    <x v="2"/>
    <x v="30"/>
    <x v="1954"/>
    <d v="2016-03-12T05:00:00"/>
    <x v="9"/>
  </r>
  <r>
    <n v="1955"/>
    <s v="Bukobot 3D Printer - Affordable 3D with No Compromises!"/>
    <s v="An easy to build open source 3D object printer. For the newbie or experienced maker, there's a model for everyone! NEW $599 Model!"/>
    <x v="248"/>
    <n v="167410.01999999999"/>
    <x v="0"/>
    <s v="US"/>
    <s v="USD"/>
    <x v="1953"/>
    <x v="1955"/>
    <b v="1"/>
    <n v="290"/>
    <b v="1"/>
    <s v="technology/hardware"/>
    <n v="399"/>
    <x v="2"/>
    <x v="30"/>
    <x v="1955"/>
    <d v="2012-05-23T19:00:00"/>
    <x v="9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x v="1954"/>
    <x v="1956"/>
    <b v="1"/>
    <n v="365"/>
    <b v="1"/>
    <s v="technology/hardware"/>
    <n v="294"/>
    <x v="2"/>
    <x v="30"/>
    <x v="1956"/>
    <d v="2015-04-18T21:10:05"/>
    <x v="9"/>
  </r>
  <r>
    <n v="1957"/>
    <s v="freeSoC and freeSoC Mini"/>
    <s v="An open hardware platform for the best microcontroller in the world."/>
    <x v="11"/>
    <n v="50251.41"/>
    <x v="0"/>
    <s v="US"/>
    <s v="USD"/>
    <x v="1955"/>
    <x v="1957"/>
    <b v="1"/>
    <n v="660"/>
    <b v="1"/>
    <s v="technology/hardware"/>
    <n v="168"/>
    <x v="2"/>
    <x v="30"/>
    <x v="1957"/>
    <d v="2012-10-27T02:21:53"/>
    <x v="9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x v="1956"/>
    <x v="1958"/>
    <b v="1"/>
    <n v="1356"/>
    <b v="1"/>
    <s v="technology/hardware"/>
    <n v="1436"/>
    <x v="2"/>
    <x v="30"/>
    <x v="1958"/>
    <d v="2013-03-23T22:42:41"/>
    <x v="9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x v="1957"/>
    <x v="1959"/>
    <b v="1"/>
    <n v="424"/>
    <b v="1"/>
    <s v="technology/hardware"/>
    <n v="157"/>
    <x v="2"/>
    <x v="30"/>
    <x v="1959"/>
    <d v="2014-10-01T00:00:00"/>
    <x v="9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x v="1958"/>
    <x v="1960"/>
    <b v="1"/>
    <n v="33"/>
    <b v="1"/>
    <s v="technology/hardware"/>
    <n v="118"/>
    <x v="2"/>
    <x v="30"/>
    <x v="1960"/>
    <d v="2014-12-21T08:42:21"/>
    <x v="9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x v="1959"/>
    <x v="1961"/>
    <b v="1"/>
    <n v="1633"/>
    <b v="1"/>
    <s v="technology/hardware"/>
    <n v="1105"/>
    <x v="2"/>
    <x v="30"/>
    <x v="1961"/>
    <d v="2012-10-06T03:59:00"/>
    <x v="9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x v="1960"/>
    <x v="1962"/>
    <b v="1"/>
    <n v="306"/>
    <b v="1"/>
    <s v="technology/hardware"/>
    <n v="193"/>
    <x v="2"/>
    <x v="30"/>
    <x v="1962"/>
    <d v="2014-05-13T18:43:56"/>
    <x v="9"/>
  </r>
  <r>
    <n v="1963"/>
    <s v="AirEnergy 3D - A 3D printed, opensource, mobile wind turbine"/>
    <s v="First mobile green energy generator that you can carry camping with you! A 3D printed, foldable wind turbine boosting 300W of power!"/>
    <x v="267"/>
    <n v="24108"/>
    <x v="0"/>
    <s v="GB"/>
    <s v="GBP"/>
    <x v="1961"/>
    <x v="1963"/>
    <b v="1"/>
    <n v="205"/>
    <b v="1"/>
    <s v="technology/hardware"/>
    <n v="127"/>
    <x v="2"/>
    <x v="30"/>
    <x v="1963"/>
    <d v="2014-09-16T10:18:54"/>
    <x v="9"/>
  </r>
  <r>
    <n v="1964"/>
    <s v="Clairy: The Most Amazing Natural Air Purifier"/>
    <s v="Clairy combines the power of nature and technology with the beauty of design to eliminate indoor pollution and analyze it."/>
    <x v="307"/>
    <n v="231543.12"/>
    <x v="0"/>
    <s v="IT"/>
    <s v="EUR"/>
    <x v="1962"/>
    <x v="1964"/>
    <b v="1"/>
    <n v="1281"/>
    <b v="1"/>
    <s v="technology/hardware"/>
    <n v="260"/>
    <x v="2"/>
    <x v="30"/>
    <x v="1964"/>
    <d v="2016-04-22T06:32:52"/>
    <x v="9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x v="1963"/>
    <x v="1965"/>
    <b v="1"/>
    <n v="103"/>
    <b v="1"/>
    <s v="technology/hardware"/>
    <n v="262"/>
    <x v="2"/>
    <x v="30"/>
    <x v="1965"/>
    <d v="2012-01-12T01:00:00"/>
    <x v="9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x v="1964"/>
    <x v="1966"/>
    <b v="1"/>
    <n v="1513"/>
    <b v="1"/>
    <s v="technology/hardware"/>
    <n v="207"/>
    <x v="2"/>
    <x v="30"/>
    <x v="1966"/>
    <d v="2014-08-14T12:58:18"/>
    <x v="9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x v="1965"/>
    <x v="1967"/>
    <b v="1"/>
    <n v="405"/>
    <b v="1"/>
    <s v="technology/hardware"/>
    <n v="370"/>
    <x v="2"/>
    <x v="30"/>
    <x v="1967"/>
    <d v="2014-05-01T15:55:29"/>
    <x v="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x v="1966"/>
    <x v="1968"/>
    <b v="1"/>
    <n v="510"/>
    <b v="1"/>
    <s v="technology/hardware"/>
    <n v="285"/>
    <x v="2"/>
    <x v="30"/>
    <x v="1968"/>
    <d v="2016-12-03T15:05:15"/>
    <x v="9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x v="1967"/>
    <x v="1969"/>
    <b v="1"/>
    <n v="1887"/>
    <b v="1"/>
    <s v="technology/hardware"/>
    <n v="579"/>
    <x v="2"/>
    <x v="30"/>
    <x v="1969"/>
    <d v="2016-08-05T19:01:08"/>
    <x v="9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x v="1968"/>
    <x v="1970"/>
    <b v="1"/>
    <n v="701"/>
    <b v="1"/>
    <s v="technology/hardware"/>
    <n v="1132"/>
    <x v="2"/>
    <x v="30"/>
    <x v="1970"/>
    <d v="2013-04-20T03:38:21"/>
    <x v="9"/>
  </r>
  <r>
    <n v="1971"/>
    <s v="castAR: the most versatile AR &amp; VR system"/>
    <s v="castAR: bridging the physical world with the virtual worlds; 3D holographic like projections in AR, fully immersive environments in VR"/>
    <x v="308"/>
    <n v="1052110.8700000001"/>
    <x v="0"/>
    <s v="US"/>
    <s v="USD"/>
    <x v="1969"/>
    <x v="1971"/>
    <b v="1"/>
    <n v="3863"/>
    <b v="1"/>
    <s v="technology/hardware"/>
    <n v="263"/>
    <x v="2"/>
    <x v="30"/>
    <x v="1971"/>
    <d v="2013-11-15T04:00:00"/>
    <x v="9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x v="1970"/>
    <x v="1972"/>
    <b v="1"/>
    <n v="238"/>
    <b v="1"/>
    <s v="technology/hardware"/>
    <n v="674"/>
    <x v="2"/>
    <x v="30"/>
    <x v="1972"/>
    <d v="2012-11-18T01:17:24"/>
    <x v="9"/>
  </r>
  <r>
    <n v="1973"/>
    <s v="Lightpack 2 - Ultimate Light Orchestra For Your Living Room"/>
    <s v="Smart lighting for your living room that improves movie and gaming experience drastically â€“ all while being easy on the eyes."/>
    <x v="309"/>
    <n v="508525.01"/>
    <x v="0"/>
    <s v="US"/>
    <s v="USD"/>
    <x v="1971"/>
    <x v="1973"/>
    <b v="1"/>
    <n v="2051"/>
    <b v="1"/>
    <s v="technology/hardware"/>
    <n v="257"/>
    <x v="2"/>
    <x v="30"/>
    <x v="1973"/>
    <d v="2016-08-06T07:00:00"/>
    <x v="9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x v="1972"/>
    <x v="1974"/>
    <b v="1"/>
    <n v="402"/>
    <b v="1"/>
    <s v="technology/hardware"/>
    <n v="375"/>
    <x v="2"/>
    <x v="30"/>
    <x v="1974"/>
    <d v="2013-08-19T08:01:09"/>
    <x v="9"/>
  </r>
  <r>
    <n v="1975"/>
    <s v="Bugle2: A DIY Phono Preamp"/>
    <s v="The Bugle2 is a second generation DIY kit phono preamplifier for vinyl playback."/>
    <x v="193"/>
    <n v="33393.339999999997"/>
    <x v="0"/>
    <s v="US"/>
    <s v="USD"/>
    <x v="1973"/>
    <x v="1975"/>
    <b v="1"/>
    <n v="253"/>
    <b v="1"/>
    <s v="technology/hardware"/>
    <n v="209"/>
    <x v="2"/>
    <x v="30"/>
    <x v="1975"/>
    <d v="2013-03-10T18:07:31"/>
    <x v="9"/>
  </r>
  <r>
    <n v="1976"/>
    <s v="Pi Lite white - Bright white LED display for Raspberry Pi"/>
    <s v="Can you help us make an ultra bright white one a reality?"/>
    <x v="23"/>
    <n v="13864"/>
    <x v="0"/>
    <s v="GB"/>
    <s v="GBP"/>
    <x v="1974"/>
    <x v="1976"/>
    <b v="1"/>
    <n v="473"/>
    <b v="1"/>
    <s v="technology/hardware"/>
    <n v="347"/>
    <x v="2"/>
    <x v="30"/>
    <x v="1976"/>
    <d v="2013-07-13T21:35:25"/>
    <x v="9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x v="1975"/>
    <x v="1977"/>
    <b v="1"/>
    <n v="821"/>
    <b v="1"/>
    <s v="technology/hardware"/>
    <n v="402"/>
    <x v="2"/>
    <x v="30"/>
    <x v="1977"/>
    <d v="2015-12-19T07:59:00"/>
    <x v="9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x v="1976"/>
    <x v="1978"/>
    <b v="1"/>
    <n v="388"/>
    <b v="1"/>
    <s v="technology/hardware"/>
    <n v="1027"/>
    <x v="2"/>
    <x v="30"/>
    <x v="1978"/>
    <d v="2012-06-12T07:00:00"/>
    <x v="9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x v="1977"/>
    <x v="1979"/>
    <b v="1"/>
    <n v="813"/>
    <b v="1"/>
    <s v="technology/hardware"/>
    <n v="115"/>
    <x v="2"/>
    <x v="30"/>
    <x v="1979"/>
    <d v="2015-11-19T04:59:00"/>
    <x v="9"/>
  </r>
  <r>
    <n v="1980"/>
    <s v="YOUMO - Your Smart Modular Power Strip"/>
    <s v="Multi-power charging that is smarter, stylish and designed for you."/>
    <x v="63"/>
    <n v="177412.01"/>
    <x v="0"/>
    <s v="DE"/>
    <s v="EUR"/>
    <x v="1978"/>
    <x v="1980"/>
    <b v="1"/>
    <n v="1945"/>
    <b v="1"/>
    <s v="technology/hardware"/>
    <n v="355"/>
    <x v="2"/>
    <x v="30"/>
    <x v="1980"/>
    <d v="2016-04-03T12:01:02"/>
    <x v="9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x v="1979"/>
    <x v="1981"/>
    <b v="0"/>
    <n v="12"/>
    <b v="0"/>
    <s v="photography/people"/>
    <n v="5"/>
    <x v="8"/>
    <x v="31"/>
    <x v="1981"/>
    <d v="2014-07-09T17:24:25"/>
    <x v="9"/>
  </r>
  <r>
    <n v="1982"/>
    <s v="Lonely Boy: 55 male models 200s sensual expression"/>
    <s v="Express a very dark place in my childhood. Release my emotions through photography in a form of Art."/>
    <x v="238"/>
    <n v="0"/>
    <x v="2"/>
    <s v="HK"/>
    <s v="HKD"/>
    <x v="1980"/>
    <x v="1982"/>
    <b v="0"/>
    <n v="0"/>
    <b v="0"/>
    <s v="photography/people"/>
    <n v="0"/>
    <x v="8"/>
    <x v="31"/>
    <x v="1982"/>
    <d v="2016-12-04T15:04:47"/>
    <x v="9"/>
  </r>
  <r>
    <n v="1983"/>
    <s v="Vegans of Hawai'i - 140'000 Strong?"/>
    <s v="A vegan photographer bringing Hawaii to the tipping point of plant pure wisdom, featuring the most influential early adopters."/>
    <x v="288"/>
    <n v="1419"/>
    <x v="2"/>
    <s v="US"/>
    <s v="USD"/>
    <x v="1981"/>
    <x v="1983"/>
    <b v="0"/>
    <n v="16"/>
    <b v="0"/>
    <s v="photography/people"/>
    <n v="4"/>
    <x v="8"/>
    <x v="31"/>
    <x v="1983"/>
    <d v="2016-09-02T07:00:00"/>
    <x v="9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x v="1982"/>
    <x v="1984"/>
    <b v="0"/>
    <n v="7"/>
    <b v="0"/>
    <s v="photography/people"/>
    <n v="21"/>
    <x v="8"/>
    <x v="31"/>
    <x v="1984"/>
    <d v="2014-11-30T19:58:01"/>
    <x v="9"/>
  </r>
  <r>
    <n v="1985"/>
    <s v="Metrospective - photography project"/>
    <s v="A personal journey to document people on the worlds 10 largest metro systems. The end result being one truly epic photographic essay!"/>
    <x v="182"/>
    <n v="51"/>
    <x v="2"/>
    <s v="GB"/>
    <s v="GBP"/>
    <x v="1983"/>
    <x v="1985"/>
    <b v="0"/>
    <n v="4"/>
    <b v="0"/>
    <s v="photography/people"/>
    <n v="3"/>
    <x v="8"/>
    <x v="31"/>
    <x v="1985"/>
    <d v="2016-08-02T23:00:00"/>
    <x v="9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x v="1984"/>
    <x v="1986"/>
    <b v="0"/>
    <n v="1"/>
    <b v="0"/>
    <s v="photography/people"/>
    <n v="0"/>
    <x v="8"/>
    <x v="31"/>
    <x v="1986"/>
    <d v="2016-03-14T09:24:43"/>
    <x v="9"/>
  </r>
  <r>
    <n v="1987"/>
    <s v="Ethiopia: Beheld"/>
    <s v="A collection of images that depicts the beauty and diversity within Ethiopia"/>
    <x v="62"/>
    <n v="2336"/>
    <x v="2"/>
    <s v="GB"/>
    <s v="GBP"/>
    <x v="1985"/>
    <x v="1987"/>
    <b v="0"/>
    <n v="28"/>
    <b v="0"/>
    <s v="photography/people"/>
    <n v="42"/>
    <x v="8"/>
    <x v="31"/>
    <x v="1987"/>
    <d v="2015-03-01T15:21:16"/>
    <x v="9"/>
  </r>
  <r>
    <n v="1988"/>
    <s v="Phillip Michael Photography"/>
    <s v="Expressing art in an image!"/>
    <x v="12"/>
    <n v="25"/>
    <x v="2"/>
    <s v="US"/>
    <s v="USD"/>
    <x v="1986"/>
    <x v="1988"/>
    <b v="0"/>
    <n v="1"/>
    <b v="0"/>
    <s v="photography/people"/>
    <n v="0"/>
    <x v="8"/>
    <x v="31"/>
    <x v="1988"/>
    <d v="2015-08-20T18:19:02"/>
    <x v="9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x v="1987"/>
    <x v="1989"/>
    <b v="0"/>
    <n v="1"/>
    <b v="0"/>
    <s v="photography/people"/>
    <n v="1"/>
    <x v="8"/>
    <x v="31"/>
    <x v="1989"/>
    <d v="2016-12-11T16:20:08"/>
    <x v="9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x v="1988"/>
    <x v="1990"/>
    <b v="0"/>
    <n v="5"/>
    <b v="0"/>
    <s v="photography/people"/>
    <n v="17"/>
    <x v="8"/>
    <x v="31"/>
    <x v="1990"/>
    <d v="2016-02-13T04:42:12"/>
    <x v="9"/>
  </r>
  <r>
    <n v="1991"/>
    <s v="Portraits of Resilience"/>
    <s v="Taking (and giving) professional portraits of survivors of human trafficking in Myanmar."/>
    <x v="13"/>
    <n v="140"/>
    <x v="2"/>
    <s v="US"/>
    <s v="USD"/>
    <x v="1989"/>
    <x v="1991"/>
    <b v="0"/>
    <n v="3"/>
    <b v="0"/>
    <s v="photography/people"/>
    <n v="7"/>
    <x v="8"/>
    <x v="31"/>
    <x v="1991"/>
    <d v="2015-07-03T21:26:26"/>
    <x v="9"/>
  </r>
  <r>
    <n v="1992"/>
    <s v="The Wonderful World of Princes &amp; Princesses"/>
    <s v="A complete revamp of all the Disney Princes &amp; Princesses!"/>
    <x v="15"/>
    <n v="2"/>
    <x v="2"/>
    <s v="US"/>
    <s v="USD"/>
    <x v="1990"/>
    <x v="1992"/>
    <b v="0"/>
    <n v="2"/>
    <b v="0"/>
    <s v="photography/people"/>
    <n v="0"/>
    <x v="8"/>
    <x v="31"/>
    <x v="1992"/>
    <d v="2015-02-18T03:26:31"/>
    <x v="9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x v="1991"/>
    <x v="1993"/>
    <b v="0"/>
    <n v="0"/>
    <b v="0"/>
    <s v="photography/people"/>
    <n v="0"/>
    <x v="8"/>
    <x v="31"/>
    <x v="1993"/>
    <d v="2015-12-21T14:07:17"/>
    <x v="9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x v="1992"/>
    <x v="1994"/>
    <b v="0"/>
    <n v="0"/>
    <b v="0"/>
    <s v="photography/people"/>
    <n v="0"/>
    <x v="8"/>
    <x v="31"/>
    <x v="1994"/>
    <d v="2016-12-07T01:09:02"/>
    <x v="9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x v="1993"/>
    <x v="1995"/>
    <b v="0"/>
    <n v="3"/>
    <b v="0"/>
    <s v="photography/people"/>
    <n v="8"/>
    <x v="8"/>
    <x v="31"/>
    <x v="1995"/>
    <d v="2015-07-16T21:38:56"/>
    <x v="9"/>
  </r>
  <r>
    <n v="1996"/>
    <s v="Life through the eye of war worldwide"/>
    <s v="I want to create a series of pictures of Life through the eyes - and capture some of the defining moments of our history now / to come."/>
    <x v="310"/>
    <n v="0"/>
    <x v="2"/>
    <s v="US"/>
    <s v="USD"/>
    <x v="1994"/>
    <x v="1996"/>
    <b v="0"/>
    <n v="0"/>
    <b v="0"/>
    <s v="photography/people"/>
    <n v="0"/>
    <x v="8"/>
    <x v="31"/>
    <x v="1996"/>
    <d v="2014-07-10T19:40:11"/>
    <x v="9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x v="1995"/>
    <x v="1997"/>
    <b v="0"/>
    <n v="0"/>
    <b v="0"/>
    <s v="photography/people"/>
    <n v="0"/>
    <x v="8"/>
    <x v="31"/>
    <x v="1997"/>
    <d v="2014-08-26T22:20:12"/>
    <x v="9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x v="1996"/>
    <x v="1998"/>
    <b v="0"/>
    <n v="3"/>
    <b v="0"/>
    <s v="photography/people"/>
    <n v="26"/>
    <x v="8"/>
    <x v="31"/>
    <x v="1998"/>
    <d v="2014-08-01T02:50:38"/>
    <x v="9"/>
  </r>
  <r>
    <n v="1999"/>
    <s v="Planet Venus"/>
    <s v="This is a portrait photo project aiming to inspire women to explore themselves and live their passion"/>
    <x v="311"/>
    <n v="236"/>
    <x v="2"/>
    <s v="GB"/>
    <s v="GBP"/>
    <x v="1997"/>
    <x v="1999"/>
    <b v="0"/>
    <n v="7"/>
    <b v="0"/>
    <s v="photography/people"/>
    <n v="1"/>
    <x v="8"/>
    <x v="31"/>
    <x v="1999"/>
    <d v="2014-11-13T12:35:08"/>
    <x v="9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x v="1998"/>
    <x v="2000"/>
    <b v="0"/>
    <n v="25"/>
    <b v="0"/>
    <s v="photography/people"/>
    <n v="13"/>
    <x v="8"/>
    <x v="31"/>
    <x v="2000"/>
    <d v="2016-01-06T22:50:13"/>
    <x v="9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x v="1999"/>
    <x v="2001"/>
    <b v="1"/>
    <n v="1637"/>
    <b v="1"/>
    <s v="technology/hardware"/>
    <n v="382"/>
    <x v="2"/>
    <x v="30"/>
    <x v="2001"/>
    <d v="2015-06-12T20:00:00"/>
    <x v="9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x v="2000"/>
    <x v="2002"/>
    <b v="1"/>
    <n v="1375"/>
    <b v="1"/>
    <s v="technology/hardware"/>
    <n v="217"/>
    <x v="2"/>
    <x v="30"/>
    <x v="2002"/>
    <d v="2017-01-23T17:05:43"/>
    <x v="9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x v="2001"/>
    <x v="2003"/>
    <b v="1"/>
    <n v="17"/>
    <b v="1"/>
    <s v="technology/hardware"/>
    <n v="312"/>
    <x v="2"/>
    <x v="30"/>
    <x v="2003"/>
    <d v="2010-07-02T23:00:00"/>
    <x v="9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x v="2002"/>
    <x v="2004"/>
    <b v="1"/>
    <n v="354"/>
    <b v="1"/>
    <s v="technology/hardware"/>
    <n v="234"/>
    <x v="2"/>
    <x v="30"/>
    <x v="2004"/>
    <d v="2014-07-10T14:31:03"/>
    <x v="9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x v="2003"/>
    <x v="2005"/>
    <b v="1"/>
    <n v="191"/>
    <b v="1"/>
    <s v="technology/hardware"/>
    <n v="124"/>
    <x v="2"/>
    <x v="30"/>
    <x v="2005"/>
    <d v="2013-10-16T03:59:00"/>
    <x v="9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x v="2004"/>
    <x v="2006"/>
    <b v="1"/>
    <n v="303"/>
    <b v="1"/>
    <s v="technology/hardware"/>
    <n v="248"/>
    <x v="2"/>
    <x v="30"/>
    <x v="2006"/>
    <d v="2014-12-03T13:00:45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x v="2005"/>
    <x v="2007"/>
    <b v="1"/>
    <n v="137"/>
    <b v="1"/>
    <s v="technology/hardware"/>
    <n v="116"/>
    <x v="2"/>
    <x v="30"/>
    <x v="2007"/>
    <d v="2010-08-24T04:00:00"/>
    <x v="9"/>
  </r>
  <r>
    <n v="2008"/>
    <s v="smartCaster: Open source automatic roto-casting machine"/>
    <s v="The smartCaster is an automatic roto-casting machine running off of open source electronics with plans that will be freely available."/>
    <x v="312"/>
    <n v="1839"/>
    <x v="0"/>
    <s v="US"/>
    <s v="USD"/>
    <x v="2006"/>
    <x v="2008"/>
    <b v="1"/>
    <n v="41"/>
    <b v="1"/>
    <s v="technology/hardware"/>
    <n v="117"/>
    <x v="2"/>
    <x v="30"/>
    <x v="2008"/>
    <d v="2011-09-19T14:30:22"/>
    <x v="9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x v="2007"/>
    <x v="2009"/>
    <b v="1"/>
    <n v="398"/>
    <b v="1"/>
    <s v="technology/hardware"/>
    <n v="305"/>
    <x v="2"/>
    <x v="30"/>
    <x v="2009"/>
    <d v="2016-11-23T08:45:43"/>
    <x v="9"/>
  </r>
  <r>
    <n v="2010"/>
    <s v="Weighitz: Weigh Smarter"/>
    <s v="Weighitz are miniature smart scales designed to weigh anything in the home."/>
    <x v="11"/>
    <n v="96015.9"/>
    <x v="0"/>
    <s v="US"/>
    <s v="USD"/>
    <x v="2008"/>
    <x v="2010"/>
    <b v="1"/>
    <n v="1737"/>
    <b v="1"/>
    <s v="technology/hardware"/>
    <n v="320"/>
    <x v="2"/>
    <x v="30"/>
    <x v="2010"/>
    <d v="2016-08-18T23:54:51"/>
    <x v="9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x v="2009"/>
    <x v="2011"/>
    <b v="1"/>
    <n v="971"/>
    <b v="1"/>
    <s v="technology/hardware"/>
    <n v="820"/>
    <x v="2"/>
    <x v="30"/>
    <x v="2011"/>
    <d v="2016-01-11T23:00:00"/>
    <x v="9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x v="2010"/>
    <x v="2012"/>
    <b v="1"/>
    <n v="183"/>
    <b v="1"/>
    <s v="technology/hardware"/>
    <n v="235"/>
    <x v="2"/>
    <x v="30"/>
    <x v="2012"/>
    <d v="2015-02-05T19:44:01"/>
    <x v="9"/>
  </r>
  <r>
    <n v="2013"/>
    <s v="Portal: Turbocharged WiFi"/>
    <s v="Crowds can slow WiFi to a crawl, but not Portal. Stream ultraHD videos without buffering and play Internet games without lagging."/>
    <x v="293"/>
    <n v="791862"/>
    <x v="0"/>
    <s v="US"/>
    <s v="USD"/>
    <x v="2011"/>
    <x v="2013"/>
    <b v="1"/>
    <n v="4562"/>
    <b v="1"/>
    <s v="technology/hardware"/>
    <n v="495"/>
    <x v="2"/>
    <x v="30"/>
    <x v="2013"/>
    <d v="2016-07-08T23:03:34"/>
    <x v="9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x v="2012"/>
    <x v="2014"/>
    <b v="1"/>
    <n v="26457"/>
    <b v="1"/>
    <s v="technology/hardware"/>
    <n v="7814"/>
    <x v="2"/>
    <x v="30"/>
    <x v="2014"/>
    <d v="2013-03-25T04:08:59"/>
    <x v="9"/>
  </r>
  <r>
    <n v="2015"/>
    <s v="ExtraCore (Arduino Compatible)"/>
    <s v="ExtraCore is a 1&quot; x 1&quot; 22 I/O pin Arduino Compatible. It's 1.7 grams and 16mhz of tiny Arduino style coolness."/>
    <x v="313"/>
    <n v="8136.01"/>
    <x v="0"/>
    <s v="US"/>
    <s v="USD"/>
    <x v="2013"/>
    <x v="2015"/>
    <b v="1"/>
    <n v="162"/>
    <b v="1"/>
    <s v="technology/hardware"/>
    <n v="113"/>
    <x v="2"/>
    <x v="30"/>
    <x v="2015"/>
    <d v="2011-09-09T21:02:43"/>
    <x v="9"/>
  </r>
  <r>
    <n v="2016"/>
    <s v="Hydra: a triple-output power supply for electronics projects"/>
    <s v="A smart, compact power supply designed to power anything, anywhere"/>
    <x v="3"/>
    <n v="92154.22"/>
    <x v="0"/>
    <s v="US"/>
    <s v="USD"/>
    <x v="2014"/>
    <x v="2016"/>
    <b v="1"/>
    <n v="479"/>
    <b v="1"/>
    <s v="technology/hardware"/>
    <n v="922"/>
    <x v="2"/>
    <x v="30"/>
    <x v="2016"/>
    <d v="2013-03-09T21:08:19"/>
    <x v="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x v="2015"/>
    <x v="2017"/>
    <b v="1"/>
    <n v="426"/>
    <b v="1"/>
    <s v="technology/hardware"/>
    <n v="125"/>
    <x v="2"/>
    <x v="30"/>
    <x v="2017"/>
    <d v="2012-03-24T04:00:00"/>
    <x v="9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x v="2016"/>
    <x v="2018"/>
    <b v="1"/>
    <n v="450"/>
    <b v="1"/>
    <s v="technology/hardware"/>
    <n v="102"/>
    <x v="2"/>
    <x v="30"/>
    <x v="2018"/>
    <d v="2015-08-13T08:46:49"/>
    <x v="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x v="2017"/>
    <x v="2019"/>
    <b v="1"/>
    <n v="1780"/>
    <b v="1"/>
    <s v="technology/hardware"/>
    <n v="485"/>
    <x v="2"/>
    <x v="30"/>
    <x v="2019"/>
    <d v="2016-09-22T17:00:21"/>
    <x v="9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x v="2018"/>
    <x v="2020"/>
    <b v="1"/>
    <n v="122"/>
    <b v="1"/>
    <s v="technology/hardware"/>
    <n v="192"/>
    <x v="2"/>
    <x v="30"/>
    <x v="2020"/>
    <d v="2014-05-14T23:04:00"/>
    <x v="9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x v="2019"/>
    <x v="2021"/>
    <b v="1"/>
    <n v="95"/>
    <b v="1"/>
    <s v="technology/hardware"/>
    <n v="281"/>
    <x v="2"/>
    <x v="30"/>
    <x v="2021"/>
    <d v="2014-09-24T01:41:37"/>
    <x v="9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x v="2020"/>
    <x v="2022"/>
    <b v="1"/>
    <n v="325"/>
    <b v="1"/>
    <s v="technology/hardware"/>
    <n v="125"/>
    <x v="2"/>
    <x v="30"/>
    <x v="2022"/>
    <d v="2016-06-11T13:39:32"/>
    <x v="9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x v="2021"/>
    <x v="2023"/>
    <b v="1"/>
    <n v="353"/>
    <b v="1"/>
    <s v="technology/hardware"/>
    <n v="161"/>
    <x v="2"/>
    <x v="30"/>
    <x v="2023"/>
    <d v="2015-06-11T10:05:53"/>
    <x v="9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x v="2022"/>
    <x v="2024"/>
    <b v="1"/>
    <n v="105"/>
    <b v="1"/>
    <s v="technology/hardware"/>
    <n v="585"/>
    <x v="2"/>
    <x v="30"/>
    <x v="2024"/>
    <d v="2012-08-13T03:00:00"/>
    <x v="9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x v="2023"/>
    <x v="2025"/>
    <b v="1"/>
    <n v="729"/>
    <b v="1"/>
    <s v="technology/hardware"/>
    <n v="201"/>
    <x v="2"/>
    <x v="30"/>
    <x v="2025"/>
    <d v="2015-06-11T04:25:46"/>
    <x v="9"/>
  </r>
  <r>
    <n v="2026"/>
    <s v="MIDI Sprout - Biodata Sonification Device"/>
    <s v="MIDI Sprout enables plants to play synthesizers in real time."/>
    <x v="31"/>
    <n v="33370.769999999997"/>
    <x v="0"/>
    <s v="US"/>
    <s v="USD"/>
    <x v="2024"/>
    <x v="2026"/>
    <b v="1"/>
    <n v="454"/>
    <b v="1"/>
    <s v="technology/hardware"/>
    <n v="133"/>
    <x v="2"/>
    <x v="30"/>
    <x v="2026"/>
    <d v="2014-04-21T03:59:00"/>
    <x v="9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x v="2025"/>
    <x v="2027"/>
    <b v="1"/>
    <n v="539"/>
    <b v="1"/>
    <s v="technology/hardware"/>
    <n v="120"/>
    <x v="2"/>
    <x v="30"/>
    <x v="2027"/>
    <d v="2015-03-30T18:31:59"/>
    <x v="9"/>
  </r>
  <r>
    <n v="2028"/>
    <s v="Building the Open Source Bussard Fusion Reactor "/>
    <s v="Building an open source Bussard fusion reactor, aka the Polywell."/>
    <x v="9"/>
    <n v="3785"/>
    <x v="0"/>
    <s v="US"/>
    <s v="USD"/>
    <x v="2026"/>
    <x v="2028"/>
    <b v="1"/>
    <n v="79"/>
    <b v="1"/>
    <s v="technology/hardware"/>
    <n v="126"/>
    <x v="2"/>
    <x v="30"/>
    <x v="2028"/>
    <d v="2010-03-15T21:55:00"/>
    <x v="9"/>
  </r>
  <r>
    <n v="2029"/>
    <s v="Lumin8 Pro"/>
    <s v="Lumin8 Pro is a fun and easy to use light controller that makes light dance to your favorite music."/>
    <x v="30"/>
    <n v="9030"/>
    <x v="0"/>
    <s v="US"/>
    <s v="USD"/>
    <x v="2027"/>
    <x v="2029"/>
    <b v="1"/>
    <n v="94"/>
    <b v="1"/>
    <s v="technology/hardware"/>
    <n v="361"/>
    <x v="2"/>
    <x v="30"/>
    <x v="2029"/>
    <d v="2014-08-27T00:31:21"/>
    <x v="9"/>
  </r>
  <r>
    <n v="2030"/>
    <s v="Picade: The arcade cabinet kit for your mini computer"/>
    <s v="A stylish, retro, and fun arcade cabinet for your Raspberry Pi, Mini-ITX, Pandaboard, or other mini PC from the makers of Pibow"/>
    <x v="314"/>
    <n v="74134"/>
    <x v="0"/>
    <s v="GB"/>
    <s v="GBP"/>
    <x v="2028"/>
    <x v="2030"/>
    <b v="1"/>
    <n v="625"/>
    <b v="1"/>
    <s v="technology/hardware"/>
    <n v="226"/>
    <x v="2"/>
    <x v="30"/>
    <x v="2030"/>
    <d v="2012-11-29T23:54:56"/>
    <x v="9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x v="2029"/>
    <x v="2031"/>
    <b v="1"/>
    <n v="508"/>
    <b v="1"/>
    <s v="technology/hardware"/>
    <n v="120"/>
    <x v="2"/>
    <x v="30"/>
    <x v="2031"/>
    <d v="2015-01-09T01:00:00"/>
    <x v="9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x v="2030"/>
    <x v="2032"/>
    <b v="1"/>
    <n v="531"/>
    <b v="1"/>
    <s v="technology/hardware"/>
    <n v="304"/>
    <x v="2"/>
    <x v="30"/>
    <x v="2032"/>
    <d v="2016-12-15T05:00:00"/>
    <x v="9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x v="2031"/>
    <x v="2033"/>
    <b v="1"/>
    <n v="158"/>
    <b v="1"/>
    <s v="technology/hardware"/>
    <n v="179"/>
    <x v="2"/>
    <x v="30"/>
    <x v="2033"/>
    <d v="2014-04-26T01:58:38"/>
    <x v="9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5"/>
    <n v="301719.59000000003"/>
    <x v="0"/>
    <s v="US"/>
    <s v="USD"/>
    <x v="2032"/>
    <x v="2034"/>
    <b v="1"/>
    <n v="508"/>
    <b v="1"/>
    <s v="technology/hardware"/>
    <n v="387"/>
    <x v="2"/>
    <x v="30"/>
    <x v="2034"/>
    <d v="2015-05-07T06:58:00"/>
    <x v="9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x v="2033"/>
    <x v="2035"/>
    <b v="1"/>
    <n v="644"/>
    <b v="1"/>
    <s v="technology/hardware"/>
    <n v="211"/>
    <x v="2"/>
    <x v="30"/>
    <x v="2035"/>
    <d v="2015-12-19T01:00:00"/>
    <x v="9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x v="2034"/>
    <x v="2036"/>
    <b v="1"/>
    <n v="848"/>
    <b v="1"/>
    <s v="technology/hardware"/>
    <n v="132"/>
    <x v="2"/>
    <x v="30"/>
    <x v="2036"/>
    <d v="2014-05-09T20:45:19"/>
    <x v="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x v="2035"/>
    <x v="2037"/>
    <b v="1"/>
    <n v="429"/>
    <b v="1"/>
    <s v="technology/hardware"/>
    <n v="300"/>
    <x v="2"/>
    <x v="30"/>
    <x v="2037"/>
    <d v="2013-12-30T06:02:33"/>
    <x v="9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x v="2036"/>
    <x v="2038"/>
    <b v="1"/>
    <n v="204"/>
    <b v="1"/>
    <s v="technology/hardware"/>
    <n v="421"/>
    <x v="2"/>
    <x v="30"/>
    <x v="2038"/>
    <d v="2013-07-01T18:00:00"/>
    <x v="9"/>
  </r>
  <r>
    <n v="2039"/>
    <s v="ODIN2: Smart Projector for movies, video calls, and apps"/>
    <s v="Open up your digital worlds with the most sophisticated, intuitive android smart projector."/>
    <x v="151"/>
    <n v="170271"/>
    <x v="0"/>
    <s v="US"/>
    <s v="USD"/>
    <x v="2037"/>
    <x v="2039"/>
    <b v="1"/>
    <n v="379"/>
    <b v="1"/>
    <s v="technology/hardware"/>
    <n v="136"/>
    <x v="2"/>
    <x v="30"/>
    <x v="2039"/>
    <d v="2016-12-01T04:59:00"/>
    <x v="9"/>
  </r>
  <r>
    <n v="2040"/>
    <s v="Programmable Capacitor"/>
    <s v="4.29 Billion+ Capacitor Combinations._x000a_No Coding Required."/>
    <x v="9"/>
    <n v="7445.14"/>
    <x v="0"/>
    <s v="US"/>
    <s v="USD"/>
    <x v="2038"/>
    <x v="2040"/>
    <b v="1"/>
    <n v="271"/>
    <b v="1"/>
    <s v="technology/hardware"/>
    <n v="248"/>
    <x v="2"/>
    <x v="30"/>
    <x v="2040"/>
    <d v="2013-11-15T23:15:03"/>
    <x v="9"/>
  </r>
  <r>
    <n v="2041"/>
    <s v="The Aspect - Reinventing the Grow Light for Interior Design"/>
    <s v="World's first LED decor grow light that turns your plants into show pieces. Adding beauty and foliage to your home like never before"/>
    <x v="195"/>
    <n v="17277"/>
    <x v="0"/>
    <s v="US"/>
    <s v="USD"/>
    <x v="2039"/>
    <x v="2041"/>
    <b v="0"/>
    <n v="120"/>
    <b v="1"/>
    <s v="technology/hardware"/>
    <n v="182"/>
    <x v="2"/>
    <x v="30"/>
    <x v="2041"/>
    <d v="2016-11-10T13:37:07"/>
    <x v="9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x v="2040"/>
    <x v="2042"/>
    <b v="0"/>
    <n v="140"/>
    <b v="1"/>
    <s v="technology/hardware"/>
    <n v="124"/>
    <x v="2"/>
    <x v="30"/>
    <x v="2042"/>
    <d v="2016-01-22T16:59:34"/>
    <x v="9"/>
  </r>
  <r>
    <n v="2043"/>
    <s v="PS-1A Adjustable Miniature Switch Mode DC-DC Power Supply"/>
    <s v="PS-1A is an adjustable switch mode DC-DC power supply. It is highly compact, breadboard friendly and requires no external components."/>
    <x v="316"/>
    <n v="7011"/>
    <x v="0"/>
    <s v="US"/>
    <s v="USD"/>
    <x v="2041"/>
    <x v="2043"/>
    <b v="0"/>
    <n v="193"/>
    <b v="1"/>
    <s v="technology/hardware"/>
    <n v="506"/>
    <x v="2"/>
    <x v="30"/>
    <x v="2043"/>
    <d v="2016-12-11T04:59:00"/>
    <x v="9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x v="2042"/>
    <x v="2044"/>
    <b v="0"/>
    <n v="180"/>
    <b v="1"/>
    <s v="technology/hardware"/>
    <n v="108"/>
    <x v="2"/>
    <x v="30"/>
    <x v="2044"/>
    <d v="2015-06-13T16:25:14"/>
    <x v="9"/>
  </r>
  <r>
    <n v="2045"/>
    <s v="OPEN RAIL Open Source Linear Bearing System"/>
    <s v="Open Rail is a new open source universal linear rail system designed to be used with various T- Slot aluminum extrusion configurations."/>
    <x v="245"/>
    <n v="40140.01"/>
    <x v="0"/>
    <s v="US"/>
    <s v="USD"/>
    <x v="2043"/>
    <x v="2045"/>
    <b v="0"/>
    <n v="263"/>
    <b v="1"/>
    <s v="technology/hardware"/>
    <n v="819"/>
    <x v="2"/>
    <x v="30"/>
    <x v="2045"/>
    <d v="2012-07-09T02:07:27"/>
    <x v="9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x v="2044"/>
    <x v="2046"/>
    <b v="0"/>
    <n v="217"/>
    <b v="1"/>
    <s v="technology/hardware"/>
    <n v="121"/>
    <x v="2"/>
    <x v="30"/>
    <x v="2046"/>
    <d v="2013-05-23T04:07:24"/>
    <x v="9"/>
  </r>
  <r>
    <n v="2047"/>
    <s v="KoalaSafe -  Healthier Internet. Happier Families."/>
    <s v="Simple internet time-limits, usage analytics, app &amp; site blocking - across all devices in the home, controlled from your smartphone."/>
    <x v="317"/>
    <n v="100939"/>
    <x v="0"/>
    <s v="AU"/>
    <s v="AUD"/>
    <x v="2045"/>
    <x v="2047"/>
    <b v="0"/>
    <n v="443"/>
    <b v="1"/>
    <s v="technology/hardware"/>
    <n v="103"/>
    <x v="2"/>
    <x v="30"/>
    <x v="2047"/>
    <d v="2015-04-17T00:00:00"/>
    <x v="9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x v="2046"/>
    <x v="2048"/>
    <b v="0"/>
    <n v="1373"/>
    <b v="1"/>
    <s v="technology/hardware"/>
    <n v="148"/>
    <x v="2"/>
    <x v="30"/>
    <x v="2048"/>
    <d v="2013-05-23T15:38:11"/>
    <x v="9"/>
  </r>
  <r>
    <n v="2049"/>
    <s v="LOCK8 - the World's First Smart Bike Lock"/>
    <s v="Keyless. Alarm secured. GPS tracking."/>
    <x v="63"/>
    <n v="60095.35"/>
    <x v="0"/>
    <s v="GB"/>
    <s v="GBP"/>
    <x v="2047"/>
    <x v="2049"/>
    <b v="0"/>
    <n v="742"/>
    <b v="1"/>
    <s v="technology/hardware"/>
    <n v="120"/>
    <x v="2"/>
    <x v="30"/>
    <x v="2049"/>
    <d v="2013-12-02T22:59:0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x v="2048"/>
    <x v="2050"/>
    <b v="0"/>
    <n v="170"/>
    <b v="1"/>
    <s v="technology/hardware"/>
    <n v="473"/>
    <x v="2"/>
    <x v="30"/>
    <x v="2050"/>
    <d v="2015-05-31T01:42:58"/>
    <x v="9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x v="2049"/>
    <x v="2051"/>
    <b v="0"/>
    <n v="242"/>
    <b v="1"/>
    <s v="technology/hardware"/>
    <n v="130"/>
    <x v="2"/>
    <x v="30"/>
    <x v="2051"/>
    <d v="2013-12-26T00:32:17"/>
    <x v="9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x v="2050"/>
    <x v="2052"/>
    <b v="0"/>
    <n v="541"/>
    <b v="1"/>
    <s v="technology/hardware"/>
    <n v="353"/>
    <x v="2"/>
    <x v="30"/>
    <x v="2052"/>
    <d v="2016-02-20T02:00:53"/>
    <x v="9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x v="2051"/>
    <x v="2053"/>
    <b v="0"/>
    <n v="121"/>
    <b v="1"/>
    <s v="technology/hardware"/>
    <n v="101"/>
    <x v="2"/>
    <x v="30"/>
    <x v="2053"/>
    <d v="2015-11-25T15:49:11"/>
    <x v="9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x v="2052"/>
    <x v="2054"/>
    <b v="0"/>
    <n v="621"/>
    <b v="1"/>
    <s v="technology/hardware"/>
    <n v="114"/>
    <x v="2"/>
    <x v="30"/>
    <x v="2054"/>
    <d v="2014-05-02T12:30:10"/>
    <x v="9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x v="2053"/>
    <x v="2055"/>
    <b v="0"/>
    <n v="101"/>
    <b v="1"/>
    <s v="technology/hardware"/>
    <n v="167"/>
    <x v="2"/>
    <x v="30"/>
    <x v="2055"/>
    <d v="2014-12-03T04:00:00"/>
    <x v="9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x v="2054"/>
    <x v="2056"/>
    <b v="0"/>
    <n v="554"/>
    <b v="1"/>
    <s v="technology/hardware"/>
    <n v="153"/>
    <x v="2"/>
    <x v="30"/>
    <x v="2056"/>
    <d v="2013-04-17T18:15:42"/>
    <x v="9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x v="2055"/>
    <x v="2057"/>
    <b v="0"/>
    <n v="666"/>
    <b v="1"/>
    <s v="technology/hardware"/>
    <n v="202"/>
    <x v="2"/>
    <x v="30"/>
    <x v="2057"/>
    <d v="2016-02-26T11:52:12"/>
    <x v="9"/>
  </r>
  <r>
    <n v="2058"/>
    <s v="Raspberry Pi Debug Clip"/>
    <s v="Making using the serial terminal on the Raspberry Pi as easy as Pi!"/>
    <x v="318"/>
    <n v="4308"/>
    <x v="0"/>
    <s v="GB"/>
    <s v="GBP"/>
    <x v="2056"/>
    <x v="2058"/>
    <b v="0"/>
    <n v="410"/>
    <b v="1"/>
    <s v="technology/hardware"/>
    <n v="168"/>
    <x v="2"/>
    <x v="30"/>
    <x v="2058"/>
    <d v="2015-03-02T20:00:00"/>
    <x v="9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x v="2057"/>
    <x v="2059"/>
    <b v="0"/>
    <n v="375"/>
    <b v="1"/>
    <s v="technology/hardware"/>
    <n v="143"/>
    <x v="2"/>
    <x v="30"/>
    <x v="2059"/>
    <d v="2016-01-31T21:59:00"/>
    <x v="9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x v="2058"/>
    <x v="2060"/>
    <b v="0"/>
    <n v="1364"/>
    <b v="1"/>
    <s v="technology/hardware"/>
    <n v="196"/>
    <x v="2"/>
    <x v="30"/>
    <x v="2060"/>
    <d v="2014-07-23T15:25:50"/>
    <x v="9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x v="2059"/>
    <x v="2061"/>
    <b v="0"/>
    <n v="35"/>
    <b v="1"/>
    <s v="technology/hardware"/>
    <n v="108"/>
    <x v="2"/>
    <x v="30"/>
    <x v="2061"/>
    <d v="2016-12-31T18:20:54"/>
    <x v="9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x v="2060"/>
    <x v="2062"/>
    <b v="0"/>
    <n v="203"/>
    <b v="1"/>
    <s v="technology/hardware"/>
    <n v="115"/>
    <x v="2"/>
    <x v="30"/>
    <x v="2062"/>
    <d v="2016-03-24T08:11:38"/>
    <x v="9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x v="2061"/>
    <x v="2063"/>
    <b v="0"/>
    <n v="49"/>
    <b v="1"/>
    <s v="technology/hardware"/>
    <n v="148"/>
    <x v="2"/>
    <x v="30"/>
    <x v="2063"/>
    <d v="2016-05-15T17:35:01"/>
    <x v="9"/>
  </r>
  <r>
    <n v="2064"/>
    <s v="Lightpack â€” ambient backlight for your displays"/>
    <s v="Open-source content-driven lighting system you can use with TV or PC, Mac, HTPC displays in movies, games and daily work"/>
    <x v="319"/>
    <n v="500784.27"/>
    <x v="0"/>
    <s v="US"/>
    <s v="USD"/>
    <x v="2062"/>
    <x v="2064"/>
    <b v="0"/>
    <n v="5812"/>
    <b v="1"/>
    <s v="technology/hardware"/>
    <n v="191"/>
    <x v="2"/>
    <x v="30"/>
    <x v="2064"/>
    <d v="2013-05-31T12:00:00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x v="2063"/>
    <x v="2065"/>
    <b v="0"/>
    <n v="1556"/>
    <b v="1"/>
    <s v="technology/hardware"/>
    <n v="199"/>
    <x v="2"/>
    <x v="30"/>
    <x v="2065"/>
    <d v="2013-12-25T08:00:29"/>
    <x v="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x v="2064"/>
    <x v="2066"/>
    <b v="0"/>
    <n v="65"/>
    <b v="1"/>
    <s v="technology/hardware"/>
    <n v="219"/>
    <x v="2"/>
    <x v="30"/>
    <x v="2066"/>
    <d v="2014-08-23T18:31:23"/>
    <x v="9"/>
  </r>
  <r>
    <n v="2067"/>
    <s v="Luminite (LED lighting)"/>
    <s v="The next generation of premium quality LED lighting. Extreme power efficiency in a small package."/>
    <x v="320"/>
    <n v="628"/>
    <x v="0"/>
    <s v="GB"/>
    <s v="GBP"/>
    <x v="2065"/>
    <x v="2067"/>
    <b v="0"/>
    <n v="10"/>
    <b v="1"/>
    <s v="technology/hardware"/>
    <n v="127"/>
    <x v="2"/>
    <x v="30"/>
    <x v="2067"/>
    <d v="2015-05-24T20:29:36"/>
    <x v="9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x v="2066"/>
    <x v="2068"/>
    <b v="0"/>
    <n v="76"/>
    <b v="1"/>
    <s v="technology/hardware"/>
    <n v="105"/>
    <x v="2"/>
    <x v="30"/>
    <x v="2068"/>
    <d v="2016-10-20T20:11:55"/>
    <x v="9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x v="2067"/>
    <x v="2069"/>
    <b v="0"/>
    <n v="263"/>
    <b v="1"/>
    <s v="technology/hardware"/>
    <n v="128"/>
    <x v="2"/>
    <x v="30"/>
    <x v="2069"/>
    <d v="2016-01-02T23:19:51"/>
    <x v="9"/>
  </r>
  <r>
    <n v="2070"/>
    <s v="DAN Cases A4-SFX - The World's Smallest Gaming Tower Case"/>
    <s v="The A4-SFX is a project with the goal of creating the smallest case possible while still using high-end standardized components."/>
    <x v="151"/>
    <n v="396659"/>
    <x v="0"/>
    <s v="DE"/>
    <s v="EUR"/>
    <x v="2068"/>
    <x v="2070"/>
    <b v="0"/>
    <n v="1530"/>
    <b v="1"/>
    <s v="technology/hardware"/>
    <n v="317"/>
    <x v="2"/>
    <x v="30"/>
    <x v="2070"/>
    <d v="2016-06-28T15:45:23"/>
    <x v="9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x v="2069"/>
    <x v="2071"/>
    <b v="0"/>
    <n v="278"/>
    <b v="1"/>
    <s v="technology/hardware"/>
    <n v="281"/>
    <x v="2"/>
    <x v="30"/>
    <x v="2071"/>
    <d v="2016-10-02T06:41:24"/>
    <x v="9"/>
  </r>
  <r>
    <n v="2072"/>
    <s v="Hercules PalmTop-Palm Size Mobile PC of Invincible Resources"/>
    <s v="The Most Portable Windows 10 PC Less than 0.3 lb with Updated Resources-Cherry Trail CPU, 4G RAM, ~128G Storage, wifi ac, USB 3.0, HDMI"/>
    <x v="321"/>
    <n v="79173"/>
    <x v="0"/>
    <s v="US"/>
    <s v="USD"/>
    <x v="2070"/>
    <x v="2072"/>
    <b v="0"/>
    <n v="350"/>
    <b v="1"/>
    <s v="technology/hardware"/>
    <n v="111"/>
    <x v="2"/>
    <x v="30"/>
    <x v="2072"/>
    <d v="2016-05-07T13:57:12"/>
    <x v="9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x v="2071"/>
    <x v="2073"/>
    <b v="0"/>
    <n v="470"/>
    <b v="1"/>
    <s v="technology/hardware"/>
    <n v="153"/>
    <x v="2"/>
    <x v="30"/>
    <x v="2073"/>
    <d v="2015-05-08T16:01:58"/>
    <x v="9"/>
  </r>
  <r>
    <n v="2074"/>
    <s v="Advanced Simulation Products - PC Gaming Controllers"/>
    <s v="Creating PC gaming controllers to bring your gaming experience to a new level."/>
    <x v="20"/>
    <n v="615"/>
    <x v="0"/>
    <s v="US"/>
    <s v="USD"/>
    <x v="2072"/>
    <x v="2074"/>
    <b v="0"/>
    <n v="3"/>
    <b v="1"/>
    <s v="technology/hardware"/>
    <n v="103"/>
    <x v="2"/>
    <x v="30"/>
    <x v="2074"/>
    <d v="2016-05-06T19:49:42"/>
    <x v="9"/>
  </r>
  <r>
    <n v="2075"/>
    <s v="The Practical Meter: Know your power!"/>
    <s v="The Practical Meter helps you charge your phone faster by solving a problem millions of people experience."/>
    <x v="203"/>
    <n v="167820.6"/>
    <x v="0"/>
    <s v="US"/>
    <s v="USD"/>
    <x v="2073"/>
    <x v="2075"/>
    <b v="0"/>
    <n v="8200"/>
    <b v="1"/>
    <s v="technology/hardware"/>
    <n v="1678"/>
    <x v="2"/>
    <x v="30"/>
    <x v="2075"/>
    <d v="2013-07-25T16:21:28"/>
    <x v="9"/>
  </r>
  <r>
    <n v="2076"/>
    <s v="Earin - The Worlds Smallest Wireless Earbuds"/>
    <s v="Wireless earbuds filled with sound, yet so small they are almost invisible!"/>
    <x v="322"/>
    <n v="972594.99"/>
    <x v="0"/>
    <s v="GB"/>
    <s v="GBP"/>
    <x v="2074"/>
    <x v="2076"/>
    <b v="0"/>
    <n v="8359"/>
    <b v="1"/>
    <s v="technology/hardware"/>
    <n v="543"/>
    <x v="2"/>
    <x v="30"/>
    <x v="2076"/>
    <d v="2014-07-23T21:08:09"/>
    <x v="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x v="2075"/>
    <x v="2077"/>
    <b v="0"/>
    <n v="188"/>
    <b v="1"/>
    <s v="technology/hardware"/>
    <n v="116"/>
    <x v="2"/>
    <x v="30"/>
    <x v="2077"/>
    <d v="2015-06-05T21:00:00"/>
    <x v="9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x v="2076"/>
    <x v="2078"/>
    <b v="0"/>
    <n v="48"/>
    <b v="1"/>
    <s v="technology/hardware"/>
    <n v="131"/>
    <x v="2"/>
    <x v="30"/>
    <x v="2078"/>
    <d v="2016-12-18T18:30:57"/>
    <x v="9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x v="2077"/>
    <x v="2079"/>
    <b v="0"/>
    <n v="607"/>
    <b v="1"/>
    <s v="technology/hardware"/>
    <n v="288"/>
    <x v="2"/>
    <x v="30"/>
    <x v="2079"/>
    <d v="2015-06-25T19:00:00"/>
    <x v="9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x v="2078"/>
    <x v="2080"/>
    <b v="0"/>
    <n v="50"/>
    <b v="1"/>
    <s v="technology/hardware"/>
    <n v="508"/>
    <x v="2"/>
    <x v="30"/>
    <x v="2080"/>
    <d v="2015-11-11T23:58:20"/>
    <x v="9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x v="2079"/>
    <x v="2081"/>
    <b v="0"/>
    <n v="55"/>
    <b v="1"/>
    <s v="music/indie rock"/>
    <n v="115"/>
    <x v="4"/>
    <x v="14"/>
    <x v="2081"/>
    <d v="2012-05-16T04:59:00"/>
    <x v="9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x v="2080"/>
    <x v="2082"/>
    <b v="0"/>
    <n v="38"/>
    <b v="1"/>
    <s v="music/indie rock"/>
    <n v="111"/>
    <x v="4"/>
    <x v="14"/>
    <x v="2082"/>
    <d v="2011-11-24T03:53:16"/>
    <x v="9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x v="2081"/>
    <x v="2083"/>
    <b v="0"/>
    <n v="25"/>
    <b v="1"/>
    <s v="music/indie rock"/>
    <n v="113"/>
    <x v="4"/>
    <x v="14"/>
    <x v="2083"/>
    <d v="2012-06-04T17:19:55"/>
    <x v="9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x v="2082"/>
    <x v="2084"/>
    <b v="0"/>
    <n v="46"/>
    <b v="1"/>
    <s v="music/indie rock"/>
    <n v="108"/>
    <x v="4"/>
    <x v="14"/>
    <x v="2084"/>
    <d v="2014-05-04T06:59:00"/>
    <x v="9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x v="2083"/>
    <x v="2085"/>
    <b v="0"/>
    <n v="83"/>
    <b v="1"/>
    <s v="music/indie rock"/>
    <n v="124"/>
    <x v="4"/>
    <x v="14"/>
    <x v="2085"/>
    <d v="2012-07-15T20:03:07"/>
    <x v="9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x v="2084"/>
    <x v="2086"/>
    <b v="0"/>
    <n v="35"/>
    <b v="1"/>
    <s v="music/indie rock"/>
    <n v="101"/>
    <x v="4"/>
    <x v="14"/>
    <x v="2086"/>
    <d v="2011-12-14T04:59:00"/>
    <x v="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x v="2085"/>
    <x v="2087"/>
    <b v="0"/>
    <n v="25"/>
    <b v="1"/>
    <s v="music/indie rock"/>
    <n v="104"/>
    <x v="4"/>
    <x v="14"/>
    <x v="2087"/>
    <d v="2011-09-08T04:54:18"/>
    <x v="9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x v="2086"/>
    <x v="2088"/>
    <b v="0"/>
    <n v="75"/>
    <b v="1"/>
    <s v="music/indie rock"/>
    <n v="116"/>
    <x v="4"/>
    <x v="14"/>
    <x v="2088"/>
    <d v="2010-09-11T03:59:00"/>
    <x v="9"/>
  </r>
  <r>
    <n v="2089"/>
    <s v="Little Moses EP"/>
    <s v="Little Moses is trying to record their first EP, and we can't do it without your help!"/>
    <x v="30"/>
    <n v="3010.01"/>
    <x v="0"/>
    <s v="US"/>
    <s v="USD"/>
    <x v="2087"/>
    <x v="2089"/>
    <b v="0"/>
    <n v="62"/>
    <b v="1"/>
    <s v="music/indie rock"/>
    <n v="120"/>
    <x v="4"/>
    <x v="14"/>
    <x v="2089"/>
    <d v="2013-08-02T01:49:54"/>
    <x v="9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x v="2088"/>
    <x v="2090"/>
    <b v="0"/>
    <n v="160"/>
    <b v="1"/>
    <s v="music/indie rock"/>
    <n v="115"/>
    <x v="4"/>
    <x v="14"/>
    <x v="2090"/>
    <d v="2013-02-24T09:09:15"/>
    <x v="9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x v="2089"/>
    <x v="2091"/>
    <b v="0"/>
    <n v="246"/>
    <b v="1"/>
    <s v="music/indie rock"/>
    <n v="120"/>
    <x v="4"/>
    <x v="14"/>
    <x v="2091"/>
    <d v="2011-03-01T20:00:00"/>
    <x v="9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x v="2090"/>
    <x v="2092"/>
    <b v="0"/>
    <n v="55"/>
    <b v="1"/>
    <s v="music/indie rock"/>
    <n v="101"/>
    <x v="4"/>
    <x v="14"/>
    <x v="2092"/>
    <d v="2011-10-07T16:58:52"/>
    <x v="9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x v="2091"/>
    <x v="2093"/>
    <b v="0"/>
    <n v="23"/>
    <b v="1"/>
    <s v="music/indie rock"/>
    <n v="102"/>
    <x v="4"/>
    <x v="14"/>
    <x v="2093"/>
    <d v="2012-12-22T21:30:32"/>
    <x v="9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x v="2092"/>
    <x v="2094"/>
    <b v="0"/>
    <n v="72"/>
    <b v="1"/>
    <s v="music/indie rock"/>
    <n v="121"/>
    <x v="4"/>
    <x v="14"/>
    <x v="2094"/>
    <d v="2012-03-05T03:00:00"/>
    <x v="9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x v="2093"/>
    <x v="2095"/>
    <b v="0"/>
    <n v="22"/>
    <b v="1"/>
    <s v="music/indie rock"/>
    <n v="100"/>
    <x v="4"/>
    <x v="14"/>
    <x v="2095"/>
    <d v="2011-10-02T17:36:13"/>
    <x v="9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x v="2094"/>
    <x v="2096"/>
    <b v="0"/>
    <n v="14"/>
    <b v="1"/>
    <s v="music/indie rock"/>
    <n v="102"/>
    <x v="4"/>
    <x v="14"/>
    <x v="2096"/>
    <d v="2012-10-26T03:59:00"/>
    <x v="9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x v="2095"/>
    <x v="2097"/>
    <b v="0"/>
    <n v="38"/>
    <b v="1"/>
    <s v="music/indie rock"/>
    <n v="100"/>
    <x v="4"/>
    <x v="14"/>
    <x v="2097"/>
    <d v="2011-12-01T15:02:15"/>
    <x v="9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x v="2096"/>
    <x v="2098"/>
    <b v="0"/>
    <n v="32"/>
    <b v="1"/>
    <s v="music/indie rock"/>
    <n v="100"/>
    <x v="4"/>
    <x v="14"/>
    <x v="2098"/>
    <d v="2012-03-08T02:43:55"/>
    <x v="9"/>
  </r>
  <r>
    <n v="2099"/>
    <s v="Roosevelt Died."/>
    <s v="Our tour van died, we need help!"/>
    <x v="9"/>
    <n v="3971"/>
    <x v="0"/>
    <s v="US"/>
    <s v="USD"/>
    <x v="2097"/>
    <x v="2099"/>
    <b v="0"/>
    <n v="63"/>
    <b v="1"/>
    <s v="music/indie rock"/>
    <n v="132"/>
    <x v="4"/>
    <x v="14"/>
    <x v="2099"/>
    <d v="2015-07-02T03:40:00"/>
    <x v="9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x v="2098"/>
    <x v="2100"/>
    <b v="0"/>
    <n v="27"/>
    <b v="1"/>
    <s v="music/indie rock"/>
    <n v="137"/>
    <x v="4"/>
    <x v="14"/>
    <x v="2100"/>
    <d v="2012-06-30T03:59:00"/>
    <x v="9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x v="2099"/>
    <x v="2101"/>
    <b v="0"/>
    <n v="44"/>
    <b v="1"/>
    <s v="music/indie rock"/>
    <n v="113"/>
    <x v="4"/>
    <x v="14"/>
    <x v="2101"/>
    <d v="2012-02-13T03:35:14"/>
    <x v="9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x v="2100"/>
    <x v="2102"/>
    <b v="0"/>
    <n v="38"/>
    <b v="1"/>
    <s v="music/indie rock"/>
    <n v="136"/>
    <x v="4"/>
    <x v="14"/>
    <x v="2102"/>
    <d v="2011-05-05T20:50:48"/>
    <x v="9"/>
  </r>
  <r>
    <n v="2103"/>
    <s v="Matthew Moon's New Album"/>
    <s v="Indie rocker, Matthew Moon, has something to share with you..."/>
    <x v="197"/>
    <n v="11364"/>
    <x v="0"/>
    <s v="US"/>
    <s v="USD"/>
    <x v="2101"/>
    <x v="2103"/>
    <b v="0"/>
    <n v="115"/>
    <b v="1"/>
    <s v="music/indie rock"/>
    <n v="146"/>
    <x v="4"/>
    <x v="14"/>
    <x v="2103"/>
    <d v="2012-11-09T19:07:07"/>
    <x v="9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x v="2102"/>
    <x v="2104"/>
    <b v="0"/>
    <n v="37"/>
    <b v="1"/>
    <s v="music/indie rock"/>
    <n v="130"/>
    <x v="4"/>
    <x v="14"/>
    <x v="2104"/>
    <d v="2013-05-31T00:00:00"/>
    <x v="9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x v="2103"/>
    <x v="2105"/>
    <b v="0"/>
    <n v="99"/>
    <b v="1"/>
    <s v="music/indie rock"/>
    <n v="254"/>
    <x v="4"/>
    <x v="14"/>
    <x v="2105"/>
    <d v="2014-11-21T04:00:00"/>
    <x v="9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x v="2104"/>
    <x v="2106"/>
    <b v="0"/>
    <n v="44"/>
    <b v="1"/>
    <s v="music/indie rock"/>
    <n v="107"/>
    <x v="4"/>
    <x v="14"/>
    <x v="2106"/>
    <d v="2013-01-26T05:09:34"/>
    <x v="9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x v="2105"/>
    <x v="2107"/>
    <b v="0"/>
    <n v="58"/>
    <b v="1"/>
    <s v="music/indie rock"/>
    <n v="108"/>
    <x v="4"/>
    <x v="14"/>
    <x v="2107"/>
    <d v="2014-11-12T18:03:13"/>
    <x v="9"/>
  </r>
  <r>
    <n v="2108"/>
    <s v="THE SADDEST LANDSCAPE: Deluxe Vinyl Reissues"/>
    <s v="A project to raise the funds for our early discography, pressed on vinyl the way we always envisioned it + help w/ future band plans."/>
    <x v="193"/>
    <n v="17170"/>
    <x v="0"/>
    <s v="US"/>
    <s v="USD"/>
    <x v="2106"/>
    <x v="2108"/>
    <b v="0"/>
    <n v="191"/>
    <b v="1"/>
    <s v="music/indie rock"/>
    <n v="107"/>
    <x v="4"/>
    <x v="14"/>
    <x v="2108"/>
    <d v="2012-09-10T03:55:00"/>
    <x v="9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x v="2107"/>
    <x v="2109"/>
    <b v="0"/>
    <n v="40"/>
    <b v="1"/>
    <s v="music/indie rock"/>
    <n v="107"/>
    <x v="4"/>
    <x v="14"/>
    <x v="2109"/>
    <d v="2015-07-05T17:00:17"/>
    <x v="9"/>
  </r>
  <r>
    <n v="2110"/>
    <s v="&quot;Vision&quot; - New Album - Brent Brown"/>
    <s v="Brent Brown's breakout new album! Requires help from the record label... You!"/>
    <x v="13"/>
    <n v="2007"/>
    <x v="0"/>
    <s v="US"/>
    <s v="USD"/>
    <x v="2108"/>
    <x v="2110"/>
    <b v="0"/>
    <n v="38"/>
    <b v="1"/>
    <s v="music/indie rock"/>
    <n v="100"/>
    <x v="4"/>
    <x v="14"/>
    <x v="2110"/>
    <d v="2014-05-28T04:59:00"/>
    <x v="9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x v="2109"/>
    <x v="2111"/>
    <b v="0"/>
    <n v="39"/>
    <b v="1"/>
    <s v="music/indie rock"/>
    <n v="107"/>
    <x v="4"/>
    <x v="14"/>
    <x v="2111"/>
    <d v="2011-08-15T01:00:00"/>
    <x v="9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x v="2110"/>
    <x v="2112"/>
    <b v="0"/>
    <n v="11"/>
    <b v="1"/>
    <s v="music/indie rock"/>
    <n v="100"/>
    <x v="4"/>
    <x v="14"/>
    <x v="2112"/>
    <d v="2013-04-15T22:16:33"/>
    <x v="9"/>
  </r>
  <r>
    <n v="2113"/>
    <s v="Summer Underground // Honeycomb LP"/>
    <s v="Help us fund our second full-length album Honeycomb!"/>
    <x v="39"/>
    <n v="7340"/>
    <x v="0"/>
    <s v="US"/>
    <s v="USD"/>
    <x v="2111"/>
    <x v="2113"/>
    <b v="0"/>
    <n v="107"/>
    <b v="1"/>
    <s v="music/indie rock"/>
    <n v="105"/>
    <x v="4"/>
    <x v="14"/>
    <x v="2113"/>
    <d v="2014-09-23T20:46:16"/>
    <x v="9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x v="2112"/>
    <x v="2114"/>
    <b v="0"/>
    <n v="147"/>
    <b v="1"/>
    <s v="music/indie rock"/>
    <n v="105"/>
    <x v="4"/>
    <x v="14"/>
    <x v="2114"/>
    <d v="2010-12-09T04:59:00"/>
    <x v="9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x v="2113"/>
    <x v="2115"/>
    <b v="0"/>
    <n v="36"/>
    <b v="1"/>
    <s v="music/indie rock"/>
    <n v="226"/>
    <x v="4"/>
    <x v="14"/>
    <x v="2115"/>
    <d v="2011-02-20T01:56:41"/>
    <x v="9"/>
  </r>
  <r>
    <n v="2116"/>
    <s v="Launch Bitch's new project BEACH: violin indie-electro rock"/>
    <s v="Launch Bitch's new project, BEACH.  Get a limited edition cassette EP, be on a song, or drive away in Bitch's tour bus/RV."/>
    <x v="241"/>
    <n v="48434"/>
    <x v="0"/>
    <s v="US"/>
    <s v="USD"/>
    <x v="2114"/>
    <x v="2116"/>
    <b v="0"/>
    <n v="92"/>
    <b v="1"/>
    <s v="music/indie rock"/>
    <n v="101"/>
    <x v="4"/>
    <x v="14"/>
    <x v="2116"/>
    <d v="2012-10-02T18:40:03"/>
    <x v="9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x v="2115"/>
    <x v="2117"/>
    <b v="0"/>
    <n v="35"/>
    <b v="1"/>
    <s v="music/indie rock"/>
    <n v="148"/>
    <x v="4"/>
    <x v="14"/>
    <x v="2117"/>
    <d v="2015-10-27T04:59:00"/>
    <x v="9"/>
  </r>
  <r>
    <n v="2118"/>
    <s v="PORCHES. vs. THE U.S.A."/>
    <s v="PORCHES.  and Documentarians tour from New York to San Francisco and back."/>
    <x v="28"/>
    <n v="1346.11"/>
    <x v="0"/>
    <s v="US"/>
    <s v="USD"/>
    <x v="2116"/>
    <x v="2118"/>
    <b v="0"/>
    <n v="17"/>
    <b v="1"/>
    <s v="music/indie rock"/>
    <n v="135"/>
    <x v="4"/>
    <x v="14"/>
    <x v="2118"/>
    <d v="2011-07-24T20:08:56"/>
    <x v="9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x v="2117"/>
    <x v="2119"/>
    <b v="0"/>
    <n v="22"/>
    <b v="1"/>
    <s v="music/indie rock"/>
    <n v="101"/>
    <x v="4"/>
    <x v="14"/>
    <x v="2119"/>
    <d v="2012-08-16T03:07:25"/>
    <x v="9"/>
  </r>
  <r>
    <n v="2120"/>
    <s v="Hearty Har Full Length Album"/>
    <s v="&lt;3_x000a_Coming in from outer space. Help Hearty Har record their 1st album!!"/>
    <x v="6"/>
    <n v="8070.43"/>
    <x v="0"/>
    <s v="US"/>
    <s v="USD"/>
    <x v="2118"/>
    <x v="2120"/>
    <b v="0"/>
    <n v="69"/>
    <b v="1"/>
    <s v="music/indie rock"/>
    <n v="101"/>
    <x v="4"/>
    <x v="14"/>
    <x v="2120"/>
    <d v="2014-01-01T23:08:56"/>
    <x v="9"/>
  </r>
  <r>
    <n v="2121"/>
    <s v="Legend of Decay"/>
    <s v="Join us on an epic journey to discover a millennia old secret which will change the world forever."/>
    <x v="63"/>
    <n v="284"/>
    <x v="2"/>
    <s v="CH"/>
    <s v="CHF"/>
    <x v="2119"/>
    <x v="2121"/>
    <b v="0"/>
    <n v="10"/>
    <b v="0"/>
    <s v="games/video games"/>
    <n v="1"/>
    <x v="6"/>
    <x v="17"/>
    <x v="2121"/>
    <d v="2017-01-11T17:49:08"/>
    <x v="9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x v="2120"/>
    <x v="2122"/>
    <b v="0"/>
    <n v="3"/>
    <b v="0"/>
    <s v="games/video games"/>
    <n v="0"/>
    <x v="6"/>
    <x v="17"/>
    <x v="2122"/>
    <d v="2017-01-07T07:12:49"/>
    <x v="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x v="2121"/>
    <x v="2123"/>
    <b v="0"/>
    <n v="5"/>
    <b v="0"/>
    <s v="games/video games"/>
    <n v="10"/>
    <x v="6"/>
    <x v="17"/>
    <x v="2123"/>
    <d v="2010-03-15T06:59:00"/>
    <x v="9"/>
  </r>
  <r>
    <n v="2124"/>
    <s v="AZAMAR"/>
    <s v="AZAMAR is a Role Playing Game world involving fantasy and high magic, based on the popular OpenD6 OGL using the Cinema6 RPG Framework."/>
    <x v="183"/>
    <n v="115"/>
    <x v="2"/>
    <s v="US"/>
    <s v="USD"/>
    <x v="2122"/>
    <x v="2124"/>
    <b v="0"/>
    <n v="5"/>
    <b v="0"/>
    <s v="games/video games"/>
    <n v="10"/>
    <x v="6"/>
    <x v="17"/>
    <x v="2124"/>
    <d v="2010-11-30T05:00:00"/>
    <x v="9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x v="2123"/>
    <x v="2125"/>
    <b v="0"/>
    <n v="27"/>
    <b v="0"/>
    <s v="games/video games"/>
    <n v="1"/>
    <x v="6"/>
    <x v="17"/>
    <x v="2125"/>
    <d v="2015-08-05T00:33:53"/>
    <x v="9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x v="2124"/>
    <x v="2126"/>
    <b v="0"/>
    <n v="2"/>
    <b v="0"/>
    <s v="games/video games"/>
    <n v="0"/>
    <x v="6"/>
    <x v="17"/>
    <x v="2126"/>
    <d v="2014-12-08T23:21:27"/>
    <x v="9"/>
  </r>
  <r>
    <n v="2127"/>
    <s v="Three Monkeys - Part 1: Into the Abyss"/>
    <s v="Three Monkeys is an audio adventure game for PC."/>
    <x v="89"/>
    <n v="8076"/>
    <x v="2"/>
    <s v="GB"/>
    <s v="GBP"/>
    <x v="2125"/>
    <x v="2127"/>
    <b v="0"/>
    <n v="236"/>
    <b v="0"/>
    <s v="games/video games"/>
    <n v="29"/>
    <x v="6"/>
    <x v="17"/>
    <x v="2127"/>
    <d v="2015-03-12T11:07:43"/>
    <x v="9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x v="2126"/>
    <x v="2128"/>
    <b v="0"/>
    <n v="1"/>
    <b v="0"/>
    <s v="games/video games"/>
    <n v="0"/>
    <x v="6"/>
    <x v="17"/>
    <x v="2128"/>
    <d v="2014-09-21T18:32:49"/>
    <x v="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x v="2127"/>
    <x v="2129"/>
    <b v="0"/>
    <n v="12"/>
    <b v="0"/>
    <s v="games/video games"/>
    <n v="12"/>
    <x v="6"/>
    <x v="17"/>
    <x v="2129"/>
    <d v="2016-03-10T00:35:00"/>
    <x v="9"/>
  </r>
  <r>
    <n v="2130"/>
    <s v="Wondrous Adventures: A Kid's Game"/>
    <s v="You are the hero tasked to save your home from the villainous Sanword."/>
    <x v="248"/>
    <n v="85"/>
    <x v="2"/>
    <s v="US"/>
    <s v="USD"/>
    <x v="2128"/>
    <x v="2130"/>
    <b v="0"/>
    <n v="4"/>
    <b v="0"/>
    <s v="games/video games"/>
    <n v="0"/>
    <x v="6"/>
    <x v="17"/>
    <x v="2130"/>
    <d v="2014-08-16T02:04:23"/>
    <x v="9"/>
  </r>
  <r>
    <n v="2131"/>
    <s v="Scout's Honor"/>
    <s v="From frightened girl to empowered woman, Scout's Honor is a tale about facing your fears and overcoming odds."/>
    <x v="2"/>
    <n v="25"/>
    <x v="2"/>
    <s v="US"/>
    <s v="USD"/>
    <x v="2129"/>
    <x v="2131"/>
    <b v="0"/>
    <n v="3"/>
    <b v="0"/>
    <s v="games/video games"/>
    <n v="5"/>
    <x v="6"/>
    <x v="17"/>
    <x v="2131"/>
    <d v="2015-07-12T04:58:11"/>
    <x v="9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x v="2130"/>
    <x v="2132"/>
    <b v="0"/>
    <n v="99"/>
    <b v="0"/>
    <s v="games/video games"/>
    <n v="2"/>
    <x v="6"/>
    <x v="17"/>
    <x v="2132"/>
    <d v="2014-02-03T11:41:32"/>
    <x v="9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x v="2131"/>
    <x v="2133"/>
    <b v="0"/>
    <n v="3"/>
    <b v="0"/>
    <s v="games/video games"/>
    <n v="2"/>
    <x v="6"/>
    <x v="17"/>
    <x v="2133"/>
    <d v="2011-04-24T06:59:00"/>
    <x v="9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x v="2132"/>
    <x v="2134"/>
    <b v="0"/>
    <n v="3"/>
    <b v="0"/>
    <s v="games/video games"/>
    <n v="2"/>
    <x v="6"/>
    <x v="17"/>
    <x v="2134"/>
    <d v="2013-04-27T21:16:31"/>
    <x v="9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x v="2133"/>
    <x v="2135"/>
    <b v="0"/>
    <n v="22"/>
    <b v="0"/>
    <s v="games/video games"/>
    <n v="10"/>
    <x v="6"/>
    <x v="17"/>
    <x v="2135"/>
    <d v="2012-10-04T23:07:13"/>
    <x v="9"/>
  </r>
  <r>
    <n v="2136"/>
    <s v="Dark Paradise"/>
    <s v="A dark and twisted game with physiological madness and corruption as a man becomes the ultimate bio weapon."/>
    <x v="58"/>
    <n v="47.69"/>
    <x v="2"/>
    <s v="US"/>
    <s v="USD"/>
    <x v="2134"/>
    <x v="2136"/>
    <b v="0"/>
    <n v="4"/>
    <b v="0"/>
    <s v="games/video games"/>
    <n v="0"/>
    <x v="6"/>
    <x v="17"/>
    <x v="2136"/>
    <d v="2013-10-19T12:13:06"/>
    <x v="9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x v="2135"/>
    <x v="2137"/>
    <b v="0"/>
    <n v="534"/>
    <b v="0"/>
    <s v="games/video games"/>
    <n v="28"/>
    <x v="6"/>
    <x v="17"/>
    <x v="2137"/>
    <d v="2014-12-05T18:30:29"/>
    <x v="9"/>
  </r>
  <r>
    <n v="2138"/>
    <s v="Tales Of Tameria - Dawning Light"/>
    <s v="A game with a mixture of a few genres from RPG, Simulation and to adventure elements."/>
    <x v="28"/>
    <n v="128"/>
    <x v="2"/>
    <s v="GB"/>
    <s v="GBP"/>
    <x v="2136"/>
    <x v="2138"/>
    <b v="0"/>
    <n v="12"/>
    <b v="0"/>
    <s v="games/video games"/>
    <n v="13"/>
    <x v="6"/>
    <x v="17"/>
    <x v="2138"/>
    <d v="2013-11-09T01:18:59"/>
    <x v="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x v="2137"/>
    <x v="2139"/>
    <b v="0"/>
    <n v="56"/>
    <b v="0"/>
    <s v="games/video games"/>
    <n v="5"/>
    <x v="6"/>
    <x v="17"/>
    <x v="2139"/>
    <d v="2016-11-03T18:00:08"/>
    <x v="9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x v="2138"/>
    <x v="2140"/>
    <b v="0"/>
    <n v="11"/>
    <b v="0"/>
    <s v="games/video games"/>
    <n v="0"/>
    <x v="6"/>
    <x v="17"/>
    <x v="2140"/>
    <d v="2013-01-11T20:00:24"/>
    <x v="9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x v="2139"/>
    <x v="2141"/>
    <b v="0"/>
    <n v="0"/>
    <b v="0"/>
    <s v="games/video games"/>
    <n v="0"/>
    <x v="6"/>
    <x v="17"/>
    <x v="2141"/>
    <d v="2014-11-14T06:39:19"/>
    <x v="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x v="2140"/>
    <x v="2142"/>
    <b v="0"/>
    <n v="12"/>
    <b v="0"/>
    <s v="games/video games"/>
    <n v="6"/>
    <x v="6"/>
    <x v="17"/>
    <x v="2142"/>
    <d v="2015-12-30T16:50:10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x v="2141"/>
    <x v="2143"/>
    <b v="0"/>
    <n v="5"/>
    <b v="0"/>
    <s v="games/video games"/>
    <n v="11"/>
    <x v="6"/>
    <x v="17"/>
    <x v="2143"/>
    <d v="2010-07-21T19:00:00"/>
    <x v="9"/>
  </r>
  <r>
    <n v="2144"/>
    <s v="Project Starborn"/>
    <s v="A thousand community-built sandbox games (and more!) with a fully-customizable game engine."/>
    <x v="323"/>
    <n v="607"/>
    <x v="2"/>
    <s v="US"/>
    <s v="USD"/>
    <x v="2142"/>
    <x v="2144"/>
    <b v="0"/>
    <n v="24"/>
    <b v="0"/>
    <s v="games/video games"/>
    <n v="2"/>
    <x v="6"/>
    <x v="17"/>
    <x v="2144"/>
    <d v="2013-09-14T13:07:20"/>
    <x v="9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x v="2143"/>
    <x v="2145"/>
    <b v="0"/>
    <n v="89"/>
    <b v="0"/>
    <s v="games/video games"/>
    <n v="30"/>
    <x v="6"/>
    <x v="17"/>
    <x v="2145"/>
    <d v="2013-11-27T06:41:54"/>
    <x v="9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x v="2144"/>
    <x v="2146"/>
    <b v="0"/>
    <n v="1"/>
    <b v="0"/>
    <s v="games/video games"/>
    <n v="0"/>
    <x v="6"/>
    <x v="17"/>
    <x v="2146"/>
    <d v="2016-02-11T16:18:30"/>
    <x v="9"/>
  </r>
  <r>
    <n v="2147"/>
    <s v="Johnny Rocketfingers 3"/>
    <s v="A Point and Click Adventure on Steroids."/>
    <x v="304"/>
    <n v="2716"/>
    <x v="2"/>
    <s v="US"/>
    <s v="USD"/>
    <x v="2145"/>
    <x v="2147"/>
    <b v="0"/>
    <n v="55"/>
    <b v="0"/>
    <s v="games/video games"/>
    <n v="1"/>
    <x v="6"/>
    <x v="17"/>
    <x v="2147"/>
    <d v="2014-11-16T08:05:48"/>
    <x v="9"/>
  </r>
  <r>
    <n v="2148"/>
    <s v="ZomBlock's"/>
    <s v="zomblock's is a online zombie survival game where you can craft new weapons,find food and water to keep yourself alive."/>
    <x v="212"/>
    <n v="2"/>
    <x v="2"/>
    <s v="GB"/>
    <s v="GBP"/>
    <x v="2146"/>
    <x v="2148"/>
    <b v="0"/>
    <n v="2"/>
    <b v="0"/>
    <s v="games/video games"/>
    <n v="2"/>
    <x v="6"/>
    <x v="17"/>
    <x v="2148"/>
    <d v="2015-04-02T16:36:22"/>
    <x v="9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x v="2147"/>
    <x v="2149"/>
    <b v="0"/>
    <n v="0"/>
    <b v="0"/>
    <s v="games/video games"/>
    <n v="0"/>
    <x v="6"/>
    <x v="17"/>
    <x v="2149"/>
    <d v="2010-07-31T00:00:00"/>
    <x v="9"/>
  </r>
  <r>
    <n v="2150"/>
    <s v="The Unknown Door"/>
    <s v="A pixel styled open world detective game."/>
    <x v="63"/>
    <n v="405"/>
    <x v="2"/>
    <s v="NO"/>
    <s v="NOK"/>
    <x v="2148"/>
    <x v="2150"/>
    <b v="0"/>
    <n v="4"/>
    <b v="0"/>
    <s v="games/video games"/>
    <n v="1"/>
    <x v="6"/>
    <x v="17"/>
    <x v="2150"/>
    <d v="2016-07-13T06:49:59"/>
    <x v="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x v="2149"/>
    <x v="2151"/>
    <b v="0"/>
    <n v="6"/>
    <b v="0"/>
    <s v="games/video games"/>
    <n v="0"/>
    <x v="6"/>
    <x v="17"/>
    <x v="2151"/>
    <d v="2016-06-29T20:20:14"/>
    <x v="9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x v="2150"/>
    <x v="2152"/>
    <b v="0"/>
    <n v="4"/>
    <b v="0"/>
    <s v="games/video games"/>
    <n v="0"/>
    <x v="6"/>
    <x v="17"/>
    <x v="2152"/>
    <d v="2014-03-15T18:58:29"/>
    <x v="9"/>
  </r>
  <r>
    <n v="2153"/>
    <s v="It's The GOD Complex"/>
    <s v="Crowdfunding the Gamers Way. An online game with real world consequences.Do you dare to play? Can you turn the world around?"/>
    <x v="324"/>
    <n v="34"/>
    <x v="2"/>
    <s v="US"/>
    <s v="USD"/>
    <x v="2151"/>
    <x v="2153"/>
    <b v="0"/>
    <n v="4"/>
    <b v="0"/>
    <s v="games/video games"/>
    <n v="0"/>
    <x v="6"/>
    <x v="17"/>
    <x v="2153"/>
    <d v="2015-01-10T07:59:00"/>
    <x v="9"/>
  </r>
  <r>
    <n v="2154"/>
    <s v="Demigods - Rise of the Children - Part 1 (Design)"/>
    <s v="A Real Time Strategy game based on Greek mythology in a fictional world."/>
    <x v="49"/>
    <n v="2"/>
    <x v="2"/>
    <s v="US"/>
    <s v="USD"/>
    <x v="2152"/>
    <x v="2154"/>
    <b v="0"/>
    <n v="2"/>
    <b v="0"/>
    <s v="games/video games"/>
    <n v="1"/>
    <x v="6"/>
    <x v="17"/>
    <x v="2154"/>
    <d v="2014-01-28T15:10:27"/>
    <x v="9"/>
  </r>
  <r>
    <n v="2155"/>
    <s v="VoxelMaze"/>
    <s v="A Level Editor, Turned up to eleven. Infinite creativity in one package, solo or with up to 16 of your friends."/>
    <x v="10"/>
    <n v="115"/>
    <x v="2"/>
    <s v="GB"/>
    <s v="GBP"/>
    <x v="2153"/>
    <x v="2155"/>
    <b v="0"/>
    <n v="5"/>
    <b v="0"/>
    <s v="games/video games"/>
    <n v="2"/>
    <x v="6"/>
    <x v="17"/>
    <x v="2155"/>
    <d v="2016-03-31T16:56:25"/>
    <x v="9"/>
  </r>
  <r>
    <n v="2156"/>
    <s v="Beyond Black Space"/>
    <s v="Captain and manage your ship along with your crew in this deep space adventure! (PC/Linux/Mac)"/>
    <x v="325"/>
    <n v="1493"/>
    <x v="2"/>
    <s v="US"/>
    <s v="USD"/>
    <x v="2154"/>
    <x v="2156"/>
    <b v="0"/>
    <n v="83"/>
    <b v="0"/>
    <s v="games/video games"/>
    <n v="3"/>
    <x v="6"/>
    <x v="17"/>
    <x v="2156"/>
    <d v="2013-09-16T20:30:06"/>
    <x v="9"/>
  </r>
  <r>
    <n v="2157"/>
    <s v="Nin"/>
    <s v="Gamers and 90's fans unite in this small tale of epic proportions!"/>
    <x v="96"/>
    <n v="21144"/>
    <x v="2"/>
    <s v="US"/>
    <s v="USD"/>
    <x v="2155"/>
    <x v="2157"/>
    <b v="0"/>
    <n v="57"/>
    <b v="0"/>
    <s v="games/video games"/>
    <n v="28"/>
    <x v="6"/>
    <x v="17"/>
    <x v="2157"/>
    <d v="2016-12-23T07:59:00"/>
    <x v="9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x v="2156"/>
    <x v="2158"/>
    <b v="0"/>
    <n v="311"/>
    <b v="0"/>
    <s v="games/video games"/>
    <n v="7"/>
    <x v="6"/>
    <x v="17"/>
    <x v="2158"/>
    <d v="2013-02-04T20:29:34"/>
    <x v="9"/>
  </r>
  <r>
    <n v="2159"/>
    <s v="DeadRealm RPG Series for Android and iOS"/>
    <s v="The world is dead, humans are nearly extinct._x000a_Vampires and Werewolves hunt the survivors. Zombies hunt us all._x000a_How will you survive?"/>
    <x v="171"/>
    <n v="26"/>
    <x v="2"/>
    <s v="US"/>
    <s v="USD"/>
    <x v="2157"/>
    <x v="2159"/>
    <b v="0"/>
    <n v="2"/>
    <b v="0"/>
    <s v="games/video games"/>
    <n v="1"/>
    <x v="6"/>
    <x v="17"/>
    <x v="2159"/>
    <d v="2011-07-16T17:32:54"/>
    <x v="9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x v="2158"/>
    <x v="2160"/>
    <b v="0"/>
    <n v="16"/>
    <b v="0"/>
    <s v="games/video games"/>
    <n v="1"/>
    <x v="6"/>
    <x v="17"/>
    <x v="2160"/>
    <d v="2012-05-19T17:05:05"/>
    <x v="9"/>
  </r>
  <r>
    <n v="2161"/>
    <s v="CallMeGhost DEBUT ALBUM preorder!"/>
    <s v="We're trying to fund hard copies of our debut album!"/>
    <x v="44"/>
    <n v="463"/>
    <x v="0"/>
    <s v="US"/>
    <s v="USD"/>
    <x v="2159"/>
    <x v="2161"/>
    <b v="0"/>
    <n v="13"/>
    <b v="1"/>
    <s v="music/rock"/>
    <n v="116"/>
    <x v="4"/>
    <x v="11"/>
    <x v="2161"/>
    <d v="2015-09-23T20:27:39"/>
    <x v="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x v="2160"/>
    <x v="2162"/>
    <b v="0"/>
    <n v="58"/>
    <b v="1"/>
    <s v="music/rock"/>
    <n v="112"/>
    <x v="4"/>
    <x v="11"/>
    <x v="2162"/>
    <d v="2014-07-24T18:23:11"/>
    <x v="9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x v="2161"/>
    <x v="2163"/>
    <b v="0"/>
    <n v="44"/>
    <b v="1"/>
    <s v="music/rock"/>
    <n v="132"/>
    <x v="4"/>
    <x v="11"/>
    <x v="2163"/>
    <d v="2015-06-08T03:50:00"/>
    <x v="9"/>
  </r>
  <r>
    <n v="2164"/>
    <s v="Rosaline debut record"/>
    <s v="South Florida roots country/rock outfit's long awaited debut record"/>
    <x v="62"/>
    <n v="5645"/>
    <x v="0"/>
    <s v="US"/>
    <s v="USD"/>
    <x v="2162"/>
    <x v="2164"/>
    <b v="0"/>
    <n v="83"/>
    <b v="1"/>
    <s v="music/rock"/>
    <n v="103"/>
    <x v="4"/>
    <x v="11"/>
    <x v="2164"/>
    <d v="2016-06-25T03:59:00"/>
    <x v="9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x v="2163"/>
    <x v="2165"/>
    <b v="0"/>
    <n v="117"/>
    <b v="1"/>
    <s v="music/rock"/>
    <n v="139"/>
    <x v="4"/>
    <x v="11"/>
    <x v="2165"/>
    <d v="2016-04-08T15:00:35"/>
    <x v="9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x v="2164"/>
    <x v="2166"/>
    <b v="0"/>
    <n v="32"/>
    <b v="1"/>
    <s v="music/rock"/>
    <n v="147"/>
    <x v="4"/>
    <x v="11"/>
    <x v="2166"/>
    <d v="2014-12-05T21:06:58"/>
    <x v="9"/>
  </r>
  <r>
    <n v="2167"/>
    <s v="Planes and Planets needs to get their EP finished!!"/>
    <s v="We need YOUR HELP to take one more step to this make release sound amazing!"/>
    <x v="326"/>
    <n v="180"/>
    <x v="0"/>
    <s v="US"/>
    <s v="USD"/>
    <x v="2165"/>
    <x v="2167"/>
    <b v="0"/>
    <n v="8"/>
    <b v="1"/>
    <s v="music/rock"/>
    <n v="120"/>
    <x v="4"/>
    <x v="11"/>
    <x v="2167"/>
    <d v="2012-09-15T01:35:37"/>
    <x v="9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x v="2166"/>
    <x v="2168"/>
    <b v="0"/>
    <n v="340"/>
    <b v="1"/>
    <s v="music/rock"/>
    <n v="122"/>
    <x v="4"/>
    <x v="11"/>
    <x v="2168"/>
    <d v="2017-02-10T05:00:00"/>
    <x v="9"/>
  </r>
  <r>
    <n v="2169"/>
    <s v="Pedals and Effects Arena Corner"/>
    <s v="An innovative new YouTube series reviewing the HOT new music technology that people love. For Rockers, Jazzers, Rappers and everyone"/>
    <x v="327"/>
    <n v="153"/>
    <x v="0"/>
    <s v="US"/>
    <s v="USD"/>
    <x v="2167"/>
    <x v="2169"/>
    <b v="0"/>
    <n v="7"/>
    <b v="1"/>
    <s v="music/rock"/>
    <n v="100"/>
    <x v="4"/>
    <x v="11"/>
    <x v="2169"/>
    <d v="2017-03-02T16:49:11"/>
    <x v="9"/>
  </r>
  <r>
    <n v="2170"/>
    <s v="STETSON'S NEW EP"/>
    <s v="We are a hard rock band from Northern California trying to raise $350 for our next EP. Be a part of our journey!"/>
    <x v="18"/>
    <n v="633"/>
    <x v="0"/>
    <s v="US"/>
    <s v="USD"/>
    <x v="2168"/>
    <x v="2170"/>
    <b v="0"/>
    <n v="19"/>
    <b v="1"/>
    <s v="music/rock"/>
    <n v="181"/>
    <x v="4"/>
    <x v="11"/>
    <x v="2170"/>
    <d v="2015-08-22T18:00:22"/>
    <x v="9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x v="2169"/>
    <x v="2171"/>
    <b v="0"/>
    <n v="47"/>
    <b v="1"/>
    <s v="music/rock"/>
    <n v="106"/>
    <x v="4"/>
    <x v="11"/>
    <x v="2171"/>
    <d v="2015-06-22T05:00:00"/>
    <x v="9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x v="2170"/>
    <x v="2172"/>
    <b v="0"/>
    <n v="13"/>
    <b v="1"/>
    <s v="music/rock"/>
    <n v="100"/>
    <x v="4"/>
    <x v="11"/>
    <x v="2172"/>
    <d v="2015-04-18T13:55:20"/>
    <x v="9"/>
  </r>
  <r>
    <n v="2173"/>
    <s v="Brother K's first full length album, One Eyed King"/>
    <s v="Our first full length album, One Eyed King, is an overdriven roadtrip through the heart of darkness. Rocknroll with a reading problem."/>
    <x v="286"/>
    <n v="5331"/>
    <x v="0"/>
    <s v="US"/>
    <s v="USD"/>
    <x v="2171"/>
    <x v="2173"/>
    <b v="0"/>
    <n v="90"/>
    <b v="1"/>
    <s v="music/rock"/>
    <n v="127"/>
    <x v="4"/>
    <x v="11"/>
    <x v="2173"/>
    <d v="2013-09-10T03:59:00"/>
    <x v="9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x v="2172"/>
    <x v="2174"/>
    <b v="0"/>
    <n v="63"/>
    <b v="1"/>
    <s v="music/rock"/>
    <n v="103"/>
    <x v="4"/>
    <x v="11"/>
    <x v="2174"/>
    <d v="2016-05-05T13:01:47"/>
    <x v="9"/>
  </r>
  <r>
    <n v="2175"/>
    <s v="Repulsur's First Record"/>
    <s v="Trying to get the last bit of money together to finish recording the first full length Repulsur album, &quot;The After School Special&quot;."/>
    <x v="175"/>
    <n v="1750"/>
    <x v="0"/>
    <s v="US"/>
    <s v="USD"/>
    <x v="2173"/>
    <x v="2175"/>
    <b v="0"/>
    <n v="26"/>
    <b v="1"/>
    <s v="music/rock"/>
    <n v="250"/>
    <x v="4"/>
    <x v="11"/>
    <x v="2175"/>
    <d v="2016-07-21T00:13:06"/>
    <x v="9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x v="2174"/>
    <x v="2176"/>
    <b v="0"/>
    <n v="71"/>
    <b v="1"/>
    <s v="music/rock"/>
    <n v="126"/>
    <x v="4"/>
    <x v="11"/>
    <x v="2176"/>
    <d v="2015-05-02T15:11:49"/>
    <x v="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x v="2175"/>
    <x v="2177"/>
    <b v="0"/>
    <n v="38"/>
    <b v="1"/>
    <s v="music/rock"/>
    <n v="100"/>
    <x v="4"/>
    <x v="11"/>
    <x v="2177"/>
    <d v="2016-06-06T06:01:07"/>
    <x v="9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x v="2176"/>
    <x v="2178"/>
    <b v="0"/>
    <n v="859"/>
    <b v="1"/>
    <s v="music/rock"/>
    <n v="139"/>
    <x v="4"/>
    <x v="11"/>
    <x v="2178"/>
    <d v="2017-01-18T15:16:37"/>
    <x v="9"/>
  </r>
  <r>
    <n v="2179"/>
    <s v="Woodhouse EP"/>
    <s v="Woodhouse is making an EP!  If you are a fan of whiskey and loud guitars, contribute to the cause!"/>
    <x v="28"/>
    <n v="1614"/>
    <x v="0"/>
    <s v="US"/>
    <s v="USD"/>
    <x v="2177"/>
    <x v="2179"/>
    <b v="0"/>
    <n v="21"/>
    <b v="1"/>
    <s v="music/rock"/>
    <n v="161"/>
    <x v="4"/>
    <x v="11"/>
    <x v="2179"/>
    <d v="2015-04-11T04:06:32"/>
    <x v="9"/>
  </r>
  <r>
    <n v="2180"/>
    <s v="FOUR STAR MARY &quot;PIECES&quot;"/>
    <s v="Help fund the new record by independent alternative rockers FOUR STAR MARY &quot;PIECES&quot;"/>
    <x v="10"/>
    <n v="5359.21"/>
    <x v="0"/>
    <s v="US"/>
    <s v="USD"/>
    <x v="2178"/>
    <x v="2180"/>
    <b v="0"/>
    <n v="78"/>
    <b v="1"/>
    <s v="music/rock"/>
    <n v="107"/>
    <x v="4"/>
    <x v="11"/>
    <x v="2180"/>
    <d v="2015-11-13T17:04:28"/>
    <x v="9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x v="2179"/>
    <x v="2181"/>
    <b v="0"/>
    <n v="53"/>
    <b v="1"/>
    <s v="games/tabletop games"/>
    <n v="153"/>
    <x v="6"/>
    <x v="32"/>
    <x v="2181"/>
    <d v="2017-02-21T00:07:33"/>
    <x v="9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x v="2180"/>
    <x v="2182"/>
    <b v="0"/>
    <n v="356"/>
    <b v="1"/>
    <s v="games/tabletop games"/>
    <n v="524"/>
    <x v="6"/>
    <x v="32"/>
    <x v="2182"/>
    <d v="2014-10-02T21:37:05"/>
    <x v="9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x v="2181"/>
    <x v="2183"/>
    <b v="0"/>
    <n v="279"/>
    <b v="1"/>
    <s v="games/tabletop games"/>
    <n v="489"/>
    <x v="6"/>
    <x v="32"/>
    <x v="2183"/>
    <d v="2017-02-09T05:00:00"/>
    <x v="9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x v="2182"/>
    <x v="2184"/>
    <b v="1"/>
    <n v="266"/>
    <b v="1"/>
    <s v="games/tabletop games"/>
    <n v="285"/>
    <x v="6"/>
    <x v="32"/>
    <x v="2184"/>
    <d v="2016-01-25T16:00:00"/>
    <x v="9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x v="2183"/>
    <x v="2185"/>
    <b v="0"/>
    <n v="623"/>
    <b v="1"/>
    <s v="games/tabletop games"/>
    <n v="1857"/>
    <x v="6"/>
    <x v="32"/>
    <x v="2185"/>
    <d v="2013-03-26T08:23:59"/>
    <x v="9"/>
  </r>
  <r>
    <n v="2186"/>
    <s v="Latitude 90Â° : The Origin"/>
    <s v="The real-time digital social deduction game where there's no moderator, no sleeping, and no dying."/>
    <x v="22"/>
    <n v="21935"/>
    <x v="0"/>
    <s v="US"/>
    <s v="USD"/>
    <x v="2184"/>
    <x v="2186"/>
    <b v="0"/>
    <n v="392"/>
    <b v="1"/>
    <s v="games/tabletop games"/>
    <n v="110"/>
    <x v="6"/>
    <x v="32"/>
    <x v="2186"/>
    <d v="2016-09-07T02:00:00"/>
    <x v="9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x v="2185"/>
    <x v="2187"/>
    <b v="1"/>
    <n v="3562"/>
    <b v="1"/>
    <s v="games/tabletop games"/>
    <n v="1015"/>
    <x v="6"/>
    <x v="32"/>
    <x v="2187"/>
    <d v="2015-04-03T03:59:00"/>
    <x v="9"/>
  </r>
  <r>
    <n v="2188"/>
    <s v="PHOENIX DICE: A New Approach to an Outdated Gaming Tool"/>
    <s v="Beautifully unique, precision cut, metal gaming dice derived from a passion in tabletop gaming and engineering design."/>
    <x v="328"/>
    <n v="22645"/>
    <x v="0"/>
    <s v="AU"/>
    <s v="AUD"/>
    <x v="2186"/>
    <x v="2188"/>
    <b v="0"/>
    <n v="514"/>
    <b v="1"/>
    <s v="games/tabletop games"/>
    <n v="412"/>
    <x v="6"/>
    <x v="32"/>
    <x v="2188"/>
    <d v="2016-10-25T17:00:00"/>
    <x v="9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x v="2187"/>
    <x v="2189"/>
    <b v="0"/>
    <n v="88"/>
    <b v="1"/>
    <s v="games/tabletop games"/>
    <n v="503"/>
    <x v="6"/>
    <x v="32"/>
    <x v="2189"/>
    <d v="2016-04-21T22:00:00"/>
    <x v="9"/>
  </r>
  <r>
    <n v="2190"/>
    <s v="Overlords of Infamy - A Board Game of Silly Super-Villainy!"/>
    <s v="You are an evil Overlord.  Your mission?  To make everyone as miserable as possible.  Can you achieve world domination?"/>
    <x v="267"/>
    <n v="35076"/>
    <x v="0"/>
    <s v="US"/>
    <s v="USD"/>
    <x v="2188"/>
    <x v="2190"/>
    <b v="0"/>
    <n v="537"/>
    <b v="1"/>
    <s v="games/tabletop games"/>
    <n v="185"/>
    <x v="6"/>
    <x v="32"/>
    <x v="2190"/>
    <d v="2016-03-23T06:59:00"/>
    <x v="9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x v="2189"/>
    <x v="2191"/>
    <b v="0"/>
    <n v="25"/>
    <b v="1"/>
    <s v="games/tabletop games"/>
    <n v="120"/>
    <x v="6"/>
    <x v="32"/>
    <x v="2191"/>
    <d v="2017-02-14T20:00:27"/>
    <x v="9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x v="2190"/>
    <x v="2192"/>
    <b v="0"/>
    <n v="3238"/>
    <b v="1"/>
    <s v="games/tabletop games"/>
    <n v="1081"/>
    <x v="6"/>
    <x v="32"/>
    <x v="2192"/>
    <d v="2016-12-15T23:00:00"/>
    <x v="9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x v="2191"/>
    <x v="2193"/>
    <b v="0"/>
    <n v="897"/>
    <b v="1"/>
    <s v="games/tabletop games"/>
    <n v="452"/>
    <x v="6"/>
    <x v="32"/>
    <x v="2193"/>
    <d v="2016-11-21T04:59:00"/>
    <x v="9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x v="2192"/>
    <x v="2194"/>
    <b v="0"/>
    <n v="878"/>
    <b v="1"/>
    <s v="games/tabletop games"/>
    <n v="537"/>
    <x v="6"/>
    <x v="32"/>
    <x v="2194"/>
    <d v="2016-03-26T17:11:30"/>
    <x v="9"/>
  </r>
  <r>
    <n v="2195"/>
    <s v="Purgatoria: City of Angels"/>
    <s v="A gritty, noir tabletop RPG with a fast-paced combo-based battle system."/>
    <x v="209"/>
    <n v="5535"/>
    <x v="0"/>
    <s v="US"/>
    <s v="USD"/>
    <x v="2193"/>
    <x v="2195"/>
    <b v="0"/>
    <n v="115"/>
    <b v="1"/>
    <s v="games/tabletop games"/>
    <n v="120"/>
    <x v="6"/>
    <x v="32"/>
    <x v="2195"/>
    <d v="2015-08-11T18:31:40"/>
    <x v="9"/>
  </r>
  <r>
    <n v="2196"/>
    <s v="LACORSA Grand Prix Game (relaunch)"/>
    <s v="Race your friends in style with this classic Grand Prix game."/>
    <x v="32"/>
    <n v="15937"/>
    <x v="0"/>
    <s v="US"/>
    <s v="USD"/>
    <x v="2194"/>
    <x v="2196"/>
    <b v="0"/>
    <n v="234"/>
    <b v="1"/>
    <s v="games/tabletop games"/>
    <n v="114"/>
    <x v="6"/>
    <x v="32"/>
    <x v="2196"/>
    <d v="2016-12-02T07:00:00"/>
    <x v="9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x v="2195"/>
    <x v="2197"/>
    <b v="0"/>
    <n v="4330"/>
    <b v="1"/>
    <s v="games/tabletop games"/>
    <n v="951"/>
    <x v="6"/>
    <x v="32"/>
    <x v="2197"/>
    <d v="2015-02-28T14:00:59"/>
    <x v="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x v="2196"/>
    <x v="2198"/>
    <b v="0"/>
    <n v="651"/>
    <b v="1"/>
    <s v="games/tabletop games"/>
    <n v="133"/>
    <x v="6"/>
    <x v="32"/>
    <x v="2198"/>
    <d v="2015-11-14T13:20:00"/>
    <x v="9"/>
  </r>
  <r>
    <n v="2199"/>
    <s v="Decadolo. Flip it!"/>
    <s v="A new strategic board game designed to flip out your opponent."/>
    <x v="7"/>
    <n v="13228"/>
    <x v="0"/>
    <s v="IE"/>
    <s v="EUR"/>
    <x v="2197"/>
    <x v="2199"/>
    <b v="1"/>
    <n v="251"/>
    <b v="1"/>
    <s v="games/tabletop games"/>
    <n v="147"/>
    <x v="6"/>
    <x v="32"/>
    <x v="2199"/>
    <d v="2015-10-15T09:59:58"/>
    <x v="9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x v="2198"/>
    <x v="2200"/>
    <b v="0"/>
    <n v="263"/>
    <b v="1"/>
    <s v="games/tabletop games"/>
    <n v="542"/>
    <x v="6"/>
    <x v="32"/>
    <x v="2200"/>
    <d v="2015-07-06T03:00:00"/>
    <x v="9"/>
  </r>
  <r>
    <n v="2201"/>
    <s v="Superpowerless - Princess - Music Video"/>
    <s v="Oh Hello! I make 8bit / Pop Punk under the name of Superpowerless and with your help, I'm looking to fund a new music video! :)"/>
    <x v="253"/>
    <n v="420.99"/>
    <x v="0"/>
    <s v="GB"/>
    <s v="GBP"/>
    <x v="2199"/>
    <x v="2201"/>
    <b v="0"/>
    <n v="28"/>
    <b v="1"/>
    <s v="music/electronic music"/>
    <n v="383"/>
    <x v="4"/>
    <x v="15"/>
    <x v="2201"/>
    <d v="2013-01-16T20:19:25"/>
    <x v="9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x v="2200"/>
    <x v="2202"/>
    <b v="0"/>
    <n v="721"/>
    <b v="1"/>
    <s v="music/electronic music"/>
    <n v="704"/>
    <x v="4"/>
    <x v="15"/>
    <x v="2202"/>
    <d v="2012-11-01T20:22:48"/>
    <x v="9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x v="2201"/>
    <x v="2203"/>
    <b v="0"/>
    <n v="50"/>
    <b v="1"/>
    <s v="music/electronic music"/>
    <n v="110"/>
    <x v="4"/>
    <x v="15"/>
    <x v="2203"/>
    <d v="2015-09-24T20:38:02"/>
    <x v="9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x v="2202"/>
    <x v="2204"/>
    <b v="0"/>
    <n v="73"/>
    <b v="1"/>
    <s v="music/electronic music"/>
    <n v="133"/>
    <x v="4"/>
    <x v="15"/>
    <x v="2204"/>
    <d v="2013-03-09T07:28:39"/>
    <x v="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x v="2203"/>
    <x v="2205"/>
    <b v="0"/>
    <n v="27"/>
    <b v="1"/>
    <s v="music/electronic music"/>
    <n v="152"/>
    <x v="4"/>
    <x v="15"/>
    <x v="2205"/>
    <d v="2012-06-01T19:43:09"/>
    <x v="9"/>
  </r>
  <r>
    <n v="2206"/>
    <s v="Arbor Oasis's First Album!"/>
    <s v="We really think we might have what it takes to make it someday! But we really need help to take the first step and release this album!"/>
    <x v="183"/>
    <n v="1130"/>
    <x v="0"/>
    <s v="US"/>
    <s v="USD"/>
    <x v="2204"/>
    <x v="2206"/>
    <b v="0"/>
    <n v="34"/>
    <b v="1"/>
    <s v="music/electronic music"/>
    <n v="103"/>
    <x v="4"/>
    <x v="15"/>
    <x v="2206"/>
    <d v="2012-04-16T06:10:24"/>
    <x v="9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x v="2205"/>
    <x v="2207"/>
    <b v="0"/>
    <n v="7"/>
    <b v="1"/>
    <s v="music/electronic music"/>
    <n v="100"/>
    <x v="4"/>
    <x v="15"/>
    <x v="2207"/>
    <d v="2013-11-16T05:39:33"/>
    <x v="9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x v="2206"/>
    <x v="2208"/>
    <b v="0"/>
    <n v="24"/>
    <b v="1"/>
    <s v="music/electronic music"/>
    <n v="102"/>
    <x v="4"/>
    <x v="15"/>
    <x v="2208"/>
    <d v="2012-04-07T04:00:00"/>
    <x v="9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x v="2207"/>
    <x v="2209"/>
    <b v="0"/>
    <n v="15"/>
    <b v="1"/>
    <s v="music/electronic music"/>
    <n v="151"/>
    <x v="4"/>
    <x v="15"/>
    <x v="2209"/>
    <d v="2014-04-14T23:00:00"/>
    <x v="9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x v="2208"/>
    <x v="2210"/>
    <b v="0"/>
    <n v="72"/>
    <b v="1"/>
    <s v="music/electronic music"/>
    <n v="111"/>
    <x v="4"/>
    <x v="15"/>
    <x v="2210"/>
    <d v="2012-04-14T17:36:00"/>
    <x v="9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x v="2209"/>
    <x v="2211"/>
    <b v="0"/>
    <n v="120"/>
    <b v="1"/>
    <s v="music/electronic music"/>
    <n v="196"/>
    <x v="4"/>
    <x v="15"/>
    <x v="2211"/>
    <d v="2014-04-10T06:59:00"/>
    <x v="9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x v="2210"/>
    <x v="2212"/>
    <b v="0"/>
    <n v="123"/>
    <b v="1"/>
    <s v="music/electronic music"/>
    <n v="114"/>
    <x v="4"/>
    <x v="15"/>
    <x v="2212"/>
    <d v="2013-11-04T01:00:00"/>
    <x v="9"/>
  </r>
  <r>
    <n v="2213"/>
    <s v="WINTER WALK WITH ME ~ Hasenfang Album"/>
    <s v="NOTE: THIS PROJECT IS ALREADY 100% FUNDED!!! _x000a_This is an &quot;Extended Campaign Run&quot; for anyone who wants a CD of my seventh solo album."/>
    <x v="329"/>
    <n v="10"/>
    <x v="0"/>
    <s v="US"/>
    <s v="USD"/>
    <x v="2211"/>
    <x v="2213"/>
    <b v="0"/>
    <n v="1"/>
    <b v="1"/>
    <s v="music/electronic music"/>
    <n v="200"/>
    <x v="4"/>
    <x v="15"/>
    <x v="2213"/>
    <d v="2015-05-15T19:49:39"/>
    <x v="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x v="2212"/>
    <x v="2214"/>
    <b v="0"/>
    <n v="24"/>
    <b v="1"/>
    <s v="music/electronic music"/>
    <n v="293"/>
    <x v="4"/>
    <x v="15"/>
    <x v="2214"/>
    <d v="2014-02-06T19:00:48"/>
    <x v="9"/>
  </r>
  <r>
    <n v="2215"/>
    <s v="&quot;Something to See, Not to Say&quot; - Anemometer's First EP Album"/>
    <s v="Ambient Electro Grind-fest!"/>
    <x v="131"/>
    <n v="860"/>
    <x v="0"/>
    <s v="US"/>
    <s v="USD"/>
    <x v="2213"/>
    <x v="2215"/>
    <b v="0"/>
    <n v="33"/>
    <b v="1"/>
    <s v="music/electronic music"/>
    <n v="156"/>
    <x v="4"/>
    <x v="15"/>
    <x v="2215"/>
    <d v="2012-03-13T06:59:00"/>
    <x v="9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x v="2214"/>
    <x v="2216"/>
    <b v="0"/>
    <n v="14"/>
    <b v="1"/>
    <s v="music/electronic music"/>
    <n v="106"/>
    <x v="4"/>
    <x v="15"/>
    <x v="2216"/>
    <d v="2015-07-23T18:02:25"/>
    <x v="9"/>
  </r>
  <r>
    <n v="2217"/>
    <s v="Hung Yung Terrarist Needs to Order More Cassettes 4 Jacknife"/>
    <s v="I ran out of cassettes of both my records, and Trevor thinks if I start selling them at his tape shop Jackknife, business will boom!"/>
    <x v="330"/>
    <n v="425"/>
    <x v="0"/>
    <s v="US"/>
    <s v="USD"/>
    <x v="2215"/>
    <x v="2217"/>
    <b v="0"/>
    <n v="9"/>
    <b v="1"/>
    <s v="music/electronic music"/>
    <n v="101"/>
    <x v="4"/>
    <x v="15"/>
    <x v="2217"/>
    <d v="2015-11-02T08:00:00"/>
    <x v="9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x v="2216"/>
    <x v="2218"/>
    <b v="0"/>
    <n v="76"/>
    <b v="1"/>
    <s v="music/electronic music"/>
    <n v="123"/>
    <x v="4"/>
    <x v="15"/>
    <x v="2218"/>
    <d v="2012-08-29T00:00:00"/>
    <x v="9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x v="2217"/>
    <x v="2219"/>
    <b v="0"/>
    <n v="19"/>
    <b v="1"/>
    <s v="music/electronic music"/>
    <n v="102"/>
    <x v="4"/>
    <x v="15"/>
    <x v="2219"/>
    <d v="2015-08-19T17:15:12"/>
    <x v="9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x v="2218"/>
    <x v="2220"/>
    <b v="0"/>
    <n v="69"/>
    <b v="1"/>
    <s v="music/electronic music"/>
    <n v="101"/>
    <x v="4"/>
    <x v="15"/>
    <x v="2220"/>
    <d v="2013-07-27T01:27:16"/>
    <x v="9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x v="2219"/>
    <x v="2221"/>
    <b v="0"/>
    <n v="218"/>
    <b v="1"/>
    <s v="games/tabletop games"/>
    <n v="108"/>
    <x v="6"/>
    <x v="32"/>
    <x v="2221"/>
    <d v="2016-04-23T00:00:00"/>
    <x v="9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x v="2220"/>
    <x v="2222"/>
    <b v="0"/>
    <n v="30"/>
    <b v="1"/>
    <s v="games/tabletop games"/>
    <n v="163"/>
    <x v="6"/>
    <x v="32"/>
    <x v="2222"/>
    <d v="2012-01-28T18:54:07"/>
    <x v="9"/>
  </r>
  <r>
    <n v="2223"/>
    <s v="M4 Collapsible Cardboard Scenery"/>
    <s v="Cardboard scenery for Sci-Fi 28-32mm miniature games. Easy to assemble, disassemble and transport. Supplied unpainted. By MCSTUDIO."/>
    <x v="331"/>
    <n v="20631"/>
    <x v="0"/>
    <s v="CA"/>
    <s v="CAD"/>
    <x v="2221"/>
    <x v="2223"/>
    <b v="0"/>
    <n v="100"/>
    <b v="1"/>
    <s v="games/tabletop games"/>
    <n v="106"/>
    <x v="6"/>
    <x v="32"/>
    <x v="2223"/>
    <d v="2015-06-27T15:22:48"/>
    <x v="9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x v="2222"/>
    <x v="2224"/>
    <b v="0"/>
    <n v="296"/>
    <b v="1"/>
    <s v="games/tabletop games"/>
    <n v="243"/>
    <x v="6"/>
    <x v="32"/>
    <x v="2224"/>
    <d v="2016-10-29T19:00:00"/>
    <x v="9"/>
  </r>
  <r>
    <n v="2225"/>
    <s v="Battle Systemsâ„¢ Fantasy Dungeon Terrain"/>
    <s v="Fantasy Dungeon terrain for 28mm tabletop games. This is pre-punched card that is easy to assemble with no painting required."/>
    <x v="222"/>
    <n v="198415.01"/>
    <x v="0"/>
    <s v="GB"/>
    <s v="GBP"/>
    <x v="2223"/>
    <x v="2225"/>
    <b v="0"/>
    <n v="1204"/>
    <b v="1"/>
    <s v="games/tabletop games"/>
    <n v="945"/>
    <x v="6"/>
    <x v="32"/>
    <x v="2225"/>
    <d v="2014-09-21T19:00:15"/>
    <x v="9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x v="2224"/>
    <x v="2226"/>
    <b v="0"/>
    <n v="321"/>
    <b v="1"/>
    <s v="games/tabletop games"/>
    <n v="108"/>
    <x v="6"/>
    <x v="32"/>
    <x v="2226"/>
    <d v="2016-02-12T04:59:00"/>
    <x v="9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x v="2225"/>
    <x v="2227"/>
    <b v="0"/>
    <n v="301"/>
    <b v="1"/>
    <s v="games/tabletop games"/>
    <n v="157"/>
    <x v="6"/>
    <x v="32"/>
    <x v="2227"/>
    <d v="2013-11-13T20:22:35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x v="2226"/>
    <x v="2228"/>
    <b v="0"/>
    <n v="144"/>
    <b v="1"/>
    <s v="games/tabletop games"/>
    <n v="1174"/>
    <x v="6"/>
    <x v="32"/>
    <x v="2228"/>
    <d v="2015-08-16T06:40:36"/>
    <x v="9"/>
  </r>
  <r>
    <n v="2229"/>
    <s v="Tessen - A quick-playing card game set in feudal Japan"/>
    <s v="Tessen is an exciting 15 minute card game. Gather mystical animals and use your warriors to defend or steal animals from your opponent."/>
    <x v="332"/>
    <n v="13704.33"/>
    <x v="0"/>
    <s v="US"/>
    <s v="USD"/>
    <x v="2227"/>
    <x v="2229"/>
    <b v="0"/>
    <n v="539"/>
    <b v="1"/>
    <s v="games/tabletop games"/>
    <n v="171"/>
    <x v="6"/>
    <x v="32"/>
    <x v="2229"/>
    <d v="2013-09-03T04:00:00"/>
    <x v="9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x v="2228"/>
    <x v="2230"/>
    <b v="0"/>
    <n v="498"/>
    <b v="1"/>
    <s v="games/tabletop games"/>
    <n v="126"/>
    <x v="6"/>
    <x v="32"/>
    <x v="2230"/>
    <d v="2014-04-25T21:08:47"/>
    <x v="9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x v="2229"/>
    <x v="2231"/>
    <b v="0"/>
    <n v="1113"/>
    <b v="1"/>
    <s v="games/tabletop games"/>
    <n v="1212"/>
    <x v="6"/>
    <x v="32"/>
    <x v="2231"/>
    <d v="2013-06-25T05:00:00"/>
    <x v="9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x v="2230"/>
    <x v="2232"/>
    <b v="0"/>
    <n v="988"/>
    <b v="1"/>
    <s v="games/tabletop games"/>
    <n v="496"/>
    <x v="6"/>
    <x v="32"/>
    <x v="2232"/>
    <d v="2014-07-19T03:00:00"/>
    <x v="9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x v="2231"/>
    <x v="2233"/>
    <b v="0"/>
    <n v="391"/>
    <b v="1"/>
    <s v="games/tabletop games"/>
    <n v="332"/>
    <x v="6"/>
    <x v="32"/>
    <x v="2233"/>
    <d v="2015-12-14T00:00:00"/>
    <x v="9"/>
  </r>
  <r>
    <n v="2234"/>
    <s v="Pine Tar Baseball: 1936 Negro League + 1960 Season"/>
    <s v="Pine Tar Baseball is a fun and fast paced dice and card game for 1 to 2 players. The game features fast streamlined game play."/>
    <x v="212"/>
    <n v="1165"/>
    <x v="0"/>
    <s v="US"/>
    <s v="USD"/>
    <x v="2232"/>
    <x v="2234"/>
    <b v="0"/>
    <n v="28"/>
    <b v="1"/>
    <s v="games/tabletop games"/>
    <n v="1165"/>
    <x v="6"/>
    <x v="32"/>
    <x v="2234"/>
    <d v="2017-01-05T19:47:27"/>
    <x v="9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x v="2233"/>
    <x v="2235"/>
    <b v="0"/>
    <n v="147"/>
    <b v="1"/>
    <s v="games/tabletop games"/>
    <n v="153"/>
    <x v="6"/>
    <x v="32"/>
    <x v="2235"/>
    <d v="2015-03-28T23:31:51"/>
    <x v="9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x v="2234"/>
    <x v="2236"/>
    <b v="0"/>
    <n v="680"/>
    <b v="1"/>
    <s v="games/tabletop games"/>
    <n v="537"/>
    <x v="6"/>
    <x v="32"/>
    <x v="2236"/>
    <d v="2016-02-01T14:48:43"/>
    <x v="9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x v="2235"/>
    <x v="2237"/>
    <b v="0"/>
    <n v="983"/>
    <b v="1"/>
    <s v="games/tabletop games"/>
    <n v="353"/>
    <x v="6"/>
    <x v="32"/>
    <x v="2237"/>
    <d v="2014-11-12T07:59:00"/>
    <x v="9"/>
  </r>
  <r>
    <n v="2238"/>
    <s v="28mm Fantasy Miniature range Feral Orcs!"/>
    <s v="28mm Fantasy Miniature Range in leadfree white metal: Orcs, wolves and more."/>
    <x v="23"/>
    <n v="5496"/>
    <x v="0"/>
    <s v="DE"/>
    <s v="EUR"/>
    <x v="2236"/>
    <x v="2238"/>
    <b v="0"/>
    <n v="79"/>
    <b v="1"/>
    <s v="games/tabletop games"/>
    <n v="137"/>
    <x v="6"/>
    <x v="32"/>
    <x v="2238"/>
    <d v="2017-03-10T14:55:16"/>
    <x v="9"/>
  </r>
  <r>
    <n v="2239"/>
    <s v="Pro Tabletop Gaming Audio Collection"/>
    <s v="Next stretch goal unlocks at $33,000 and/or 500 backers unlocks 2 bonus stretch goals."/>
    <x v="31"/>
    <n v="32006.67"/>
    <x v="0"/>
    <s v="US"/>
    <s v="USD"/>
    <x v="2237"/>
    <x v="2239"/>
    <b v="0"/>
    <n v="426"/>
    <b v="1"/>
    <s v="games/tabletop games"/>
    <n v="128"/>
    <x v="6"/>
    <x v="32"/>
    <x v="2239"/>
    <d v="2013-12-01T04:02:00"/>
    <x v="9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x v="2238"/>
    <x v="2240"/>
    <b v="0"/>
    <n v="96"/>
    <b v="1"/>
    <s v="games/tabletop games"/>
    <n v="271"/>
    <x v="6"/>
    <x v="32"/>
    <x v="2240"/>
    <d v="2016-04-22T19:49:04"/>
    <x v="9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x v="2239"/>
    <x v="2241"/>
    <b v="0"/>
    <n v="163"/>
    <b v="1"/>
    <s v="games/tabletop games"/>
    <n v="806"/>
    <x v="6"/>
    <x v="32"/>
    <x v="2241"/>
    <d v="2017-03-02T19:51:40"/>
    <x v="9"/>
  </r>
  <r>
    <n v="2242"/>
    <s v="The Princess Bride Playing Cards from USPCC"/>
    <s v="Inconceivable! An amazing new illustrative deck based on The Princess Bride movie."/>
    <x v="3"/>
    <n v="136009.76"/>
    <x v="0"/>
    <s v="US"/>
    <s v="USD"/>
    <x v="2240"/>
    <x v="2242"/>
    <b v="0"/>
    <n v="2525"/>
    <b v="1"/>
    <s v="games/tabletop games"/>
    <n v="1360"/>
    <x v="6"/>
    <x v="32"/>
    <x v="2242"/>
    <d v="2013-11-27T03:02:00"/>
    <x v="9"/>
  </r>
  <r>
    <n v="2243"/>
    <s v="Innocents, a truly terrifying roleplaying game"/>
    <s v="1 Week Only! A game starring children, but it's not a childâ€™s game: it's for adults willing to experience horror as only children can."/>
    <x v="333"/>
    <n v="9302.5"/>
    <x v="0"/>
    <s v="US"/>
    <s v="USD"/>
    <x v="2241"/>
    <x v="2243"/>
    <b v="0"/>
    <n v="2035"/>
    <b v="1"/>
    <s v="games/tabletop games"/>
    <n v="930250"/>
    <x v="6"/>
    <x v="32"/>
    <x v="2243"/>
    <d v="2017-03-13T03:00:00"/>
    <x v="9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x v="2242"/>
    <x v="2244"/>
    <b v="0"/>
    <n v="290"/>
    <b v="1"/>
    <s v="games/tabletop games"/>
    <n v="377"/>
    <x v="6"/>
    <x v="32"/>
    <x v="2244"/>
    <d v="2016-10-16T20:30:00"/>
    <x v="9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x v="2243"/>
    <x v="2245"/>
    <b v="0"/>
    <n v="1980"/>
    <b v="1"/>
    <s v="games/tabletop games"/>
    <n v="2647"/>
    <x v="6"/>
    <x v="32"/>
    <x v="2245"/>
    <d v="2014-02-21T18:00:00"/>
    <x v="9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x v="2244"/>
    <x v="2246"/>
    <b v="0"/>
    <n v="57"/>
    <b v="1"/>
    <s v="games/tabletop games"/>
    <n v="100"/>
    <x v="6"/>
    <x v="32"/>
    <x v="2246"/>
    <d v="2015-09-04T19:00:10"/>
    <x v="9"/>
  </r>
  <r>
    <n v="2247"/>
    <s v="Foragers"/>
    <s v="Take on the role of an ancient forager in this fun strategy game from the designer of Biblios."/>
    <x v="17"/>
    <n v="19324"/>
    <x v="0"/>
    <s v="US"/>
    <s v="USD"/>
    <x v="2245"/>
    <x v="2247"/>
    <b v="0"/>
    <n v="380"/>
    <b v="1"/>
    <s v="games/tabletop games"/>
    <n v="104"/>
    <x v="6"/>
    <x v="32"/>
    <x v="2247"/>
    <d v="2015-07-29T15:59:25"/>
    <x v="9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x v="2246"/>
    <x v="2248"/>
    <b v="0"/>
    <n v="128"/>
    <b v="1"/>
    <s v="games/tabletop games"/>
    <n v="107"/>
    <x v="6"/>
    <x v="32"/>
    <x v="2248"/>
    <d v="2016-12-14T21:01:18"/>
    <x v="9"/>
  </r>
  <r>
    <n v="2249"/>
    <s v="Centurion: Legionaries of Rome"/>
    <s v="March with the legions against the enemies of Rome in this role-playing game of military adventures."/>
    <x v="8"/>
    <n v="5907"/>
    <x v="0"/>
    <s v="US"/>
    <s v="USD"/>
    <x v="2247"/>
    <x v="2249"/>
    <b v="0"/>
    <n v="180"/>
    <b v="1"/>
    <s v="games/tabletop games"/>
    <n v="169"/>
    <x v="6"/>
    <x v="32"/>
    <x v="2249"/>
    <d v="2013-04-02T15:52:45"/>
    <x v="9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x v="2248"/>
    <x v="2250"/>
    <b v="0"/>
    <n v="571"/>
    <b v="1"/>
    <s v="games/tabletop games"/>
    <n v="975"/>
    <x v="6"/>
    <x v="32"/>
    <x v="2250"/>
    <d v="2016-12-03T01:07:53"/>
    <x v="9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x v="2249"/>
    <x v="2251"/>
    <b v="0"/>
    <n v="480"/>
    <b v="1"/>
    <s v="games/tabletop games"/>
    <n v="134"/>
    <x v="6"/>
    <x v="32"/>
    <x v="2251"/>
    <d v="2014-08-16T08:17:57"/>
    <x v="9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x v="2250"/>
    <x v="2252"/>
    <b v="0"/>
    <n v="249"/>
    <b v="1"/>
    <s v="games/tabletop games"/>
    <n v="272"/>
    <x v="6"/>
    <x v="32"/>
    <x v="2252"/>
    <d v="2016-08-06T07:52:18"/>
    <x v="9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x v="2251"/>
    <x v="2253"/>
    <b v="0"/>
    <n v="84"/>
    <b v="1"/>
    <s v="games/tabletop games"/>
    <n v="113"/>
    <x v="6"/>
    <x v="32"/>
    <x v="2253"/>
    <d v="2015-11-18T16:09:07"/>
    <x v="9"/>
  </r>
  <r>
    <n v="2254"/>
    <s v="Green Couch Games Limited: FrogFlip!"/>
    <s v="A dexterity microgame by father/daughter team, Jason and Claire Kotarski. Make 100 project."/>
    <x v="2"/>
    <n v="2299"/>
    <x v="0"/>
    <s v="US"/>
    <s v="USD"/>
    <x v="2252"/>
    <x v="2254"/>
    <b v="0"/>
    <n v="197"/>
    <b v="1"/>
    <s v="games/tabletop games"/>
    <n v="460"/>
    <x v="6"/>
    <x v="32"/>
    <x v="2254"/>
    <d v="2017-01-24T15:32:48"/>
    <x v="9"/>
  </r>
  <r>
    <n v="2255"/>
    <s v="Jumbo Jets - Jet Set Expansion Set #2"/>
    <s v="This is the second set of 5 expansions for our route-building game, Jet Set!"/>
    <x v="334"/>
    <n v="11323"/>
    <x v="0"/>
    <s v="US"/>
    <s v="USD"/>
    <x v="2253"/>
    <x v="2255"/>
    <b v="0"/>
    <n v="271"/>
    <b v="1"/>
    <s v="games/tabletop games"/>
    <n v="287"/>
    <x v="6"/>
    <x v="32"/>
    <x v="2255"/>
    <d v="2016-05-07T22:50:51"/>
    <x v="9"/>
  </r>
  <r>
    <n v="2256"/>
    <s v="Bitcoin Empire"/>
    <s v="Build your crypto-currency empire and sabotage your opponents. A deck building, card game. 2-4 players. 15 minutes."/>
    <x v="335"/>
    <n v="1069"/>
    <x v="0"/>
    <s v="GB"/>
    <s v="GBP"/>
    <x v="2254"/>
    <x v="2256"/>
    <b v="0"/>
    <n v="50"/>
    <b v="1"/>
    <s v="games/tabletop games"/>
    <n v="223"/>
    <x v="6"/>
    <x v="32"/>
    <x v="2256"/>
    <d v="2016-11-22T10:50:46"/>
    <x v="9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x v="2255"/>
    <x v="2257"/>
    <b v="0"/>
    <n v="169"/>
    <b v="1"/>
    <s v="games/tabletop games"/>
    <n v="636"/>
    <x v="6"/>
    <x v="32"/>
    <x v="2257"/>
    <d v="2016-06-19T23:00:00"/>
    <x v="9"/>
  </r>
  <r>
    <n v="2258"/>
    <s v="A Sundered World"/>
    <s v="A Dungeon World campaign setting that takes place after the end of the worlds."/>
    <x v="41"/>
    <n v="3223"/>
    <x v="0"/>
    <s v="US"/>
    <s v="USD"/>
    <x v="2256"/>
    <x v="2258"/>
    <b v="0"/>
    <n v="205"/>
    <b v="1"/>
    <s v="games/tabletop games"/>
    <n v="147"/>
    <x v="6"/>
    <x v="32"/>
    <x v="2258"/>
    <d v="2015-06-11T18:01:27"/>
    <x v="9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x v="2257"/>
    <x v="2259"/>
    <b v="0"/>
    <n v="206"/>
    <b v="1"/>
    <s v="games/tabletop games"/>
    <n v="1867"/>
    <x v="6"/>
    <x v="32"/>
    <x v="2259"/>
    <d v="2016-12-08T19:18:56"/>
    <x v="9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x v="2258"/>
    <x v="2260"/>
    <b v="0"/>
    <n v="84"/>
    <b v="1"/>
    <s v="games/tabletop games"/>
    <n v="327"/>
    <x v="6"/>
    <x v="32"/>
    <x v="2260"/>
    <d v="2014-03-26T23:24:10"/>
    <x v="9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x v="2259"/>
    <x v="2261"/>
    <b v="0"/>
    <n v="210"/>
    <b v="1"/>
    <s v="games/tabletop games"/>
    <n v="780"/>
    <x v="6"/>
    <x v="32"/>
    <x v="2261"/>
    <d v="2017-02-14T17:23:40"/>
    <x v="9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x v="2260"/>
    <x v="2262"/>
    <b v="0"/>
    <n v="181"/>
    <b v="1"/>
    <s v="games/tabletop games"/>
    <n v="154"/>
    <x v="6"/>
    <x v="32"/>
    <x v="2262"/>
    <d v="2014-11-18T00:00:00"/>
    <x v="9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x v="2261"/>
    <x v="2263"/>
    <b v="0"/>
    <n v="60"/>
    <b v="1"/>
    <s v="games/tabletop games"/>
    <n v="116"/>
    <x v="6"/>
    <x v="32"/>
    <x v="2263"/>
    <d v="2015-01-31T19:58:33"/>
    <x v="9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x v="2262"/>
    <x v="2264"/>
    <b v="0"/>
    <n v="445"/>
    <b v="1"/>
    <s v="games/tabletop games"/>
    <n v="180"/>
    <x v="6"/>
    <x v="32"/>
    <x v="2264"/>
    <d v="2016-05-23T03:00:00"/>
    <x v="9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x v="2263"/>
    <x v="2265"/>
    <b v="0"/>
    <n v="17"/>
    <b v="1"/>
    <s v="games/tabletop games"/>
    <n v="299"/>
    <x v="6"/>
    <x v="32"/>
    <x v="2265"/>
    <d v="2016-11-22T20:28:27"/>
    <x v="9"/>
  </r>
  <r>
    <n v="2266"/>
    <s v="GOAT LORDS."/>
    <s v="Want to be LORD OF THE GOATS? Start building your herd using thievery, magic, bombs and mostly goats."/>
    <x v="15"/>
    <n v="4804"/>
    <x v="0"/>
    <s v="US"/>
    <s v="USD"/>
    <x v="2264"/>
    <x v="2266"/>
    <b v="0"/>
    <n v="194"/>
    <b v="1"/>
    <s v="games/tabletop games"/>
    <n v="320"/>
    <x v="6"/>
    <x v="32"/>
    <x v="2266"/>
    <d v="2016-04-27T02:00:00"/>
    <x v="9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x v="2265"/>
    <x v="2267"/>
    <b v="0"/>
    <n v="404"/>
    <b v="1"/>
    <s v="games/tabletop games"/>
    <n v="381"/>
    <x v="6"/>
    <x v="32"/>
    <x v="2267"/>
    <d v="2014-12-21T01:00:00"/>
    <x v="9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x v="2266"/>
    <x v="2268"/>
    <b v="0"/>
    <n v="194"/>
    <b v="1"/>
    <s v="games/tabletop games"/>
    <n v="103"/>
    <x v="6"/>
    <x v="32"/>
    <x v="2268"/>
    <d v="2017-03-12T01:58:35"/>
    <x v="9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x v="2267"/>
    <x v="2269"/>
    <b v="0"/>
    <n v="902"/>
    <b v="1"/>
    <s v="games/tabletop games"/>
    <n v="1802"/>
    <x v="6"/>
    <x v="32"/>
    <x v="2269"/>
    <d v="2017-03-07T05:00:00"/>
    <x v="9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x v="2268"/>
    <x v="2270"/>
    <b v="0"/>
    <n v="1670"/>
    <b v="1"/>
    <s v="games/tabletop games"/>
    <n v="720"/>
    <x v="6"/>
    <x v="32"/>
    <x v="2270"/>
    <d v="2017-01-10T21:59:00"/>
    <x v="9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x v="2269"/>
    <x v="2271"/>
    <b v="0"/>
    <n v="1328"/>
    <b v="1"/>
    <s v="games/tabletop games"/>
    <n v="283"/>
    <x v="6"/>
    <x v="32"/>
    <x v="2271"/>
    <d v="2016-12-10T00:00:04"/>
    <x v="9"/>
  </r>
  <r>
    <n v="2272"/>
    <s v="Pick the Lock"/>
    <s v="Pick the Lock is a game of chance and strategy. Attempt to obtain priceless treasures and outwit the other players."/>
    <x v="28"/>
    <n v="13566"/>
    <x v="0"/>
    <s v="US"/>
    <s v="USD"/>
    <x v="2270"/>
    <x v="2272"/>
    <b v="0"/>
    <n v="944"/>
    <b v="1"/>
    <s v="games/tabletop games"/>
    <n v="1357"/>
    <x v="6"/>
    <x v="32"/>
    <x v="2272"/>
    <d v="2015-12-07T16:47:16"/>
    <x v="9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x v="2271"/>
    <x v="2273"/>
    <b v="0"/>
    <n v="147"/>
    <b v="1"/>
    <s v="games/tabletop games"/>
    <n v="220"/>
    <x v="6"/>
    <x v="32"/>
    <x v="2273"/>
    <d v="2017-03-12T12:10:42"/>
    <x v="9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x v="2272"/>
    <x v="2274"/>
    <b v="0"/>
    <n v="99"/>
    <b v="1"/>
    <s v="games/tabletop games"/>
    <n v="120"/>
    <x v="6"/>
    <x v="32"/>
    <x v="2274"/>
    <d v="2014-02-23T12:00:57"/>
    <x v="9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x v="2273"/>
    <x v="2275"/>
    <b v="0"/>
    <n v="79"/>
    <b v="1"/>
    <s v="games/tabletop games"/>
    <n v="408"/>
    <x v="6"/>
    <x v="32"/>
    <x v="2275"/>
    <d v="2014-12-22T14:47:59"/>
    <x v="9"/>
  </r>
  <r>
    <n v="2276"/>
    <s v="Giggle Chips:  ABC Computer Science Game Cards"/>
    <s v="ABC cards include definitions, shapes recognition, robot tangram, a binary concentration and color memory games! Made in the U.S."/>
    <x v="336"/>
    <n v="4856"/>
    <x v="0"/>
    <s v="US"/>
    <s v="USD"/>
    <x v="2274"/>
    <x v="2276"/>
    <b v="0"/>
    <n v="75"/>
    <b v="1"/>
    <s v="games/tabletop games"/>
    <n v="106"/>
    <x v="6"/>
    <x v="32"/>
    <x v="2276"/>
    <d v="2014-01-05T15:38:09"/>
    <x v="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x v="2275"/>
    <x v="2277"/>
    <b v="0"/>
    <n v="207"/>
    <b v="1"/>
    <s v="games/tabletop games"/>
    <n v="141"/>
    <x v="6"/>
    <x v="32"/>
    <x v="2277"/>
    <d v="2012-02-27T16:17:03"/>
    <x v="9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x v="2276"/>
    <x v="2278"/>
    <b v="0"/>
    <n v="102"/>
    <b v="1"/>
    <s v="games/tabletop games"/>
    <n v="271"/>
    <x v="6"/>
    <x v="32"/>
    <x v="2278"/>
    <d v="2016-01-03T22:59:00"/>
    <x v="9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x v="2277"/>
    <x v="2279"/>
    <b v="0"/>
    <n v="32"/>
    <b v="1"/>
    <s v="games/tabletop games"/>
    <n v="154"/>
    <x v="6"/>
    <x v="32"/>
    <x v="2279"/>
    <d v="2015-02-04T04:00:00"/>
    <x v="9"/>
  </r>
  <r>
    <n v="2280"/>
    <s v="Song of Blades: Hammer and Forge"/>
    <s v="A range of highly detailed 28mm fantasy miniatures and supporting gaming rules by Andrea Sfiligoi, creator of Song of Blades and Heroes"/>
    <x v="337"/>
    <n v="39550.5"/>
    <x v="0"/>
    <s v="US"/>
    <s v="USD"/>
    <x v="2278"/>
    <x v="2280"/>
    <b v="0"/>
    <n v="480"/>
    <b v="1"/>
    <s v="games/tabletop games"/>
    <n v="404"/>
    <x v="6"/>
    <x v="32"/>
    <x v="2280"/>
    <d v="2015-09-17T14:59:51"/>
    <x v="9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x v="2279"/>
    <x v="2281"/>
    <b v="0"/>
    <n v="11"/>
    <b v="1"/>
    <s v="music/rock"/>
    <n v="185"/>
    <x v="4"/>
    <x v="11"/>
    <x v="2281"/>
    <d v="2011-07-25T06:50:00"/>
    <x v="9"/>
  </r>
  <r>
    <n v="2282"/>
    <s v="Sage King's Debut Album"/>
    <s v="Sage King is recording his debut album and wants YOU to be a part of the creation process"/>
    <x v="47"/>
    <n v="1390"/>
    <x v="0"/>
    <s v="US"/>
    <s v="USD"/>
    <x v="2280"/>
    <x v="2282"/>
    <b v="0"/>
    <n v="12"/>
    <b v="1"/>
    <s v="music/rock"/>
    <n v="185"/>
    <x v="4"/>
    <x v="11"/>
    <x v="2282"/>
    <d v="2016-01-14T04:11:26"/>
    <x v="9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x v="2281"/>
    <x v="2283"/>
    <b v="0"/>
    <n v="48"/>
    <b v="1"/>
    <s v="music/rock"/>
    <n v="101"/>
    <x v="4"/>
    <x v="11"/>
    <x v="2283"/>
    <d v="2012-05-09T02:00:04"/>
    <x v="9"/>
  </r>
  <r>
    <n v="2284"/>
    <s v="Make a record, write a song, take the Vinyl Skyway. "/>
    <s v="The Vinyl Skyway reunite to make a third album. "/>
    <x v="12"/>
    <n v="6373.27"/>
    <x v="0"/>
    <s v="US"/>
    <s v="USD"/>
    <x v="2282"/>
    <x v="2284"/>
    <b v="0"/>
    <n v="59"/>
    <b v="1"/>
    <s v="music/rock"/>
    <n v="106"/>
    <x v="4"/>
    <x v="11"/>
    <x v="2284"/>
    <d v="2011-03-12T04:00:00"/>
    <x v="9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x v="2283"/>
    <x v="2285"/>
    <b v="0"/>
    <n v="79"/>
    <b v="1"/>
    <s v="music/rock"/>
    <n v="121"/>
    <x v="4"/>
    <x v="11"/>
    <x v="2285"/>
    <d v="2012-06-29T04:27:23"/>
    <x v="9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x v="2284"/>
    <x v="2286"/>
    <b v="0"/>
    <n v="14"/>
    <b v="1"/>
    <s v="music/rock"/>
    <n v="100"/>
    <x v="4"/>
    <x v="11"/>
    <x v="2286"/>
    <d v="2013-09-06T03:59:00"/>
    <x v="9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x v="2285"/>
    <x v="2287"/>
    <b v="0"/>
    <n v="106"/>
    <b v="1"/>
    <s v="music/rock"/>
    <n v="120"/>
    <x v="4"/>
    <x v="11"/>
    <x v="2287"/>
    <d v="2014-06-23T16:01:00"/>
    <x v="9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x v="2286"/>
    <x v="2288"/>
    <b v="0"/>
    <n v="25"/>
    <b v="1"/>
    <s v="music/rock"/>
    <n v="100"/>
    <x v="4"/>
    <x v="11"/>
    <x v="2288"/>
    <d v="2012-06-26T18:00:00"/>
    <x v="9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x v="2287"/>
    <x v="2289"/>
    <b v="0"/>
    <n v="25"/>
    <b v="1"/>
    <s v="music/rock"/>
    <n v="107"/>
    <x v="4"/>
    <x v="11"/>
    <x v="2289"/>
    <d v="2013-12-06T23:22:00"/>
    <x v="9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x v="2288"/>
    <x v="2290"/>
    <b v="0"/>
    <n v="29"/>
    <b v="1"/>
    <s v="music/rock"/>
    <n v="104"/>
    <x v="4"/>
    <x v="11"/>
    <x v="2290"/>
    <d v="2009-12-01T17:00:00"/>
    <x v="9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x v="2289"/>
    <x v="2291"/>
    <b v="0"/>
    <n v="43"/>
    <b v="1"/>
    <s v="music/rock"/>
    <n v="173"/>
    <x v="4"/>
    <x v="11"/>
    <x v="2291"/>
    <d v="2012-04-23T04:00:00"/>
    <x v="9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x v="2290"/>
    <x v="2292"/>
    <b v="0"/>
    <n v="46"/>
    <b v="1"/>
    <s v="music/rock"/>
    <n v="107"/>
    <x v="4"/>
    <x v="11"/>
    <x v="2292"/>
    <d v="2012-04-18T16:44:36"/>
    <x v="9"/>
  </r>
  <r>
    <n v="2293"/>
    <s v="&quot;Hurt N' Wrong&quot; New Album Fundraiser!"/>
    <s v="Donate here to be a part of the upcoming album. Every little bit helps!"/>
    <x v="16"/>
    <n v="920"/>
    <x v="0"/>
    <s v="US"/>
    <s v="USD"/>
    <x v="2291"/>
    <x v="2293"/>
    <b v="0"/>
    <n v="27"/>
    <b v="1"/>
    <s v="music/rock"/>
    <n v="108"/>
    <x v="4"/>
    <x v="11"/>
    <x v="2293"/>
    <d v="2012-09-25T03:59:00"/>
    <x v="9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x v="2292"/>
    <x v="2294"/>
    <b v="0"/>
    <n v="112"/>
    <b v="1"/>
    <s v="music/rock"/>
    <n v="146"/>
    <x v="4"/>
    <x v="11"/>
    <x v="2294"/>
    <d v="2013-01-20T17:21:20"/>
    <x v="9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x v="2293"/>
    <x v="2295"/>
    <b v="0"/>
    <n v="34"/>
    <b v="1"/>
    <s v="music/rock"/>
    <n v="125"/>
    <x v="4"/>
    <x v="11"/>
    <x v="2295"/>
    <d v="2013-01-26T22:54:16"/>
    <x v="9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x v="2294"/>
    <x v="2296"/>
    <b v="0"/>
    <n v="145"/>
    <b v="1"/>
    <s v="music/rock"/>
    <n v="149"/>
    <x v="4"/>
    <x v="11"/>
    <x v="2296"/>
    <d v="2012-02-23T17:33:46"/>
    <x v="9"/>
  </r>
  <r>
    <n v="2297"/>
    <s v="Company Company: Debut EP"/>
    <s v="New Jersey Alternative Rock band COCO needs YOUR help self-releasing debut EP!"/>
    <x v="28"/>
    <n v="1006"/>
    <x v="0"/>
    <s v="US"/>
    <s v="USD"/>
    <x v="2295"/>
    <x v="2297"/>
    <b v="0"/>
    <n v="19"/>
    <b v="1"/>
    <s v="music/rock"/>
    <n v="101"/>
    <x v="4"/>
    <x v="11"/>
    <x v="2297"/>
    <d v="2012-03-14T03:59:00"/>
    <x v="9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x v="2296"/>
    <x v="2298"/>
    <b v="0"/>
    <n v="288"/>
    <b v="1"/>
    <s v="music/rock"/>
    <n v="105"/>
    <x v="4"/>
    <x v="11"/>
    <x v="2298"/>
    <d v="2014-03-26T19:10:33"/>
    <x v="9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x v="2297"/>
    <x v="2299"/>
    <b v="0"/>
    <n v="14"/>
    <b v="1"/>
    <s v="music/rock"/>
    <n v="350"/>
    <x v="4"/>
    <x v="11"/>
    <x v="2299"/>
    <d v="2011-02-06T00:46:49"/>
    <x v="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x v="2298"/>
    <x v="2300"/>
    <b v="0"/>
    <n v="7"/>
    <b v="1"/>
    <s v="music/rock"/>
    <n v="101"/>
    <x v="4"/>
    <x v="11"/>
    <x v="2300"/>
    <d v="2012-06-28T17:26:56"/>
    <x v="9"/>
  </r>
  <r>
    <n v="2301"/>
    <s v="Time Crash"/>
    <s v="We are America's first trock band, and we're ready to bring you our first album!"/>
    <x v="10"/>
    <n v="6680.22"/>
    <x v="0"/>
    <s v="US"/>
    <s v="USD"/>
    <x v="2299"/>
    <x v="2301"/>
    <b v="1"/>
    <n v="211"/>
    <b v="1"/>
    <s v="music/indie rock"/>
    <n v="134"/>
    <x v="4"/>
    <x v="14"/>
    <x v="2301"/>
    <d v="2013-06-21T03:31:36"/>
    <x v="9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x v="2300"/>
    <x v="2302"/>
    <b v="1"/>
    <n v="85"/>
    <b v="1"/>
    <s v="music/indie rock"/>
    <n v="171"/>
    <x v="4"/>
    <x v="14"/>
    <x v="2302"/>
    <d v="2013-12-31T07:00:00"/>
    <x v="9"/>
  </r>
  <r>
    <n v="2303"/>
    <s v="Abby Travis Vinyl Picture Disc/ Limited edition CD"/>
    <s v="Abby Travis (EODM, Bangles, Masters of Reality, KMFDM) wants to release her new album as a vinyl picture disc and limited edition CD."/>
    <x v="338"/>
    <n v="7053.61"/>
    <x v="0"/>
    <s v="US"/>
    <s v="USD"/>
    <x v="2301"/>
    <x v="2303"/>
    <b v="1"/>
    <n v="103"/>
    <b v="1"/>
    <s v="music/indie rock"/>
    <n v="109"/>
    <x v="4"/>
    <x v="14"/>
    <x v="2303"/>
    <d v="2011-12-13T03:39:56"/>
    <x v="9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x v="1254"/>
    <x v="2304"/>
    <b v="1"/>
    <n v="113"/>
    <b v="1"/>
    <s v="music/indie rock"/>
    <n v="101"/>
    <x v="4"/>
    <x v="14"/>
    <x v="2304"/>
    <d v="2011-01-01T04:59:00"/>
    <x v="9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x v="2302"/>
    <x v="2305"/>
    <b v="1"/>
    <n v="167"/>
    <b v="1"/>
    <s v="music/indie rock"/>
    <n v="101"/>
    <x v="4"/>
    <x v="14"/>
    <x v="2305"/>
    <d v="2014-08-08T18:00:00"/>
    <x v="9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x v="2303"/>
    <x v="2306"/>
    <b v="1"/>
    <n v="73"/>
    <b v="1"/>
    <s v="music/indie rock"/>
    <n v="107"/>
    <x v="4"/>
    <x v="14"/>
    <x v="2306"/>
    <d v="2012-03-10T04:02:09"/>
    <x v="9"/>
  </r>
  <r>
    <n v="2307"/>
    <s v="Bones - The New EP by Matt Phillips"/>
    <s v="Printing, copywriting, and album art for my first record. It's 100% ready to listen we just need some help to get it out there."/>
    <x v="339"/>
    <n v="2095.2600000000002"/>
    <x v="0"/>
    <s v="US"/>
    <s v="USD"/>
    <x v="2304"/>
    <x v="2307"/>
    <b v="1"/>
    <n v="75"/>
    <b v="1"/>
    <s v="music/indie rock"/>
    <n v="107"/>
    <x v="4"/>
    <x v="14"/>
    <x v="2307"/>
    <d v="2012-05-05T19:15:28"/>
    <x v="9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x v="2305"/>
    <x v="2308"/>
    <b v="1"/>
    <n v="614"/>
    <b v="1"/>
    <s v="music/indie rock"/>
    <n v="101"/>
    <x v="4"/>
    <x v="14"/>
    <x v="2308"/>
    <d v="2014-08-29T01:00:00"/>
    <x v="9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x v="2306"/>
    <x v="2309"/>
    <b v="1"/>
    <n v="107"/>
    <b v="1"/>
    <s v="music/indie rock"/>
    <n v="107"/>
    <x v="4"/>
    <x v="14"/>
    <x v="2309"/>
    <d v="2013-03-09T23:42:17"/>
    <x v="9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x v="2307"/>
    <x v="2310"/>
    <b v="1"/>
    <n v="1224"/>
    <b v="1"/>
    <s v="music/indie rock"/>
    <n v="429"/>
    <x v="4"/>
    <x v="14"/>
    <x v="2310"/>
    <d v="2013-03-21T18:03:35"/>
    <x v="9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x v="2308"/>
    <x v="2311"/>
    <b v="1"/>
    <n v="104"/>
    <b v="1"/>
    <s v="music/indie rock"/>
    <n v="104"/>
    <x v="4"/>
    <x v="14"/>
    <x v="2311"/>
    <d v="2014-05-07T00:06:29"/>
    <x v="9"/>
  </r>
  <r>
    <n v="2312"/>
    <s v="DINOWALRUS: 3RD RECORD ON VINYL"/>
    <s v="Help Brooklyn psychedelic synth rockers DINOWALRUS release their 3rd Record, COMPLEXION, on vinyl!"/>
    <x v="9"/>
    <n v="3236"/>
    <x v="0"/>
    <s v="US"/>
    <s v="USD"/>
    <x v="2309"/>
    <x v="2312"/>
    <b v="1"/>
    <n v="79"/>
    <b v="1"/>
    <s v="music/indie rock"/>
    <n v="108"/>
    <x v="4"/>
    <x v="14"/>
    <x v="2312"/>
    <d v="2014-04-18T23:00:00"/>
    <x v="9"/>
  </r>
  <r>
    <n v="2313"/>
    <s v="A SUNNY DAY IN GLASGOW"/>
    <s v="A Sunny Day in Glasgow are recording a new album and we need your help!"/>
    <x v="10"/>
    <n v="8792.02"/>
    <x v="0"/>
    <s v="US"/>
    <s v="USD"/>
    <x v="2310"/>
    <x v="2313"/>
    <b v="1"/>
    <n v="157"/>
    <b v="1"/>
    <s v="music/indie rock"/>
    <n v="176"/>
    <x v="4"/>
    <x v="14"/>
    <x v="2313"/>
    <d v="2012-05-03T23:00:2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x v="2311"/>
    <x v="2314"/>
    <b v="1"/>
    <n v="50"/>
    <b v="1"/>
    <s v="music/indie rock"/>
    <n v="157"/>
    <x v="4"/>
    <x v="14"/>
    <x v="2314"/>
    <d v="2012-06-07T13:14:17"/>
    <x v="9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x v="2312"/>
    <x v="2315"/>
    <b v="1"/>
    <n v="64"/>
    <b v="1"/>
    <s v="music/indie rock"/>
    <n v="103"/>
    <x v="4"/>
    <x v="14"/>
    <x v="2315"/>
    <d v="2012-05-05T17:25:43"/>
    <x v="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x v="2313"/>
    <x v="2316"/>
    <b v="1"/>
    <n v="200"/>
    <b v="1"/>
    <s v="music/indie rock"/>
    <n v="104"/>
    <x v="4"/>
    <x v="14"/>
    <x v="2316"/>
    <d v="2009-12-09T18:24:00"/>
    <x v="9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x v="2314"/>
    <x v="2317"/>
    <b v="1"/>
    <n v="22"/>
    <b v="1"/>
    <s v="music/indie rock"/>
    <n v="104"/>
    <x v="4"/>
    <x v="14"/>
    <x v="2317"/>
    <d v="2010-02-15T05:00:00"/>
    <x v="9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x v="2315"/>
    <x v="2318"/>
    <b v="1"/>
    <n v="163"/>
    <b v="1"/>
    <s v="music/indie rock"/>
    <n v="121"/>
    <x v="4"/>
    <x v="14"/>
    <x v="2318"/>
    <d v="2009-09-26T03:59:00"/>
    <x v="9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x v="2316"/>
    <x v="2319"/>
    <b v="1"/>
    <n v="77"/>
    <b v="1"/>
    <s v="music/indie rock"/>
    <n v="108"/>
    <x v="4"/>
    <x v="14"/>
    <x v="2319"/>
    <d v="2013-12-15T01:58:05"/>
    <x v="9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x v="2317"/>
    <x v="2320"/>
    <b v="1"/>
    <n v="89"/>
    <b v="1"/>
    <s v="music/indie rock"/>
    <n v="109"/>
    <x v="4"/>
    <x v="14"/>
    <x v="2320"/>
    <d v="2014-04-02T18:36:40"/>
    <x v="9"/>
  </r>
  <r>
    <n v="2321"/>
    <s v="WienerWÃ¼rze"/>
    <s v="Universal organic liquid seasoning brewed all natural from lupine, oat, salt and water for soups, salads, stews and more"/>
    <x v="340"/>
    <n v="4130"/>
    <x v="3"/>
    <s v="AT"/>
    <s v="EUR"/>
    <x v="2318"/>
    <x v="2321"/>
    <b v="0"/>
    <n v="64"/>
    <b v="0"/>
    <s v="food/small batch"/>
    <n v="39"/>
    <x v="7"/>
    <x v="33"/>
    <x v="2321"/>
    <d v="2017-04-04T05:15:01"/>
    <x v="9"/>
  </r>
  <r>
    <n v="2322"/>
    <s v="Jen bakes shortbread needs a commercial kitchen!"/>
    <s v="Jen bakes shortbread is a small batch, all natural shortbread cookie business looking for smart funding to grow!"/>
    <x v="199"/>
    <n v="85"/>
    <x v="3"/>
    <s v="US"/>
    <s v="USD"/>
    <x v="2319"/>
    <x v="2322"/>
    <b v="0"/>
    <n v="4"/>
    <b v="0"/>
    <s v="food/small batch"/>
    <n v="3"/>
    <x v="7"/>
    <x v="33"/>
    <x v="2322"/>
    <d v="2017-04-09T20:29:29"/>
    <x v="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x v="2320"/>
    <x v="2323"/>
    <b v="0"/>
    <n v="4"/>
    <b v="0"/>
    <s v="food/small batch"/>
    <n v="48"/>
    <x v="7"/>
    <x v="33"/>
    <x v="2323"/>
    <d v="2017-03-20T18:07:27"/>
    <x v="9"/>
  </r>
  <r>
    <n v="2324"/>
    <s v="Pies not Lies"/>
    <s v="A city centre shop selling great locally made food with room to chat and learn about eachother."/>
    <x v="51"/>
    <n v="1555"/>
    <x v="3"/>
    <s v="GB"/>
    <s v="GBP"/>
    <x v="2321"/>
    <x v="2324"/>
    <b v="0"/>
    <n v="61"/>
    <b v="0"/>
    <s v="food/small batch"/>
    <n v="21"/>
    <x v="7"/>
    <x v="33"/>
    <x v="2324"/>
    <d v="2017-03-26T20:14:45"/>
    <x v="9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x v="2322"/>
    <x v="2325"/>
    <b v="0"/>
    <n v="7"/>
    <b v="0"/>
    <s v="food/small batch"/>
    <n v="8"/>
    <x v="7"/>
    <x v="33"/>
    <x v="2325"/>
    <d v="2017-03-29T23:32:11"/>
    <x v="9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x v="2323"/>
    <x v="2326"/>
    <b v="0"/>
    <n v="1"/>
    <b v="0"/>
    <s v="food/small batch"/>
    <n v="1"/>
    <x v="7"/>
    <x v="33"/>
    <x v="2326"/>
    <d v="2017-04-30T17:00:00"/>
    <x v="9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x v="2324"/>
    <x v="2327"/>
    <b v="1"/>
    <n v="3355"/>
    <b v="1"/>
    <s v="food/small batch"/>
    <n v="526"/>
    <x v="7"/>
    <x v="33"/>
    <x v="2327"/>
    <d v="2014-08-26T22:00:40"/>
    <x v="9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x v="2325"/>
    <x v="2328"/>
    <b v="1"/>
    <n v="537"/>
    <b v="1"/>
    <s v="food/small batch"/>
    <n v="254"/>
    <x v="7"/>
    <x v="33"/>
    <x v="2328"/>
    <d v="2015-06-14T18:45:37"/>
    <x v="9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x v="2326"/>
    <x v="2329"/>
    <b v="1"/>
    <n v="125"/>
    <b v="1"/>
    <s v="food/small batch"/>
    <n v="106"/>
    <x v="7"/>
    <x v="33"/>
    <x v="2329"/>
    <d v="2014-07-17T14:59:06"/>
    <x v="9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x v="2327"/>
    <x v="2330"/>
    <b v="1"/>
    <n v="163"/>
    <b v="1"/>
    <s v="food/small batch"/>
    <n v="102"/>
    <x v="7"/>
    <x v="33"/>
    <x v="2330"/>
    <d v="2015-12-25T00:00:00"/>
    <x v="9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x v="2328"/>
    <x v="2331"/>
    <b v="1"/>
    <n v="283"/>
    <b v="1"/>
    <s v="food/small batch"/>
    <n v="144"/>
    <x v="7"/>
    <x v="33"/>
    <x v="2331"/>
    <d v="2014-08-18T00:08:10"/>
    <x v="9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x v="2329"/>
    <x v="2332"/>
    <b v="1"/>
    <n v="352"/>
    <b v="1"/>
    <s v="food/small batch"/>
    <n v="106"/>
    <x v="7"/>
    <x v="33"/>
    <x v="2332"/>
    <d v="2015-02-06T15:04:31"/>
    <x v="9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x v="2330"/>
    <x v="2333"/>
    <b v="1"/>
    <n v="94"/>
    <b v="1"/>
    <s v="food/small batch"/>
    <n v="212"/>
    <x v="7"/>
    <x v="33"/>
    <x v="2333"/>
    <d v="2014-05-29T17:50:00"/>
    <x v="9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x v="2331"/>
    <x v="2334"/>
    <b v="1"/>
    <n v="67"/>
    <b v="1"/>
    <s v="food/small batch"/>
    <n v="102"/>
    <x v="7"/>
    <x v="33"/>
    <x v="2334"/>
    <d v="2014-11-05T17:34:00"/>
    <x v="9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x v="2332"/>
    <x v="2335"/>
    <b v="1"/>
    <n v="221"/>
    <b v="1"/>
    <s v="food/small batch"/>
    <n v="102"/>
    <x v="7"/>
    <x v="33"/>
    <x v="2335"/>
    <d v="2014-06-11T13:44:03"/>
    <x v="9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x v="2333"/>
    <x v="2336"/>
    <b v="1"/>
    <n v="2165"/>
    <b v="1"/>
    <s v="food/small batch"/>
    <n v="521"/>
    <x v="7"/>
    <x v="33"/>
    <x v="2336"/>
    <d v="2014-03-08T22:11:35"/>
    <x v="9"/>
  </r>
  <r>
    <n v="2337"/>
    <s v="The Hudson Standard Bitters and Shrubs"/>
    <s v="We make small batch, locally sourced bitters and shrubs for cocktails and cooking."/>
    <x v="14"/>
    <n v="13279"/>
    <x v="0"/>
    <s v="US"/>
    <s v="USD"/>
    <x v="2334"/>
    <x v="2337"/>
    <b v="1"/>
    <n v="179"/>
    <b v="1"/>
    <s v="food/small batch"/>
    <n v="111"/>
    <x v="7"/>
    <x v="33"/>
    <x v="2337"/>
    <d v="2014-06-26T15:22:23"/>
    <x v="9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x v="2335"/>
    <x v="2338"/>
    <b v="1"/>
    <n v="123"/>
    <b v="1"/>
    <s v="food/small batch"/>
    <n v="101"/>
    <x v="7"/>
    <x v="33"/>
    <x v="2338"/>
    <d v="2014-06-29T21:31:24"/>
    <x v="9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x v="2336"/>
    <x v="2339"/>
    <b v="1"/>
    <n v="1104"/>
    <b v="1"/>
    <s v="food/small batch"/>
    <n v="294"/>
    <x v="7"/>
    <x v="33"/>
    <x v="2339"/>
    <d v="2016-12-19T07:59:00"/>
    <x v="9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x v="2337"/>
    <x v="2340"/>
    <b v="1"/>
    <n v="403"/>
    <b v="1"/>
    <s v="food/small batch"/>
    <n v="106"/>
    <x v="7"/>
    <x v="33"/>
    <x v="2340"/>
    <d v="2016-10-30T15:25:38"/>
    <x v="9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x v="2338"/>
    <x v="2341"/>
    <b v="0"/>
    <n v="0"/>
    <b v="0"/>
    <s v="technology/web"/>
    <n v="0"/>
    <x v="2"/>
    <x v="7"/>
    <x v="2341"/>
    <d v="2015-07-12T19:31:44"/>
    <x v="9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x v="2339"/>
    <x v="2342"/>
    <b v="0"/>
    <n v="0"/>
    <b v="0"/>
    <s v="technology/web"/>
    <n v="0"/>
    <x v="2"/>
    <x v="7"/>
    <x v="2342"/>
    <d v="2014-10-06T05:00:00"/>
    <x v="9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x v="2340"/>
    <x v="2343"/>
    <b v="0"/>
    <n v="1"/>
    <b v="0"/>
    <s v="technology/web"/>
    <n v="3"/>
    <x v="2"/>
    <x v="7"/>
    <x v="2343"/>
    <d v="2016-01-08T19:47:00"/>
    <x v="9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x v="2341"/>
    <x v="2344"/>
    <b v="0"/>
    <n v="1"/>
    <b v="0"/>
    <s v="technology/web"/>
    <n v="0"/>
    <x v="2"/>
    <x v="7"/>
    <x v="2344"/>
    <d v="2016-06-24T17:27:49"/>
    <x v="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x v="2342"/>
    <x v="2345"/>
    <b v="0"/>
    <n v="0"/>
    <b v="0"/>
    <s v="technology/web"/>
    <n v="0"/>
    <x v="2"/>
    <x v="7"/>
    <x v="2345"/>
    <d v="2015-03-31T23:39:00"/>
    <x v="9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x v="2343"/>
    <x v="2346"/>
    <b v="0"/>
    <n v="3"/>
    <b v="0"/>
    <s v="technology/web"/>
    <n v="0"/>
    <x v="2"/>
    <x v="7"/>
    <x v="2346"/>
    <d v="2016-10-17T19:10:31"/>
    <x v="9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x v="2344"/>
    <x v="2347"/>
    <b v="0"/>
    <n v="1"/>
    <b v="0"/>
    <s v="technology/web"/>
    <n v="2"/>
    <x v="2"/>
    <x v="7"/>
    <x v="2347"/>
    <d v="2016-08-25T14:34:36"/>
    <x v="9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x v="2345"/>
    <x v="2348"/>
    <b v="0"/>
    <n v="5"/>
    <b v="0"/>
    <s v="technology/web"/>
    <n v="0"/>
    <x v="2"/>
    <x v="7"/>
    <x v="2348"/>
    <d v="2016-02-20T22:22:18"/>
    <x v="9"/>
  </r>
  <r>
    <n v="2349"/>
    <s v="POLIWORD - an internet project that could change the world"/>
    <s v="Poliword tries to provide the people of the world an opportunity to make real changes in their government through the internet."/>
    <x v="341"/>
    <n v="0"/>
    <x v="1"/>
    <s v="SE"/>
    <s v="SEK"/>
    <x v="2346"/>
    <x v="2349"/>
    <b v="0"/>
    <n v="0"/>
    <b v="0"/>
    <s v="technology/web"/>
    <n v="0"/>
    <x v="2"/>
    <x v="7"/>
    <x v="2349"/>
    <d v="2015-08-11T18:37:08"/>
    <x v="9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x v="2347"/>
    <x v="2350"/>
    <b v="0"/>
    <n v="0"/>
    <b v="0"/>
    <s v="technology/web"/>
    <n v="0"/>
    <x v="2"/>
    <x v="7"/>
    <x v="2350"/>
    <d v="2017-01-03T20:12:50"/>
    <x v="9"/>
  </r>
  <r>
    <n v="2351"/>
    <s v="NZ Auction site.  No listing or success fees. Only $2 p/m"/>
    <s v="Donate $30 or more and receive a free selfie stick."/>
    <x v="342"/>
    <n v="108"/>
    <x v="1"/>
    <s v="NZ"/>
    <s v="NZD"/>
    <x v="2348"/>
    <x v="2351"/>
    <b v="0"/>
    <n v="7"/>
    <b v="0"/>
    <s v="technology/web"/>
    <n v="1"/>
    <x v="2"/>
    <x v="7"/>
    <x v="2351"/>
    <d v="2015-04-30T02:25:39"/>
    <x v="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x v="2349"/>
    <x v="2352"/>
    <b v="0"/>
    <n v="0"/>
    <b v="0"/>
    <s v="technology/web"/>
    <n v="0"/>
    <x v="2"/>
    <x v="7"/>
    <x v="2352"/>
    <d v="2015-06-06T15:12:32"/>
    <x v="9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x v="2350"/>
    <x v="2353"/>
    <b v="0"/>
    <n v="0"/>
    <b v="0"/>
    <s v="technology/web"/>
    <n v="0"/>
    <x v="2"/>
    <x v="7"/>
    <x v="2353"/>
    <d v="2015-04-21T16:13:42"/>
    <x v="9"/>
  </r>
  <r>
    <n v="2354"/>
    <s v="Dissertation (Canceled)"/>
    <s v="Almost done with doctorate degree but need funding of $35,000 to complete research of project."/>
    <x v="19"/>
    <n v="25"/>
    <x v="1"/>
    <s v="US"/>
    <s v="USD"/>
    <x v="2351"/>
    <x v="2354"/>
    <b v="0"/>
    <n v="1"/>
    <b v="0"/>
    <s v="technology/web"/>
    <n v="0"/>
    <x v="2"/>
    <x v="7"/>
    <x v="2354"/>
    <d v="2015-01-10T17:21:00"/>
    <x v="9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x v="2352"/>
    <x v="2355"/>
    <b v="0"/>
    <n v="2"/>
    <b v="0"/>
    <s v="technology/web"/>
    <n v="1"/>
    <x v="2"/>
    <x v="7"/>
    <x v="2355"/>
    <d v="2015-05-02T22:02:16"/>
    <x v="9"/>
  </r>
  <r>
    <n v="2356"/>
    <s v="HardstyleUnited.com (Canceled)"/>
    <s v="HardstyleUnited.com The Global Hardstyle community. Your Hardstyle community."/>
    <x v="3"/>
    <n v="0"/>
    <x v="1"/>
    <s v="NL"/>
    <s v="EUR"/>
    <x v="2353"/>
    <x v="2356"/>
    <b v="0"/>
    <n v="0"/>
    <b v="0"/>
    <s v="technology/web"/>
    <n v="0"/>
    <x v="2"/>
    <x v="7"/>
    <x v="2356"/>
    <d v="2015-06-05T18:48:24"/>
    <x v="9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x v="2354"/>
    <x v="2357"/>
    <b v="0"/>
    <n v="0"/>
    <b v="0"/>
    <s v="technology/web"/>
    <n v="0"/>
    <x v="2"/>
    <x v="7"/>
    <x v="2357"/>
    <d v="2015-10-17T14:52:58"/>
    <x v="9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x v="2355"/>
    <x v="2358"/>
    <b v="0"/>
    <n v="0"/>
    <b v="0"/>
    <s v="technology/web"/>
    <n v="0"/>
    <x v="2"/>
    <x v="7"/>
    <x v="2358"/>
    <d v="2015-01-31T00:39:00"/>
    <x v="9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x v="2356"/>
    <x v="2359"/>
    <b v="0"/>
    <n v="3"/>
    <b v="0"/>
    <s v="technology/web"/>
    <n v="15"/>
    <x v="2"/>
    <x v="7"/>
    <x v="2359"/>
    <d v="2015-08-03T15:35:24"/>
    <x v="9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x v="2357"/>
    <x v="2360"/>
    <b v="0"/>
    <n v="1"/>
    <b v="0"/>
    <s v="technology/web"/>
    <n v="0"/>
    <x v="2"/>
    <x v="7"/>
    <x v="2360"/>
    <d v="2016-02-07T16:58:00"/>
    <x v="9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x v="2358"/>
    <x v="2361"/>
    <b v="0"/>
    <n v="0"/>
    <b v="0"/>
    <s v="technology/web"/>
    <n v="0"/>
    <x v="2"/>
    <x v="7"/>
    <x v="2361"/>
    <d v="2016-04-30T22:00:00"/>
    <x v="9"/>
  </r>
  <r>
    <n v="2362"/>
    <s v="Help CRB obtain 501(c)(3) status! (Canceled)"/>
    <s v="The Columbus Ruby Brigade has brought monthly ruby goodness and camaraderie to all participants."/>
    <x v="330"/>
    <n v="120"/>
    <x v="1"/>
    <s v="US"/>
    <s v="USD"/>
    <x v="2359"/>
    <x v="2362"/>
    <b v="0"/>
    <n v="2"/>
    <b v="0"/>
    <s v="technology/web"/>
    <n v="29"/>
    <x v="2"/>
    <x v="7"/>
    <x v="2362"/>
    <d v="2014-12-11T16:31:10"/>
    <x v="9"/>
  </r>
  <r>
    <n v="2363"/>
    <s v="Top~Notch - Helping Every Day People Change Their Future"/>
    <s v="This is an affordable social lead based web-site to help anyone who wants extra work or start their own business. We find your customer"/>
    <x v="163"/>
    <n v="0"/>
    <x v="1"/>
    <s v="US"/>
    <s v="USD"/>
    <x v="2360"/>
    <x v="2363"/>
    <b v="0"/>
    <n v="0"/>
    <b v="0"/>
    <s v="technology/web"/>
    <n v="0"/>
    <x v="2"/>
    <x v="7"/>
    <x v="2363"/>
    <d v="2015-12-29T00:16:40"/>
    <x v="9"/>
  </r>
  <r>
    <n v="2364"/>
    <s v="Minecraft Server and Website Help (Name: Forge Realms)"/>
    <s v="Making a Minecraft server and Website and I need your help to fund it. Thanks in Advance!"/>
    <x v="343"/>
    <n v="0"/>
    <x v="1"/>
    <s v="US"/>
    <s v="USD"/>
    <x v="2361"/>
    <x v="2364"/>
    <b v="0"/>
    <n v="0"/>
    <b v="0"/>
    <s v="technology/web"/>
    <n v="0"/>
    <x v="2"/>
    <x v="7"/>
    <x v="2364"/>
    <d v="2015-10-26T22:25:56"/>
    <x v="9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x v="2362"/>
    <x v="2365"/>
    <b v="0"/>
    <n v="0"/>
    <b v="0"/>
    <s v="technology/web"/>
    <n v="0"/>
    <x v="2"/>
    <x v="7"/>
    <x v="2365"/>
    <d v="2016-01-17T23:00:00"/>
    <x v="9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x v="2363"/>
    <x v="2366"/>
    <b v="0"/>
    <n v="27"/>
    <b v="0"/>
    <s v="technology/web"/>
    <n v="11"/>
    <x v="2"/>
    <x v="7"/>
    <x v="2366"/>
    <d v="2015-10-21T12:45:33"/>
    <x v="9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x v="2364"/>
    <x v="2367"/>
    <b v="0"/>
    <n v="14"/>
    <b v="0"/>
    <s v="technology/web"/>
    <n v="1"/>
    <x v="2"/>
    <x v="7"/>
    <x v="2367"/>
    <d v="2016-04-25T22:16:56"/>
    <x v="9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x v="2365"/>
    <x v="2368"/>
    <b v="0"/>
    <n v="2"/>
    <b v="0"/>
    <s v="technology/web"/>
    <n v="0"/>
    <x v="2"/>
    <x v="7"/>
    <x v="2368"/>
    <d v="2015-04-14T16:19:25"/>
    <x v="9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x v="2366"/>
    <x v="2369"/>
    <b v="0"/>
    <n v="0"/>
    <b v="0"/>
    <s v="technology/web"/>
    <n v="0"/>
    <x v="2"/>
    <x v="7"/>
    <x v="2369"/>
    <d v="2016-02-10T19:30:11"/>
    <x v="9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x v="2367"/>
    <x v="2370"/>
    <b v="0"/>
    <n v="4"/>
    <b v="0"/>
    <s v="technology/web"/>
    <n v="0"/>
    <x v="2"/>
    <x v="7"/>
    <x v="2370"/>
    <d v="2014-12-18T04:32:21"/>
    <x v="9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x v="2368"/>
    <x v="2371"/>
    <b v="0"/>
    <n v="0"/>
    <b v="0"/>
    <s v="technology/web"/>
    <n v="0"/>
    <x v="2"/>
    <x v="7"/>
    <x v="2371"/>
    <d v="2015-06-25T18:39:56"/>
    <x v="9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x v="2369"/>
    <x v="2372"/>
    <b v="0"/>
    <n v="6"/>
    <b v="0"/>
    <s v="technology/web"/>
    <n v="3"/>
    <x v="2"/>
    <x v="7"/>
    <x v="2372"/>
    <d v="2015-04-24T01:39:31"/>
    <x v="9"/>
  </r>
  <r>
    <n v="2373"/>
    <s v="Cykelauktion.com (Canceled)"/>
    <s v="We want to create a safe marketplace for buying and selling bicycles."/>
    <x v="344"/>
    <n v="50"/>
    <x v="1"/>
    <s v="SE"/>
    <s v="SEK"/>
    <x v="2370"/>
    <x v="2373"/>
    <b v="0"/>
    <n v="1"/>
    <b v="0"/>
    <s v="technology/web"/>
    <n v="0"/>
    <x v="2"/>
    <x v="7"/>
    <x v="2373"/>
    <d v="2015-08-29T15:53:44"/>
    <x v="9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x v="2371"/>
    <x v="2374"/>
    <b v="0"/>
    <n v="1"/>
    <b v="0"/>
    <s v="technology/web"/>
    <n v="0"/>
    <x v="2"/>
    <x v="7"/>
    <x v="2374"/>
    <d v="2015-02-12T20:14:20"/>
    <x v="9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x v="2372"/>
    <x v="2375"/>
    <b v="0"/>
    <n v="0"/>
    <b v="0"/>
    <s v="technology/web"/>
    <n v="0"/>
    <x v="2"/>
    <x v="7"/>
    <x v="2375"/>
    <d v="2016-09-09T20:03:57"/>
    <x v="9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x v="2373"/>
    <x v="2376"/>
    <b v="0"/>
    <n v="4"/>
    <b v="0"/>
    <s v="technology/web"/>
    <n v="11"/>
    <x v="2"/>
    <x v="7"/>
    <x v="2376"/>
    <d v="2015-12-10T22:12:46"/>
    <x v="9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x v="2374"/>
    <x v="2377"/>
    <b v="0"/>
    <n v="0"/>
    <b v="0"/>
    <s v="technology/web"/>
    <n v="0"/>
    <x v="2"/>
    <x v="7"/>
    <x v="2377"/>
    <d v="2016-11-25T21:53:03"/>
    <x v="9"/>
  </r>
  <r>
    <n v="2378"/>
    <s v="KEEPUP INC (Canceled)"/>
    <s v="KEEPUP allows you to extend your social circle by introducing you to new people via your friends."/>
    <x v="74"/>
    <n v="0"/>
    <x v="1"/>
    <s v="US"/>
    <s v="USD"/>
    <x v="2375"/>
    <x v="2378"/>
    <b v="0"/>
    <n v="0"/>
    <b v="0"/>
    <s v="technology/web"/>
    <n v="0"/>
    <x v="2"/>
    <x v="7"/>
    <x v="2378"/>
    <d v="2015-08-26T00:18:50"/>
    <x v="9"/>
  </r>
  <r>
    <n v="2379"/>
    <s v="SelectCooks.com (Canceled)"/>
    <s v="Selectcooks.com is a community marketplace for people to list, find and hire chefs."/>
    <x v="11"/>
    <n v="0"/>
    <x v="1"/>
    <s v="US"/>
    <s v="USD"/>
    <x v="2376"/>
    <x v="2379"/>
    <b v="0"/>
    <n v="0"/>
    <b v="0"/>
    <s v="technology/web"/>
    <n v="0"/>
    <x v="2"/>
    <x v="7"/>
    <x v="2379"/>
    <d v="2015-10-05T00:23:36"/>
    <x v="9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x v="2377"/>
    <x v="2380"/>
    <b v="0"/>
    <n v="3"/>
    <b v="0"/>
    <s v="technology/web"/>
    <n v="0"/>
    <x v="2"/>
    <x v="7"/>
    <x v="2380"/>
    <d v="2015-10-01T19:02:22"/>
    <x v="9"/>
  </r>
  <r>
    <n v="2381"/>
    <s v="Cannabis Connection (Canceled)"/>
    <s v="Social Media Platform for the Marijuana Industry to create professionalism and a stable lasting market."/>
    <x v="345"/>
    <n v="1571"/>
    <x v="1"/>
    <s v="US"/>
    <s v="USD"/>
    <x v="2378"/>
    <x v="2381"/>
    <b v="0"/>
    <n v="7"/>
    <b v="0"/>
    <s v="technology/web"/>
    <n v="2"/>
    <x v="2"/>
    <x v="7"/>
    <x v="2381"/>
    <d v="2015-04-10T22:27:28"/>
    <x v="9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x v="2379"/>
    <x v="2382"/>
    <b v="0"/>
    <n v="2"/>
    <b v="0"/>
    <s v="technology/web"/>
    <n v="3"/>
    <x v="2"/>
    <x v="7"/>
    <x v="2382"/>
    <d v="2015-08-04T04:30:03"/>
    <x v="9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x v="2380"/>
    <x v="2383"/>
    <b v="0"/>
    <n v="3"/>
    <b v="0"/>
    <s v="technology/web"/>
    <n v="4"/>
    <x v="2"/>
    <x v="7"/>
    <x v="2383"/>
    <d v="2015-02-22T01:21:47"/>
    <x v="9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x v="2381"/>
    <x v="2384"/>
    <b v="0"/>
    <n v="8"/>
    <b v="0"/>
    <s v="technology/web"/>
    <n v="1"/>
    <x v="2"/>
    <x v="7"/>
    <x v="2384"/>
    <d v="2014-11-14T02:37:23"/>
    <x v="9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x v="2382"/>
    <x v="2385"/>
    <b v="0"/>
    <n v="7"/>
    <b v="0"/>
    <s v="technology/web"/>
    <n v="1"/>
    <x v="2"/>
    <x v="7"/>
    <x v="2385"/>
    <d v="2015-08-05T16:50:32"/>
    <x v="9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x v="2383"/>
    <x v="2386"/>
    <b v="0"/>
    <n v="0"/>
    <b v="0"/>
    <s v="technology/web"/>
    <n v="0"/>
    <x v="2"/>
    <x v="7"/>
    <x v="2386"/>
    <d v="2015-01-10T20:07:04"/>
    <x v="9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x v="2384"/>
    <x v="2387"/>
    <b v="0"/>
    <n v="3"/>
    <b v="0"/>
    <s v="technology/web"/>
    <n v="1"/>
    <x v="2"/>
    <x v="7"/>
    <x v="2387"/>
    <d v="2016-07-22T15:02:20"/>
    <x v="9"/>
  </r>
  <r>
    <n v="2388"/>
    <s v="Virtual Restart - Stock Market For You and Your Loved Ones"/>
    <s v="The first ever trend-powered stock-market where you can buy and sell shares of you and your loved ones. Let's explore life together."/>
    <x v="259"/>
    <n v="463"/>
    <x v="1"/>
    <s v="US"/>
    <s v="USD"/>
    <x v="2385"/>
    <x v="2388"/>
    <b v="0"/>
    <n v="8"/>
    <b v="0"/>
    <s v="technology/web"/>
    <n v="1"/>
    <x v="2"/>
    <x v="7"/>
    <x v="2388"/>
    <d v="2015-01-15T19:29:00"/>
    <x v="9"/>
  </r>
  <r>
    <n v="2389"/>
    <s v="Et si Kiwwi vous trouvait un job ? (Canceled)"/>
    <s v="Kiwwi va dÃ©poussiÃ©rer le marchÃ© de l'emploi, avec peu de moyens mais de trÃ¨s bonnes idÃ©es, cependant, nous avons besoin de vous !"/>
    <x v="193"/>
    <n v="30"/>
    <x v="1"/>
    <s v="FR"/>
    <s v="EUR"/>
    <x v="2386"/>
    <x v="2389"/>
    <b v="0"/>
    <n v="1"/>
    <b v="0"/>
    <s v="technology/web"/>
    <n v="0"/>
    <x v="2"/>
    <x v="7"/>
    <x v="2389"/>
    <d v="2015-07-25T21:59:00"/>
    <x v="9"/>
  </r>
  <r>
    <n v="2390"/>
    <s v="iHorizon Pty Ltd (Enterprise Planning &amp; Forecasting)"/>
    <s v="A SaaS solution for Businesses to align their strategies with customer value, using realtime strategic roadmaps &amp; visualisations."/>
    <x v="346"/>
    <n v="0"/>
    <x v="1"/>
    <s v="AU"/>
    <s v="AUD"/>
    <x v="2387"/>
    <x v="2390"/>
    <b v="0"/>
    <n v="0"/>
    <b v="0"/>
    <s v="technology/web"/>
    <n v="0"/>
    <x v="2"/>
    <x v="7"/>
    <x v="2390"/>
    <d v="2015-01-04T06:17:44"/>
    <x v="9"/>
  </r>
  <r>
    <n v="2391"/>
    <s v="oToBOTS.com - Freedom from high cost auto repairs (Canceled)"/>
    <s v="Using the power of internet to help people save hundreds in car repair."/>
    <x v="22"/>
    <n v="25"/>
    <x v="1"/>
    <s v="US"/>
    <s v="USD"/>
    <x v="2388"/>
    <x v="2391"/>
    <b v="0"/>
    <n v="1"/>
    <b v="0"/>
    <s v="technology/web"/>
    <n v="0"/>
    <x v="2"/>
    <x v="7"/>
    <x v="2391"/>
    <d v="2015-03-31T18:04:04"/>
    <x v="9"/>
  </r>
  <r>
    <n v="2392"/>
    <s v="WILLAMETTE EXTRA BOARD (Canceled)"/>
    <s v="I am asking for $4,200 to launch a unique website serving professionals in any and all industries seeking additional income in Oregon."/>
    <x v="286"/>
    <n v="0"/>
    <x v="1"/>
    <s v="US"/>
    <s v="USD"/>
    <x v="2389"/>
    <x v="2392"/>
    <b v="0"/>
    <n v="0"/>
    <b v="0"/>
    <s v="technology/web"/>
    <n v="0"/>
    <x v="2"/>
    <x v="7"/>
    <x v="2392"/>
    <d v="2015-10-29T02:53:43"/>
    <x v="9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x v="2390"/>
    <x v="2393"/>
    <b v="0"/>
    <n v="1"/>
    <b v="0"/>
    <s v="technology/web"/>
    <n v="0"/>
    <x v="2"/>
    <x v="7"/>
    <x v="2393"/>
    <d v="2015-08-08T15:33:37"/>
    <x v="9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x v="2391"/>
    <x v="2394"/>
    <b v="0"/>
    <n v="2"/>
    <b v="0"/>
    <s v="technology/web"/>
    <n v="0"/>
    <x v="2"/>
    <x v="7"/>
    <x v="2394"/>
    <d v="2015-02-26T08:41:33"/>
    <x v="9"/>
  </r>
  <r>
    <n v="2395"/>
    <s v="VENT it out (Canceled)"/>
    <s v="I am making a social website where people can anonymously or openly vent, All walks of life all over the world"/>
    <x v="288"/>
    <n v="0"/>
    <x v="1"/>
    <s v="US"/>
    <s v="USD"/>
    <x v="2392"/>
    <x v="2395"/>
    <b v="0"/>
    <n v="0"/>
    <b v="0"/>
    <s v="technology/web"/>
    <n v="0"/>
    <x v="2"/>
    <x v="7"/>
    <x v="2395"/>
    <d v="2017-01-10T08:57:00"/>
    <x v="9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x v="2393"/>
    <x v="2396"/>
    <b v="0"/>
    <n v="1"/>
    <b v="0"/>
    <s v="technology/web"/>
    <n v="0"/>
    <x v="2"/>
    <x v="7"/>
    <x v="2396"/>
    <d v="2015-10-15T20:22:38"/>
    <x v="9"/>
  </r>
  <r>
    <n v="2397"/>
    <s v="#ADOPTROHINGYA PROJECT (Canceled)"/>
    <s v="Matching refugees with sponsors in the US for 5 years. Our goal is to assist 300 Rohingya refugee families with supportive communities."/>
    <x v="347"/>
    <n v="0"/>
    <x v="1"/>
    <s v="US"/>
    <s v="USD"/>
    <x v="2394"/>
    <x v="2397"/>
    <b v="0"/>
    <n v="0"/>
    <b v="0"/>
    <s v="technology/web"/>
    <n v="0"/>
    <x v="2"/>
    <x v="7"/>
    <x v="2397"/>
    <d v="2015-01-02T21:14:16"/>
    <x v="9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x v="2395"/>
    <x v="2398"/>
    <b v="0"/>
    <n v="0"/>
    <b v="0"/>
    <s v="technology/web"/>
    <n v="0"/>
    <x v="2"/>
    <x v="7"/>
    <x v="2398"/>
    <d v="2015-07-02T21:59:44"/>
    <x v="9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x v="2396"/>
    <x v="2399"/>
    <b v="0"/>
    <n v="0"/>
    <b v="0"/>
    <s v="technology/web"/>
    <n v="0"/>
    <x v="2"/>
    <x v="7"/>
    <x v="2399"/>
    <d v="2014-12-18T20:28:26"/>
    <x v="9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x v="2397"/>
    <x v="2400"/>
    <b v="0"/>
    <n v="0"/>
    <b v="0"/>
    <s v="technology/web"/>
    <n v="0"/>
    <x v="2"/>
    <x v="7"/>
    <x v="2400"/>
    <d v="2016-04-14T06:26:04"/>
    <x v="9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x v="2398"/>
    <x v="2401"/>
    <b v="0"/>
    <n v="9"/>
    <b v="0"/>
    <s v="food/food trucks"/>
    <n v="1"/>
    <x v="7"/>
    <x v="19"/>
    <x v="2401"/>
    <d v="2016-03-05T19:44:56"/>
    <x v="9"/>
  </r>
  <r>
    <n v="2402"/>
    <s v="Cupcake Truck Unite"/>
    <s v="Small town, delicious treats, and a mobile truck"/>
    <x v="14"/>
    <n v="52"/>
    <x v="2"/>
    <s v="US"/>
    <s v="USD"/>
    <x v="2399"/>
    <x v="2402"/>
    <b v="0"/>
    <n v="1"/>
    <b v="0"/>
    <s v="food/food trucks"/>
    <n v="0"/>
    <x v="7"/>
    <x v="19"/>
    <x v="2402"/>
    <d v="2015-05-13T16:18:51"/>
    <x v="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x v="2400"/>
    <x v="2403"/>
    <b v="0"/>
    <n v="12"/>
    <b v="0"/>
    <s v="food/food trucks"/>
    <n v="17"/>
    <x v="7"/>
    <x v="19"/>
    <x v="2403"/>
    <d v="2016-03-30T20:10:58"/>
    <x v="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x v="2401"/>
    <x v="2404"/>
    <b v="0"/>
    <n v="0"/>
    <b v="0"/>
    <s v="food/food trucks"/>
    <n v="0"/>
    <x v="7"/>
    <x v="19"/>
    <x v="2404"/>
    <d v="2016-01-03T00:56:47"/>
    <x v="9"/>
  </r>
  <r>
    <n v="2405"/>
    <s v="JoyShtick Food Truck"/>
    <s v="We are the first gaming-themed food truck, bringing gourmet pub fare to the Jacksonville area."/>
    <x v="10"/>
    <n v="1126"/>
    <x v="2"/>
    <s v="US"/>
    <s v="USD"/>
    <x v="2402"/>
    <x v="2405"/>
    <b v="0"/>
    <n v="20"/>
    <b v="0"/>
    <s v="food/food trucks"/>
    <n v="23"/>
    <x v="7"/>
    <x v="19"/>
    <x v="2405"/>
    <d v="2016-09-03T14:02:55"/>
    <x v="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x v="2403"/>
    <x v="2406"/>
    <b v="0"/>
    <n v="16"/>
    <b v="0"/>
    <s v="food/food trucks"/>
    <n v="41"/>
    <x v="7"/>
    <x v="19"/>
    <x v="2406"/>
    <d v="2015-01-19T02:39:50"/>
    <x v="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x v="2404"/>
    <x v="2407"/>
    <b v="0"/>
    <n v="33"/>
    <b v="0"/>
    <s v="food/food trucks"/>
    <n v="25"/>
    <x v="7"/>
    <x v="19"/>
    <x v="2407"/>
    <d v="2015-04-11T06:00:00"/>
    <x v="9"/>
  </r>
  <r>
    <n v="2408"/>
    <s v="Sabroso On Wheels"/>
    <s v="A US Army Vet trying to get a Peruvian food truck going! Really good Peruvian food now mobile!"/>
    <x v="36"/>
    <n v="30"/>
    <x v="2"/>
    <s v="US"/>
    <s v="USD"/>
    <x v="2405"/>
    <x v="2408"/>
    <b v="0"/>
    <n v="2"/>
    <b v="0"/>
    <s v="food/food trucks"/>
    <n v="0"/>
    <x v="7"/>
    <x v="19"/>
    <x v="2408"/>
    <d v="2014-11-06T04:22:37"/>
    <x v="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x v="2406"/>
    <x v="2409"/>
    <b v="0"/>
    <n v="6"/>
    <b v="0"/>
    <s v="food/food trucks"/>
    <n v="2"/>
    <x v="7"/>
    <x v="19"/>
    <x v="2409"/>
    <d v="2015-08-18T21:01:15"/>
    <x v="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x v="2407"/>
    <x v="2410"/>
    <b v="0"/>
    <n v="0"/>
    <b v="0"/>
    <s v="food/food trucks"/>
    <n v="0"/>
    <x v="7"/>
    <x v="19"/>
    <x v="2410"/>
    <d v="2015-09-07T09:47:55"/>
    <x v="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x v="2408"/>
    <x v="2411"/>
    <b v="0"/>
    <n v="3"/>
    <b v="0"/>
    <s v="food/food trucks"/>
    <n v="1"/>
    <x v="7"/>
    <x v="19"/>
    <x v="2411"/>
    <d v="2015-08-25T17:34:42"/>
    <x v="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x v="2409"/>
    <x v="2412"/>
    <b v="0"/>
    <n v="0"/>
    <b v="0"/>
    <s v="food/food trucks"/>
    <n v="0"/>
    <x v="7"/>
    <x v="19"/>
    <x v="2412"/>
    <d v="2016-11-26T18:41:13"/>
    <x v="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x v="2410"/>
    <x v="2413"/>
    <b v="0"/>
    <n v="3"/>
    <b v="0"/>
    <s v="food/food trucks"/>
    <n v="1"/>
    <x v="7"/>
    <x v="19"/>
    <x v="2413"/>
    <d v="2014-05-31T23:30:00"/>
    <x v="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x v="2411"/>
    <x v="2414"/>
    <b v="0"/>
    <n v="13"/>
    <b v="0"/>
    <s v="food/food trucks"/>
    <n v="3"/>
    <x v="7"/>
    <x v="19"/>
    <x v="2414"/>
    <d v="2015-08-22T03:59:00"/>
    <x v="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x v="2412"/>
    <x v="2415"/>
    <b v="0"/>
    <n v="6"/>
    <b v="0"/>
    <s v="food/food trucks"/>
    <n v="1"/>
    <x v="7"/>
    <x v="19"/>
    <x v="2415"/>
    <d v="2016-07-15T20:42:26"/>
    <x v="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x v="2413"/>
    <x v="2416"/>
    <b v="0"/>
    <n v="1"/>
    <b v="0"/>
    <s v="food/food trucks"/>
    <n v="0"/>
    <x v="7"/>
    <x v="19"/>
    <x v="2416"/>
    <d v="2015-03-14T15:00:00"/>
    <x v="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x v="2414"/>
    <x v="2417"/>
    <b v="0"/>
    <n v="0"/>
    <b v="0"/>
    <s v="food/food trucks"/>
    <n v="0"/>
    <x v="7"/>
    <x v="19"/>
    <x v="2417"/>
    <d v="2014-08-10T21:13:07"/>
    <x v="9"/>
  </r>
  <r>
    <n v="2418"/>
    <s v="Mexican food truck"/>
    <s v="I want to start my food truck business."/>
    <x v="31"/>
    <n v="5"/>
    <x v="2"/>
    <s v="US"/>
    <s v="USD"/>
    <x v="2415"/>
    <x v="2418"/>
    <b v="0"/>
    <n v="5"/>
    <b v="0"/>
    <s v="food/food trucks"/>
    <n v="0"/>
    <x v="7"/>
    <x v="19"/>
    <x v="2418"/>
    <d v="2015-03-24T19:34:04"/>
    <x v="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x v="2416"/>
    <x v="2419"/>
    <b v="0"/>
    <n v="0"/>
    <b v="0"/>
    <s v="food/food trucks"/>
    <n v="0"/>
    <x v="7"/>
    <x v="19"/>
    <x v="2419"/>
    <d v="2015-02-18T17:43:09"/>
    <x v="9"/>
  </r>
  <r>
    <n v="2420"/>
    <s v="Pangea Cuisines &quot;Continental Drift&quot; A Paleo food Truck!"/>
    <s v="Pangea Cuisines offers authentic hand crafted dishes, utilizing fresh ingredients selected that very morning."/>
    <x v="348"/>
    <n v="2501"/>
    <x v="2"/>
    <s v="US"/>
    <s v="USD"/>
    <x v="2417"/>
    <x v="2420"/>
    <b v="0"/>
    <n v="36"/>
    <b v="0"/>
    <s v="food/food trucks"/>
    <n v="15"/>
    <x v="7"/>
    <x v="19"/>
    <x v="2420"/>
    <d v="2014-11-10T01:41:35"/>
    <x v="9"/>
  </r>
  <r>
    <n v="2421"/>
    <s v="hot dog cart"/>
    <s v="help me start Merrill's first hot dog cart in this empty lot"/>
    <x v="12"/>
    <n v="1"/>
    <x v="2"/>
    <s v="US"/>
    <s v="USD"/>
    <x v="2418"/>
    <x v="2421"/>
    <b v="0"/>
    <n v="1"/>
    <b v="0"/>
    <s v="food/food trucks"/>
    <n v="0"/>
    <x v="7"/>
    <x v="19"/>
    <x v="2421"/>
    <d v="2015-02-21T16:29:56"/>
    <x v="9"/>
  </r>
  <r>
    <n v="2422"/>
    <s v="Help starting a family owned food truck"/>
    <s v="Family owned business serving BBQ and seafood to the public"/>
    <x v="2"/>
    <n v="1"/>
    <x v="2"/>
    <s v="US"/>
    <s v="USD"/>
    <x v="2419"/>
    <x v="2422"/>
    <b v="0"/>
    <n v="1"/>
    <b v="0"/>
    <s v="food/food trucks"/>
    <n v="0"/>
    <x v="7"/>
    <x v="19"/>
    <x v="2422"/>
    <d v="2015-03-11T16:23:56"/>
    <x v="9"/>
  </r>
  <r>
    <n v="2423"/>
    <s v="FBTR BBQ"/>
    <s v="FBTR is a Texas-style, North Carolina based, homemade BBQ company looking to bring good meat to the masses."/>
    <x v="127"/>
    <n v="8"/>
    <x v="2"/>
    <s v="US"/>
    <s v="USD"/>
    <x v="2420"/>
    <x v="2423"/>
    <b v="0"/>
    <n v="1"/>
    <b v="0"/>
    <s v="food/food trucks"/>
    <n v="0"/>
    <x v="7"/>
    <x v="19"/>
    <x v="2423"/>
    <d v="2014-12-31T16:54:50"/>
    <x v="9"/>
  </r>
  <r>
    <n v="2424"/>
    <s v="Lily and Memphs"/>
    <s v="Great and creative food from the heart in the form of a sweet food truck!"/>
    <x v="31"/>
    <n v="310"/>
    <x v="2"/>
    <s v="US"/>
    <s v="USD"/>
    <x v="2421"/>
    <x v="2424"/>
    <b v="0"/>
    <n v="9"/>
    <b v="0"/>
    <s v="food/food trucks"/>
    <n v="1"/>
    <x v="7"/>
    <x v="19"/>
    <x v="2424"/>
    <d v="2014-10-27T21:25:08"/>
    <x v="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x v="2422"/>
    <x v="2425"/>
    <b v="0"/>
    <n v="1"/>
    <b v="0"/>
    <s v="food/food trucks"/>
    <n v="0"/>
    <x v="7"/>
    <x v="19"/>
    <x v="2425"/>
    <d v="2016-05-27T22:04:00"/>
    <x v="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x v="2423"/>
    <x v="2426"/>
    <b v="0"/>
    <n v="0"/>
    <b v="0"/>
    <s v="food/food trucks"/>
    <n v="0"/>
    <x v="7"/>
    <x v="19"/>
    <x v="2426"/>
    <d v="2015-08-08T04:04:52"/>
    <x v="9"/>
  </r>
  <r>
    <n v="2427"/>
    <s v="Wraps in a snap. Fast lunch with a gourmet punch!"/>
    <s v="Fast and simple lunches for those on the go.  All (lunch) deals $10 or less."/>
    <x v="63"/>
    <n v="1"/>
    <x v="2"/>
    <s v="US"/>
    <s v="USD"/>
    <x v="2424"/>
    <x v="2427"/>
    <b v="0"/>
    <n v="1"/>
    <b v="0"/>
    <s v="food/food trucks"/>
    <n v="0"/>
    <x v="7"/>
    <x v="19"/>
    <x v="2427"/>
    <d v="2016-03-23T06:38:53"/>
    <x v="9"/>
  </r>
  <r>
    <n v="2428"/>
    <s v="Premium Burgers"/>
    <s v="From Moo 2 You! We want to offer premium burgers to a taco flooded environment."/>
    <x v="19"/>
    <n v="1"/>
    <x v="2"/>
    <s v="US"/>
    <s v="USD"/>
    <x v="2425"/>
    <x v="2428"/>
    <b v="0"/>
    <n v="1"/>
    <b v="0"/>
    <s v="food/food trucks"/>
    <n v="0"/>
    <x v="7"/>
    <x v="19"/>
    <x v="2428"/>
    <d v="2015-03-12T17:49:11"/>
    <x v="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9"/>
    <n v="2005"/>
    <x v="2"/>
    <s v="NO"/>
    <s v="NOK"/>
    <x v="2426"/>
    <x v="2429"/>
    <b v="0"/>
    <n v="4"/>
    <b v="0"/>
    <s v="food/food trucks"/>
    <n v="1"/>
    <x v="7"/>
    <x v="19"/>
    <x v="2429"/>
    <d v="2017-02-05T16:44:00"/>
    <x v="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x v="2427"/>
    <x v="2430"/>
    <b v="0"/>
    <n v="2"/>
    <b v="0"/>
    <s v="food/food trucks"/>
    <n v="1"/>
    <x v="7"/>
    <x v="19"/>
    <x v="2430"/>
    <d v="2016-02-12T03:08:24"/>
    <x v="9"/>
  </r>
  <r>
    <n v="2431"/>
    <s v="Murphy's good eatin'"/>
    <s v="Go to Colorado and run a food truck with homemade food of all kinds."/>
    <x v="57"/>
    <n v="2"/>
    <x v="2"/>
    <s v="US"/>
    <s v="USD"/>
    <x v="2428"/>
    <x v="2431"/>
    <b v="0"/>
    <n v="2"/>
    <b v="0"/>
    <s v="food/food trucks"/>
    <n v="0"/>
    <x v="7"/>
    <x v="19"/>
    <x v="2431"/>
    <d v="2016-06-28T02:23:33"/>
    <x v="9"/>
  </r>
  <r>
    <n v="2432"/>
    <s v="funding for bbq trailer"/>
    <s v="Looking to start competition cooking and need start-up help.  Offering brisket tasting to all contributors."/>
    <x v="32"/>
    <n v="2"/>
    <x v="2"/>
    <s v="US"/>
    <s v="USD"/>
    <x v="2429"/>
    <x v="2432"/>
    <b v="0"/>
    <n v="2"/>
    <b v="0"/>
    <s v="food/food trucks"/>
    <n v="0"/>
    <x v="7"/>
    <x v="19"/>
    <x v="2432"/>
    <d v="2015-03-08T05:14:57"/>
    <x v="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x v="2430"/>
    <x v="2433"/>
    <b v="0"/>
    <n v="0"/>
    <b v="0"/>
    <s v="food/food trucks"/>
    <n v="0"/>
    <x v="7"/>
    <x v="19"/>
    <x v="2433"/>
    <d v="2016-02-27T21:35:43"/>
    <x v="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x v="2431"/>
    <x v="2434"/>
    <b v="0"/>
    <n v="2"/>
    <b v="0"/>
    <s v="food/food trucks"/>
    <n v="0"/>
    <x v="7"/>
    <x v="19"/>
    <x v="2434"/>
    <d v="2015-08-04T04:27:54"/>
    <x v="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x v="2432"/>
    <x v="2435"/>
    <b v="0"/>
    <n v="4"/>
    <b v="0"/>
    <s v="food/food trucks"/>
    <n v="0"/>
    <x v="7"/>
    <x v="19"/>
    <x v="2435"/>
    <d v="2015-10-05T06:39:46"/>
    <x v="9"/>
  </r>
  <r>
    <n v="2436"/>
    <s v="Waistband: Solar Powered Vegan Quality of Life Truck"/>
    <s v="A sustainable vegan food truck. Locally and solar powered. Mission: hydroponic farms &amp; non profit eateries in impoverished lands by'30."/>
    <x v="350"/>
    <n v="45"/>
    <x v="2"/>
    <s v="CA"/>
    <s v="CAD"/>
    <x v="2433"/>
    <x v="2436"/>
    <b v="0"/>
    <n v="2"/>
    <b v="0"/>
    <s v="food/food trucks"/>
    <n v="0"/>
    <x v="7"/>
    <x v="19"/>
    <x v="2436"/>
    <d v="2016-01-29T14:46:10"/>
    <x v="9"/>
  </r>
  <r>
    <n v="2437"/>
    <s v="Cuppa Gumbos"/>
    <s v="Homemade Gumbo, Stews and Curry to be served hot and fresh everyday at any festival or concert we can attend."/>
    <x v="6"/>
    <n v="0"/>
    <x v="2"/>
    <s v="US"/>
    <s v="USD"/>
    <x v="2434"/>
    <x v="2437"/>
    <b v="0"/>
    <n v="0"/>
    <b v="0"/>
    <s v="food/food trucks"/>
    <n v="0"/>
    <x v="7"/>
    <x v="19"/>
    <x v="2437"/>
    <d v="2015-03-17T18:00:00"/>
    <x v="9"/>
  </r>
  <r>
    <n v="2438"/>
    <s v="FOOD|Art"/>
    <s v="I'm starting a catering and food truck business of southern comfort food. My FOOD is my Art!  _x000a_Thanks for you help!"/>
    <x v="36"/>
    <n v="50"/>
    <x v="2"/>
    <s v="US"/>
    <s v="USD"/>
    <x v="2435"/>
    <x v="2438"/>
    <b v="0"/>
    <n v="1"/>
    <b v="0"/>
    <s v="food/food trucks"/>
    <n v="0"/>
    <x v="7"/>
    <x v="19"/>
    <x v="2438"/>
    <d v="2015-12-07T22:57:42"/>
    <x v="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x v="2436"/>
    <x v="2439"/>
    <b v="0"/>
    <n v="0"/>
    <b v="0"/>
    <s v="food/food trucks"/>
    <n v="0"/>
    <x v="7"/>
    <x v="19"/>
    <x v="2439"/>
    <d v="2015-10-18T19:38:49"/>
    <x v="9"/>
  </r>
  <r>
    <n v="2440"/>
    <s v="The first green Food Truck in Phnom Penh"/>
    <s v="Starting a entire clean energy food truck and set a new standard for Cambodia"/>
    <x v="10"/>
    <n v="10"/>
    <x v="2"/>
    <s v="BE"/>
    <s v="EUR"/>
    <x v="2437"/>
    <x v="2440"/>
    <b v="0"/>
    <n v="2"/>
    <b v="0"/>
    <s v="food/food trucks"/>
    <n v="0"/>
    <x v="7"/>
    <x v="19"/>
    <x v="2440"/>
    <d v="2016-02-13T21:35:13"/>
    <x v="9"/>
  </r>
  <r>
    <n v="2441"/>
    <s v="Bring Alchemy Pops to the People!"/>
    <s v="YOU can help Alchemy Pops POP up on a street near you!"/>
    <x v="51"/>
    <n v="8091"/>
    <x v="0"/>
    <s v="US"/>
    <s v="USD"/>
    <x v="2438"/>
    <x v="2441"/>
    <b v="0"/>
    <n v="109"/>
    <b v="1"/>
    <s v="food/small batch"/>
    <n v="108"/>
    <x v="7"/>
    <x v="33"/>
    <x v="2441"/>
    <d v="2015-07-23T04:59:00"/>
    <x v="9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x v="2439"/>
    <x v="2442"/>
    <b v="0"/>
    <n v="372"/>
    <b v="1"/>
    <s v="food/small batch"/>
    <n v="126"/>
    <x v="7"/>
    <x v="33"/>
    <x v="2442"/>
    <d v="2015-03-19T15:00:28"/>
    <x v="9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x v="2440"/>
    <x v="2443"/>
    <b v="0"/>
    <n v="311"/>
    <b v="1"/>
    <s v="food/small batch"/>
    <n v="203"/>
    <x v="7"/>
    <x v="33"/>
    <x v="2443"/>
    <d v="2014-08-15T15:00:22"/>
    <x v="9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x v="2441"/>
    <x v="2444"/>
    <b v="0"/>
    <n v="61"/>
    <b v="1"/>
    <s v="food/small batch"/>
    <n v="109"/>
    <x v="7"/>
    <x v="33"/>
    <x v="2444"/>
    <d v="2016-05-25T18:06:31"/>
    <x v="9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x v="2442"/>
    <x v="2445"/>
    <b v="0"/>
    <n v="115"/>
    <b v="1"/>
    <s v="food/small batch"/>
    <n v="173"/>
    <x v="7"/>
    <x v="33"/>
    <x v="2445"/>
    <d v="2015-09-26T04:33:41"/>
    <x v="9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x v="2443"/>
    <x v="2446"/>
    <b v="0"/>
    <n v="111"/>
    <b v="1"/>
    <s v="food/small batch"/>
    <n v="168"/>
    <x v="7"/>
    <x v="33"/>
    <x v="2446"/>
    <d v="2016-11-26T15:27:51"/>
    <x v="9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x v="2444"/>
    <x v="2447"/>
    <b v="0"/>
    <n v="337"/>
    <b v="1"/>
    <s v="food/small batch"/>
    <n v="427"/>
    <x v="7"/>
    <x v="33"/>
    <x v="2447"/>
    <d v="2016-11-12T04:00:00"/>
    <x v="9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x v="2445"/>
    <x v="2448"/>
    <b v="0"/>
    <n v="9"/>
    <b v="1"/>
    <s v="food/small batch"/>
    <n v="108"/>
    <x v="7"/>
    <x v="33"/>
    <x v="2448"/>
    <d v="2016-08-31T05:36:00"/>
    <x v="9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x v="2446"/>
    <x v="2449"/>
    <b v="0"/>
    <n v="120"/>
    <b v="1"/>
    <s v="food/small batch"/>
    <n v="108"/>
    <x v="7"/>
    <x v="33"/>
    <x v="2449"/>
    <d v="2014-11-30T04:25:15"/>
    <x v="9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x v="2447"/>
    <x v="2450"/>
    <b v="0"/>
    <n v="102"/>
    <b v="1"/>
    <s v="food/small batch"/>
    <n v="102"/>
    <x v="7"/>
    <x v="33"/>
    <x v="2450"/>
    <d v="2014-10-28T03:11:00"/>
    <x v="9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x v="2448"/>
    <x v="2451"/>
    <b v="0"/>
    <n v="186"/>
    <b v="1"/>
    <s v="food/small batch"/>
    <n v="115"/>
    <x v="7"/>
    <x v="33"/>
    <x v="2451"/>
    <d v="2017-03-05T21:48:10"/>
    <x v="9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x v="2449"/>
    <x v="2452"/>
    <b v="0"/>
    <n v="15"/>
    <b v="1"/>
    <s v="food/small batch"/>
    <n v="134"/>
    <x v="7"/>
    <x v="33"/>
    <x v="2452"/>
    <d v="2015-12-29T23:00:00"/>
    <x v="9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x v="2450"/>
    <x v="2453"/>
    <b v="0"/>
    <n v="67"/>
    <b v="1"/>
    <s v="food/small batch"/>
    <n v="155"/>
    <x v="7"/>
    <x v="33"/>
    <x v="2453"/>
    <d v="2017-02-02T16:36:49"/>
    <x v="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x v="2451"/>
    <x v="2454"/>
    <b v="0"/>
    <n v="130"/>
    <b v="1"/>
    <s v="food/small batch"/>
    <n v="101"/>
    <x v="7"/>
    <x v="33"/>
    <x v="2454"/>
    <d v="2017-03-11T04:50:08"/>
    <x v="9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x v="2452"/>
    <x v="2455"/>
    <b v="0"/>
    <n v="16"/>
    <b v="1"/>
    <s v="food/small batch"/>
    <n v="182"/>
    <x v="7"/>
    <x v="33"/>
    <x v="2455"/>
    <d v="2016-04-20T18:45:50"/>
    <x v="9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x v="2453"/>
    <x v="2456"/>
    <b v="0"/>
    <n v="67"/>
    <b v="1"/>
    <s v="food/small batch"/>
    <n v="181"/>
    <x v="7"/>
    <x v="33"/>
    <x v="2456"/>
    <d v="2017-02-25T23:03:59"/>
    <x v="9"/>
  </r>
  <r>
    <n v="2457"/>
    <s v="NDWK The North Dakota Wine Kitchen"/>
    <s v="If you love wine, and have ever dreamed of crafting your own. You can in 3 easy steps.  Sample~Sprinkle~Savor."/>
    <x v="164"/>
    <n v="23530"/>
    <x v="0"/>
    <s v="US"/>
    <s v="USD"/>
    <x v="2454"/>
    <x v="2457"/>
    <b v="0"/>
    <n v="124"/>
    <b v="1"/>
    <s v="food/small batch"/>
    <n v="102"/>
    <x v="7"/>
    <x v="33"/>
    <x v="2457"/>
    <d v="2016-03-24T13:27:36"/>
    <x v="9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x v="2455"/>
    <x v="2458"/>
    <b v="0"/>
    <n v="80"/>
    <b v="1"/>
    <s v="food/small batch"/>
    <n v="110"/>
    <x v="7"/>
    <x v="33"/>
    <x v="2458"/>
    <d v="2016-06-09T19:00:00"/>
    <x v="9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x v="2456"/>
    <x v="2459"/>
    <b v="0"/>
    <n v="282"/>
    <b v="1"/>
    <s v="food/small batch"/>
    <n v="102"/>
    <x v="7"/>
    <x v="33"/>
    <x v="2459"/>
    <d v="2016-03-23T14:18:05"/>
    <x v="9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x v="2457"/>
    <x v="2460"/>
    <b v="0"/>
    <n v="68"/>
    <b v="1"/>
    <s v="food/small batch"/>
    <n v="101"/>
    <x v="7"/>
    <x v="33"/>
    <x v="2460"/>
    <d v="2017-01-03T04:17:00"/>
    <x v="9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x v="1836"/>
    <x v="2461"/>
    <b v="0"/>
    <n v="86"/>
    <b v="1"/>
    <s v="music/indie rock"/>
    <n v="104"/>
    <x v="4"/>
    <x v="14"/>
    <x v="2461"/>
    <d v="2011-10-01T03:00:00"/>
    <x v="9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x v="2458"/>
    <x v="2462"/>
    <b v="0"/>
    <n v="115"/>
    <b v="1"/>
    <s v="music/indie rock"/>
    <n v="111"/>
    <x v="4"/>
    <x v="14"/>
    <x v="2462"/>
    <d v="2012-07-19T04:28:16"/>
    <x v="9"/>
  </r>
  <r>
    <n v="2463"/>
    <s v="Emma Ate the Lion &quot;Songs Two Count Too&quot;"/>
    <s v="Emma Ate The Lion's debut full length album"/>
    <x v="13"/>
    <n v="2325"/>
    <x v="0"/>
    <s v="US"/>
    <s v="USD"/>
    <x v="2459"/>
    <x v="2463"/>
    <b v="0"/>
    <n v="75"/>
    <b v="1"/>
    <s v="music/indie rock"/>
    <n v="116"/>
    <x v="4"/>
    <x v="14"/>
    <x v="2463"/>
    <d v="2013-04-16T19:00:00"/>
    <x v="9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x v="2460"/>
    <x v="2464"/>
    <b v="0"/>
    <n v="43"/>
    <b v="1"/>
    <s v="music/indie rock"/>
    <n v="111"/>
    <x v="4"/>
    <x v="14"/>
    <x v="2464"/>
    <d v="2015-09-30T19:29:00"/>
    <x v="9"/>
  </r>
  <r>
    <n v="2465"/>
    <s v="The Lion Oh My - Our first full length release"/>
    <s v="An indie band from Spokane, WA looking to master and package their first full length album."/>
    <x v="175"/>
    <n v="1261"/>
    <x v="0"/>
    <s v="US"/>
    <s v="USD"/>
    <x v="2461"/>
    <x v="2465"/>
    <b v="0"/>
    <n v="48"/>
    <b v="1"/>
    <s v="music/indie rock"/>
    <n v="180"/>
    <x v="4"/>
    <x v="14"/>
    <x v="2465"/>
    <d v="2012-09-23T17:15:48"/>
    <x v="9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x v="2462"/>
    <x v="2466"/>
    <b v="0"/>
    <n v="52"/>
    <b v="1"/>
    <s v="music/indie rock"/>
    <n v="100"/>
    <x v="4"/>
    <x v="14"/>
    <x v="2466"/>
    <d v="2013-05-09T02:27:33"/>
    <x v="9"/>
  </r>
  <r>
    <n v="2467"/>
    <s v="Nature Boy Explorer EP"/>
    <s v="We've finished our first EP and we're taking it on the road in three weeks! Help us fund manufacturing?"/>
    <x v="28"/>
    <n v="1185"/>
    <x v="0"/>
    <s v="US"/>
    <s v="USD"/>
    <x v="2463"/>
    <x v="2467"/>
    <b v="0"/>
    <n v="43"/>
    <b v="1"/>
    <s v="music/indie rock"/>
    <n v="119"/>
    <x v="4"/>
    <x v="14"/>
    <x v="2467"/>
    <d v="2012-05-10T17:00:00"/>
    <x v="9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x v="2464"/>
    <x v="2468"/>
    <b v="0"/>
    <n v="58"/>
    <b v="1"/>
    <s v="music/indie rock"/>
    <n v="107"/>
    <x v="4"/>
    <x v="14"/>
    <x v="2468"/>
    <d v="2012-10-28T05:00:00"/>
    <x v="9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x v="2465"/>
    <x v="2469"/>
    <b v="0"/>
    <n v="47"/>
    <b v="1"/>
    <s v="music/indie rock"/>
    <n v="114"/>
    <x v="4"/>
    <x v="14"/>
    <x v="2469"/>
    <d v="2011-02-08T10:18:49"/>
    <x v="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x v="2466"/>
    <x v="2470"/>
    <b v="0"/>
    <n v="36"/>
    <b v="1"/>
    <s v="music/indie rock"/>
    <n v="103"/>
    <x v="4"/>
    <x v="14"/>
    <x v="2470"/>
    <d v="2012-05-24T01:47:35"/>
    <x v="9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x v="2467"/>
    <x v="2471"/>
    <b v="0"/>
    <n v="17"/>
    <b v="1"/>
    <s v="music/indie rock"/>
    <n v="128"/>
    <x v="4"/>
    <x v="14"/>
    <x v="2471"/>
    <d v="2012-01-25T23:49:52"/>
    <x v="9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x v="2468"/>
    <x v="2472"/>
    <b v="0"/>
    <n v="104"/>
    <b v="1"/>
    <s v="music/indie rock"/>
    <n v="136"/>
    <x v="4"/>
    <x v="14"/>
    <x v="2472"/>
    <d v="2010-09-04T01:03:00"/>
    <x v="9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x v="2469"/>
    <x v="2473"/>
    <b v="0"/>
    <n v="47"/>
    <b v="1"/>
    <s v="music/indie rock"/>
    <n v="100"/>
    <x v="4"/>
    <x v="14"/>
    <x v="2473"/>
    <d v="2012-11-10T18:57:49"/>
    <x v="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x v="2470"/>
    <x v="2474"/>
    <b v="0"/>
    <n v="38"/>
    <b v="1"/>
    <s v="music/indie rock"/>
    <n v="100"/>
    <x v="4"/>
    <x v="14"/>
    <x v="2474"/>
    <d v="2010-10-11T00:16:16"/>
    <x v="9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x v="2471"/>
    <x v="2475"/>
    <b v="0"/>
    <n v="81"/>
    <b v="1"/>
    <s v="music/indie rock"/>
    <n v="105"/>
    <x v="4"/>
    <x v="14"/>
    <x v="2475"/>
    <d v="2010-07-10T22:00:00"/>
    <x v="9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x v="2472"/>
    <x v="2476"/>
    <b v="0"/>
    <n v="55"/>
    <b v="1"/>
    <s v="music/indie rock"/>
    <n v="105"/>
    <x v="4"/>
    <x v="14"/>
    <x v="2476"/>
    <d v="2014-11-03T08:52:50"/>
    <x v="9"/>
  </r>
  <r>
    <n v="2477"/>
    <s v="Debut Album"/>
    <s v="Releasing my first album in August, and I need your help in order to get it done!"/>
    <x v="47"/>
    <n v="1285"/>
    <x v="0"/>
    <s v="US"/>
    <s v="USD"/>
    <x v="2473"/>
    <x v="2477"/>
    <b v="0"/>
    <n v="41"/>
    <b v="1"/>
    <s v="music/indie rock"/>
    <n v="171"/>
    <x v="4"/>
    <x v="14"/>
    <x v="2477"/>
    <d v="2012-08-12T16:35:45"/>
    <x v="9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x v="2474"/>
    <x v="2478"/>
    <b v="0"/>
    <n v="79"/>
    <b v="1"/>
    <s v="music/indie rock"/>
    <n v="128"/>
    <x v="4"/>
    <x v="14"/>
    <x v="2478"/>
    <d v="2013-01-13T22:48:33"/>
    <x v="9"/>
  </r>
  <r>
    <n v="2479"/>
    <s v="FUEL FAKE NATIVES"/>
    <s v="Fake Natives is headed on tour this summer. Help them fill their tank with fossil fuels."/>
    <x v="43"/>
    <n v="400.33"/>
    <x v="0"/>
    <s v="US"/>
    <s v="USD"/>
    <x v="2475"/>
    <x v="2479"/>
    <b v="0"/>
    <n v="16"/>
    <b v="1"/>
    <s v="music/indie rock"/>
    <n v="133"/>
    <x v="4"/>
    <x v="14"/>
    <x v="2479"/>
    <d v="2012-07-28T02:00:00"/>
    <x v="9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x v="2476"/>
    <x v="2480"/>
    <b v="0"/>
    <n v="8"/>
    <b v="1"/>
    <s v="music/indie rock"/>
    <n v="100"/>
    <x v="4"/>
    <x v="14"/>
    <x v="2480"/>
    <d v="2015-10-10T22:28:04"/>
    <x v="9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x v="2477"/>
    <x v="2481"/>
    <b v="0"/>
    <n v="95"/>
    <b v="1"/>
    <s v="music/indie rock"/>
    <n v="113"/>
    <x v="4"/>
    <x v="14"/>
    <x v="2481"/>
    <d v="2012-04-30T15:30:08"/>
    <x v="9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x v="2478"/>
    <x v="2482"/>
    <b v="0"/>
    <n v="25"/>
    <b v="1"/>
    <s v="music/indie rock"/>
    <n v="100"/>
    <x v="4"/>
    <x v="14"/>
    <x v="2482"/>
    <d v="2011-08-01T18:46:23"/>
    <x v="9"/>
  </r>
  <r>
    <n v="2483"/>
    <s v="Intangible Animal's &quot;Oh The Humanity&quot; Tour"/>
    <s v="Send Intangible Animal on our first West Coast Tour!!! The fate of the world rests in your hands."/>
    <x v="183"/>
    <n v="1251"/>
    <x v="0"/>
    <s v="US"/>
    <s v="USD"/>
    <x v="2479"/>
    <x v="2483"/>
    <b v="0"/>
    <n v="19"/>
    <b v="1"/>
    <s v="music/indie rock"/>
    <n v="114"/>
    <x v="4"/>
    <x v="14"/>
    <x v="2483"/>
    <d v="2012-05-01T17:00:03"/>
    <x v="9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x v="2480"/>
    <x v="2484"/>
    <b v="0"/>
    <n v="90"/>
    <b v="1"/>
    <s v="music/indie rock"/>
    <n v="119"/>
    <x v="4"/>
    <x v="14"/>
    <x v="2484"/>
    <d v="2011-09-15T22:00:03"/>
    <x v="9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x v="2481"/>
    <x v="2485"/>
    <b v="0"/>
    <n v="41"/>
    <b v="1"/>
    <s v="music/indie rock"/>
    <n v="103"/>
    <x v="4"/>
    <x v="14"/>
    <x v="2485"/>
    <d v="2011-10-12T23:57:59"/>
    <x v="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x v="2482"/>
    <x v="2486"/>
    <b v="0"/>
    <n v="30"/>
    <b v="1"/>
    <s v="music/indie rock"/>
    <n v="266"/>
    <x v="4"/>
    <x v="14"/>
    <x v="2486"/>
    <d v="2012-04-22T16:59:36"/>
    <x v="9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x v="2483"/>
    <x v="2487"/>
    <b v="0"/>
    <n v="38"/>
    <b v="1"/>
    <s v="music/indie rock"/>
    <n v="100"/>
    <x v="4"/>
    <x v="14"/>
    <x v="2487"/>
    <d v="2012-05-27T01:59:57"/>
    <x v="9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x v="2484"/>
    <x v="2488"/>
    <b v="0"/>
    <n v="65"/>
    <b v="1"/>
    <s v="music/indie rock"/>
    <n v="107"/>
    <x v="4"/>
    <x v="14"/>
    <x v="2488"/>
    <d v="2011-11-16T16:11:48"/>
    <x v="9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x v="2485"/>
    <x v="2489"/>
    <b v="0"/>
    <n v="75"/>
    <b v="1"/>
    <s v="music/indie rock"/>
    <n v="134"/>
    <x v="4"/>
    <x v="14"/>
    <x v="2489"/>
    <d v="2013-05-09T16:33:59"/>
    <x v="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x v="2486"/>
    <x v="2490"/>
    <b v="0"/>
    <n v="16"/>
    <b v="1"/>
    <s v="music/indie rock"/>
    <n v="121"/>
    <x v="4"/>
    <x v="14"/>
    <x v="2490"/>
    <d v="2012-06-23T05:27:56"/>
    <x v="9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x v="2487"/>
    <x v="2491"/>
    <b v="0"/>
    <n v="10"/>
    <b v="1"/>
    <s v="music/indie rock"/>
    <n v="103"/>
    <x v="4"/>
    <x v="14"/>
    <x v="2491"/>
    <d v="2011-01-16T01:51:00"/>
    <x v="9"/>
  </r>
  <r>
    <n v="2492"/>
    <s v="SUPER NICE EP 2012"/>
    <s v="We're a band from Hawaii trying to produce our first EP and we need help!"/>
    <x v="20"/>
    <n v="750"/>
    <x v="0"/>
    <s v="US"/>
    <s v="USD"/>
    <x v="2488"/>
    <x v="2492"/>
    <b v="0"/>
    <n v="27"/>
    <b v="1"/>
    <s v="music/indie rock"/>
    <n v="125"/>
    <x v="4"/>
    <x v="14"/>
    <x v="2492"/>
    <d v="2012-06-16T09:59:00"/>
    <x v="9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x v="2489"/>
    <x v="2493"/>
    <b v="0"/>
    <n v="259"/>
    <b v="1"/>
    <s v="music/indie rock"/>
    <n v="129"/>
    <x v="4"/>
    <x v="14"/>
    <x v="2493"/>
    <d v="2013-04-29T04:02:20"/>
    <x v="9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x v="2490"/>
    <x v="2494"/>
    <b v="0"/>
    <n v="39"/>
    <b v="1"/>
    <s v="music/indie rock"/>
    <n v="101"/>
    <x v="4"/>
    <x v="14"/>
    <x v="2494"/>
    <d v="2012-05-23T15:29:04"/>
    <x v="9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x v="2491"/>
    <x v="2495"/>
    <b v="0"/>
    <n v="42"/>
    <b v="1"/>
    <s v="music/indie rock"/>
    <n v="128"/>
    <x v="4"/>
    <x v="14"/>
    <x v="2495"/>
    <d v="2012-06-06T22:42:55"/>
    <x v="9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x v="2492"/>
    <x v="2496"/>
    <b v="0"/>
    <n v="10"/>
    <b v="1"/>
    <s v="music/indie rock"/>
    <n v="100"/>
    <x v="4"/>
    <x v="14"/>
    <x v="2496"/>
    <d v="2013-03-29T22:54:52"/>
    <x v="9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x v="2493"/>
    <x v="2497"/>
    <b v="0"/>
    <n v="56"/>
    <b v="1"/>
    <s v="music/indie rock"/>
    <n v="113"/>
    <x v="4"/>
    <x v="14"/>
    <x v="2497"/>
    <d v="2011-08-05T21:05:38"/>
    <x v="9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x v="2494"/>
    <x v="2498"/>
    <b v="0"/>
    <n v="20"/>
    <b v="1"/>
    <s v="music/indie rock"/>
    <n v="106"/>
    <x v="4"/>
    <x v="14"/>
    <x v="2498"/>
    <d v="2015-01-27T23:13:07"/>
    <x v="9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x v="2495"/>
    <x v="2499"/>
    <b v="0"/>
    <n v="170"/>
    <b v="1"/>
    <s v="music/indie rock"/>
    <n v="203"/>
    <x v="4"/>
    <x v="14"/>
    <x v="2499"/>
    <d v="2012-12-31T18:00:00"/>
    <x v="9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x v="2496"/>
    <x v="2500"/>
    <b v="0"/>
    <n v="29"/>
    <b v="1"/>
    <s v="music/indie rock"/>
    <n v="113"/>
    <x v="4"/>
    <x v="14"/>
    <x v="2500"/>
    <d v="2012-06-23T18:32:55"/>
    <x v="9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x v="2497"/>
    <x v="2501"/>
    <b v="0"/>
    <n v="7"/>
    <b v="0"/>
    <s v="food/restaurants"/>
    <n v="3"/>
    <x v="7"/>
    <x v="34"/>
    <x v="2501"/>
    <d v="2015-09-27T18:38:24"/>
    <x v="9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x v="2498"/>
    <x v="2502"/>
    <b v="0"/>
    <n v="5"/>
    <b v="0"/>
    <s v="food/restaurants"/>
    <n v="0"/>
    <x v="7"/>
    <x v="34"/>
    <x v="2502"/>
    <d v="2014-09-21T19:48:38"/>
    <x v="9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x v="2499"/>
    <x v="2503"/>
    <b v="0"/>
    <n v="0"/>
    <b v="0"/>
    <s v="food/restaurants"/>
    <n v="0"/>
    <x v="7"/>
    <x v="34"/>
    <x v="2503"/>
    <d v="2016-06-07T21:06:00"/>
    <x v="9"/>
  </r>
  <r>
    <n v="2504"/>
    <s v="Halal Restaurant and Internet Cafe"/>
    <s v="Halal Restaurant and Internet Cafe 20 percent of profits will go to building masjids."/>
    <x v="19"/>
    <n v="0"/>
    <x v="2"/>
    <s v="US"/>
    <s v="USD"/>
    <x v="2500"/>
    <x v="2504"/>
    <b v="0"/>
    <n v="0"/>
    <b v="0"/>
    <s v="food/restaurants"/>
    <n v="0"/>
    <x v="7"/>
    <x v="34"/>
    <x v="2504"/>
    <d v="2014-11-15T01:22:14"/>
    <x v="9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x v="2501"/>
    <x v="2505"/>
    <b v="0"/>
    <n v="0"/>
    <b v="0"/>
    <s v="food/restaurants"/>
    <n v="0"/>
    <x v="7"/>
    <x v="34"/>
    <x v="2505"/>
    <d v="2015-03-14T00:20:16"/>
    <x v="9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x v="2502"/>
    <x v="2506"/>
    <b v="0"/>
    <n v="2"/>
    <b v="0"/>
    <s v="food/restaurants"/>
    <n v="1"/>
    <x v="7"/>
    <x v="34"/>
    <x v="2506"/>
    <d v="2015-10-03T21:00:00"/>
    <x v="9"/>
  </r>
  <r>
    <n v="2507"/>
    <s v="Help Cafe Talavera get a New Kitchen!"/>
    <s v="Unique dishes for a unique city!."/>
    <x v="351"/>
    <n v="0"/>
    <x v="2"/>
    <s v="US"/>
    <s v="USD"/>
    <x v="2503"/>
    <x v="2507"/>
    <b v="0"/>
    <n v="0"/>
    <b v="0"/>
    <s v="food/restaurants"/>
    <n v="0"/>
    <x v="7"/>
    <x v="34"/>
    <x v="2507"/>
    <d v="2015-05-11T01:45:04"/>
    <x v="9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x v="2504"/>
    <x v="2508"/>
    <b v="0"/>
    <n v="0"/>
    <b v="0"/>
    <s v="food/restaurants"/>
    <n v="0"/>
    <x v="7"/>
    <x v="34"/>
    <x v="2508"/>
    <d v="2014-08-14T22:50:34"/>
    <x v="9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x v="2505"/>
    <x v="2509"/>
    <b v="0"/>
    <n v="28"/>
    <b v="0"/>
    <s v="food/restaurants"/>
    <n v="1"/>
    <x v="7"/>
    <x v="34"/>
    <x v="2509"/>
    <d v="2015-04-20T18:25:49"/>
    <x v="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x v="2506"/>
    <x v="2510"/>
    <b v="0"/>
    <n v="2"/>
    <b v="0"/>
    <s v="food/restaurants"/>
    <n v="0"/>
    <x v="7"/>
    <x v="34"/>
    <x v="2510"/>
    <d v="2015-05-14T23:56:12"/>
    <x v="9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x v="2507"/>
    <x v="2511"/>
    <b v="0"/>
    <n v="0"/>
    <b v="0"/>
    <s v="food/restaurants"/>
    <n v="0"/>
    <x v="7"/>
    <x v="34"/>
    <x v="2511"/>
    <d v="2016-02-01T10:43:33"/>
    <x v="9"/>
  </r>
  <r>
    <n v="2512"/>
    <s v="Somethin' Tasty"/>
    <s v="Somethin' Tasty is a unique coffee, pastry &amp; retail store. We consign from all local sources: pottery, glass &amp; art."/>
    <x v="352"/>
    <n v="0"/>
    <x v="2"/>
    <s v="US"/>
    <s v="USD"/>
    <x v="2508"/>
    <x v="2512"/>
    <b v="0"/>
    <n v="0"/>
    <b v="0"/>
    <s v="food/restaurants"/>
    <n v="0"/>
    <x v="7"/>
    <x v="34"/>
    <x v="2512"/>
    <d v="2014-12-13T21:02:41"/>
    <x v="9"/>
  </r>
  <r>
    <n v="2513"/>
    <s v="Yahu Restaurants"/>
    <s v="Wir wollen einen Ort erschaffen an dem man sich wohlfÃ¼hlen kann, ein Ort an dem die Gedanken frei sind und man das Essen genieÃŸen kann."/>
    <x v="238"/>
    <n v="0"/>
    <x v="2"/>
    <s v="DE"/>
    <s v="EUR"/>
    <x v="2509"/>
    <x v="2513"/>
    <b v="0"/>
    <n v="0"/>
    <b v="0"/>
    <s v="food/restaurants"/>
    <n v="0"/>
    <x v="7"/>
    <x v="34"/>
    <x v="2513"/>
    <d v="2017-02-26T00:09:49"/>
    <x v="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x v="2510"/>
    <x v="2514"/>
    <b v="0"/>
    <n v="4"/>
    <b v="0"/>
    <s v="food/restaurants"/>
    <n v="2"/>
    <x v="7"/>
    <x v="34"/>
    <x v="2514"/>
    <d v="2014-08-20T09:21:17"/>
    <x v="9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x v="2511"/>
    <x v="2515"/>
    <b v="0"/>
    <n v="12"/>
    <b v="0"/>
    <s v="food/restaurants"/>
    <n v="19"/>
    <x v="7"/>
    <x v="34"/>
    <x v="2515"/>
    <d v="2015-02-22T20:09:13"/>
    <x v="9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x v="2512"/>
    <x v="2516"/>
    <b v="0"/>
    <n v="0"/>
    <b v="0"/>
    <s v="food/restaurants"/>
    <n v="0"/>
    <x v="7"/>
    <x v="34"/>
    <x v="2516"/>
    <d v="2014-11-29T16:40:52"/>
    <x v="9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x v="2513"/>
    <x v="2517"/>
    <b v="0"/>
    <n v="33"/>
    <b v="0"/>
    <s v="food/restaurants"/>
    <n v="10"/>
    <x v="7"/>
    <x v="34"/>
    <x v="2517"/>
    <d v="2015-03-19T18:15:30"/>
    <x v="9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x v="2514"/>
    <x v="2518"/>
    <b v="0"/>
    <n v="0"/>
    <b v="0"/>
    <s v="food/restaurants"/>
    <n v="0"/>
    <x v="7"/>
    <x v="34"/>
    <x v="2518"/>
    <d v="2014-11-13T17:20:28"/>
    <x v="9"/>
  </r>
  <r>
    <n v="2519"/>
    <s v="Kelli's Kitchen"/>
    <s v="Better than your mom's, better than Cracker Barrel, only at Kelli's Kitchen (all from scratch)."/>
    <x v="60"/>
    <n v="65"/>
    <x v="2"/>
    <s v="US"/>
    <s v="USD"/>
    <x v="2515"/>
    <x v="2519"/>
    <b v="0"/>
    <n v="4"/>
    <b v="0"/>
    <s v="food/restaurants"/>
    <n v="0"/>
    <x v="7"/>
    <x v="34"/>
    <x v="2519"/>
    <d v="2014-07-19T03:43:24"/>
    <x v="9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x v="2516"/>
    <x v="2520"/>
    <b v="0"/>
    <n v="0"/>
    <b v="0"/>
    <s v="food/restaurants"/>
    <n v="0"/>
    <x v="7"/>
    <x v="34"/>
    <x v="2520"/>
    <d v="2016-10-15T19:21:00"/>
    <x v="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x v="2517"/>
    <x v="2521"/>
    <b v="0"/>
    <n v="132"/>
    <b v="1"/>
    <s v="music/classical music"/>
    <n v="109"/>
    <x v="4"/>
    <x v="35"/>
    <x v="2521"/>
    <d v="2015-10-13T23:13:41"/>
    <x v="9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x v="2518"/>
    <x v="2522"/>
    <b v="0"/>
    <n v="27"/>
    <b v="1"/>
    <s v="music/classical music"/>
    <n v="100"/>
    <x v="4"/>
    <x v="35"/>
    <x v="2522"/>
    <d v="2016-04-22T14:52:00"/>
    <x v="9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x v="2519"/>
    <x v="2523"/>
    <b v="0"/>
    <n v="26"/>
    <b v="1"/>
    <s v="music/classical music"/>
    <n v="156"/>
    <x v="4"/>
    <x v="35"/>
    <x v="2523"/>
    <d v="2014-11-18T00:24:52"/>
    <x v="9"/>
  </r>
  <r>
    <n v="2524"/>
    <s v="Les Bostonades' First CD"/>
    <s v="We're bringing some of our favorite music from the past 10 years to disc for the first time ever."/>
    <x v="51"/>
    <n v="7620"/>
    <x v="0"/>
    <s v="US"/>
    <s v="USD"/>
    <x v="2520"/>
    <x v="2524"/>
    <b v="0"/>
    <n v="43"/>
    <b v="1"/>
    <s v="music/classical music"/>
    <n v="102"/>
    <x v="4"/>
    <x v="35"/>
    <x v="2524"/>
    <d v="2014-12-21T04:30:00"/>
    <x v="9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x v="2521"/>
    <x v="2525"/>
    <b v="0"/>
    <n v="80"/>
    <b v="1"/>
    <s v="music/classical music"/>
    <n v="100"/>
    <x v="4"/>
    <x v="35"/>
    <x v="2525"/>
    <d v="2012-06-28T20:16:11"/>
    <x v="9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x v="2522"/>
    <x v="2526"/>
    <b v="0"/>
    <n v="33"/>
    <b v="1"/>
    <s v="music/classical music"/>
    <n v="113"/>
    <x v="4"/>
    <x v="35"/>
    <x v="2526"/>
    <d v="2014-12-08T04:59:00"/>
    <x v="9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x v="2523"/>
    <x v="2527"/>
    <b v="0"/>
    <n v="71"/>
    <b v="1"/>
    <s v="music/classical music"/>
    <n v="102"/>
    <x v="4"/>
    <x v="35"/>
    <x v="2527"/>
    <d v="2013-10-18T03:59:00"/>
    <x v="9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x v="2524"/>
    <x v="2528"/>
    <b v="0"/>
    <n v="81"/>
    <b v="1"/>
    <s v="music/classical music"/>
    <n v="107"/>
    <x v="4"/>
    <x v="35"/>
    <x v="2528"/>
    <d v="2015-08-20T11:00:00"/>
    <x v="9"/>
  </r>
  <r>
    <n v="2529"/>
    <s v="UrbanArias is DC's Contemporary Opera Company"/>
    <s v="Opera. Short. New."/>
    <x v="12"/>
    <n v="6257"/>
    <x v="0"/>
    <s v="US"/>
    <s v="USD"/>
    <x v="2525"/>
    <x v="2529"/>
    <b v="0"/>
    <n v="76"/>
    <b v="1"/>
    <s v="music/classical music"/>
    <n v="104"/>
    <x v="4"/>
    <x v="35"/>
    <x v="2529"/>
    <d v="2012-03-25T00:56:15"/>
    <x v="9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x v="2526"/>
    <x v="2530"/>
    <b v="0"/>
    <n v="48"/>
    <b v="1"/>
    <s v="music/classical music"/>
    <n v="100"/>
    <x v="4"/>
    <x v="35"/>
    <x v="2530"/>
    <d v="2015-04-20T04:50:00"/>
    <x v="9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x v="2527"/>
    <x v="2531"/>
    <b v="0"/>
    <n v="61"/>
    <b v="1"/>
    <s v="music/classical music"/>
    <n v="100"/>
    <x v="4"/>
    <x v="35"/>
    <x v="2531"/>
    <d v="2015-08-15T03:59:00"/>
    <x v="9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x v="2528"/>
    <x v="2532"/>
    <b v="0"/>
    <n v="60"/>
    <b v="1"/>
    <s v="music/classical music"/>
    <n v="126"/>
    <x v="4"/>
    <x v="35"/>
    <x v="2532"/>
    <d v="2012-08-16T20:22:46"/>
    <x v="9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x v="2529"/>
    <x v="2533"/>
    <b v="0"/>
    <n v="136"/>
    <b v="1"/>
    <s v="music/classical music"/>
    <n v="111"/>
    <x v="4"/>
    <x v="35"/>
    <x v="2533"/>
    <d v="2013-03-01T18:01:08"/>
    <x v="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x v="2530"/>
    <x v="2534"/>
    <b v="0"/>
    <n v="14"/>
    <b v="1"/>
    <s v="music/classical music"/>
    <n v="105"/>
    <x v="4"/>
    <x v="35"/>
    <x v="2534"/>
    <d v="2010-01-01T06:00:00"/>
    <x v="9"/>
  </r>
  <r>
    <n v="2535"/>
    <s v="Mark Hayes Requiem Recording"/>
    <s v="Mark Hayes: Requiem Recording"/>
    <x v="22"/>
    <n v="20755"/>
    <x v="0"/>
    <s v="US"/>
    <s v="USD"/>
    <x v="2531"/>
    <x v="2535"/>
    <b v="0"/>
    <n v="78"/>
    <b v="1"/>
    <s v="music/classical music"/>
    <n v="104"/>
    <x v="4"/>
    <x v="35"/>
    <x v="2535"/>
    <d v="2014-12-01T19:59:05"/>
    <x v="9"/>
  </r>
  <r>
    <n v="2536"/>
    <s v="Become the subject of my next composition!"/>
    <s v="I create my solo piano Vignettes by encrypting someone's name in the melody. Next up is the fourth Vignette, and I need a subject!"/>
    <x v="252"/>
    <n v="29"/>
    <x v="0"/>
    <s v="US"/>
    <s v="USD"/>
    <x v="2532"/>
    <x v="2536"/>
    <b v="0"/>
    <n v="4"/>
    <b v="1"/>
    <s v="music/classical music"/>
    <n v="116"/>
    <x v="4"/>
    <x v="35"/>
    <x v="2536"/>
    <d v="2013-07-30T02:32:46"/>
    <x v="9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x v="2533"/>
    <x v="2537"/>
    <b v="0"/>
    <n v="11"/>
    <b v="1"/>
    <s v="music/classical music"/>
    <n v="110"/>
    <x v="4"/>
    <x v="35"/>
    <x v="2537"/>
    <d v="2011-08-01T15:34:15"/>
    <x v="9"/>
  </r>
  <r>
    <n v="2538"/>
    <s v="Me, Myself and Albinoni"/>
    <s v="I will record 2 of Tomaso Albinoni's concertos for 2 oboes playing both parts myself."/>
    <x v="102"/>
    <n v="20343.169999999998"/>
    <x v="0"/>
    <s v="US"/>
    <s v="USD"/>
    <x v="2534"/>
    <x v="2538"/>
    <b v="0"/>
    <n v="185"/>
    <b v="1"/>
    <s v="music/classical music"/>
    <n v="113"/>
    <x v="4"/>
    <x v="35"/>
    <x v="2538"/>
    <d v="2013-02-24T04:59:00"/>
    <x v="9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x v="2535"/>
    <x v="2539"/>
    <b v="0"/>
    <n v="59"/>
    <b v="1"/>
    <s v="music/classical music"/>
    <n v="100"/>
    <x v="4"/>
    <x v="35"/>
    <x v="2539"/>
    <d v="2015-02-02T21:39:12"/>
    <x v="9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x v="2536"/>
    <x v="2540"/>
    <b v="0"/>
    <n v="27"/>
    <b v="1"/>
    <s v="music/classical music"/>
    <n v="103"/>
    <x v="4"/>
    <x v="35"/>
    <x v="2540"/>
    <d v="2011-10-29T16:12:01"/>
    <x v="9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x v="2537"/>
    <x v="2541"/>
    <b v="0"/>
    <n v="63"/>
    <b v="1"/>
    <s v="music/classical music"/>
    <n v="107"/>
    <x v="4"/>
    <x v="35"/>
    <x v="2541"/>
    <d v="2013-09-26T10:46:58"/>
    <x v="9"/>
  </r>
  <r>
    <n v="2542"/>
    <s v="Classical Music by Marquita"/>
    <s v="Marquita Renee Ntim records her first Classical Album, complete with her playing the viola, cello and singing opera."/>
    <x v="175"/>
    <n v="725"/>
    <x v="0"/>
    <s v="US"/>
    <s v="USD"/>
    <x v="2538"/>
    <x v="2542"/>
    <b v="0"/>
    <n v="13"/>
    <b v="1"/>
    <s v="music/classical music"/>
    <n v="104"/>
    <x v="4"/>
    <x v="35"/>
    <x v="2542"/>
    <d v="2013-10-01T03:59:00"/>
    <x v="9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x v="2539"/>
    <x v="2543"/>
    <b v="0"/>
    <n v="13"/>
    <b v="1"/>
    <s v="music/classical music"/>
    <n v="156"/>
    <x v="4"/>
    <x v="35"/>
    <x v="2543"/>
    <d v="2011-01-02T03:00:00"/>
    <x v="9"/>
  </r>
  <r>
    <n v="2544"/>
    <s v="Singing City Children's Choir"/>
    <s v="Bringing choral music and performance opportunities to under-served youth in West Philadelphia"/>
    <x v="10"/>
    <n v="5041"/>
    <x v="0"/>
    <s v="US"/>
    <s v="USD"/>
    <x v="2540"/>
    <x v="2544"/>
    <b v="0"/>
    <n v="57"/>
    <b v="1"/>
    <s v="music/classical music"/>
    <n v="101"/>
    <x v="4"/>
    <x v="35"/>
    <x v="2544"/>
    <d v="2012-07-08T12:29:29"/>
    <x v="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x v="2541"/>
    <x v="2545"/>
    <b v="0"/>
    <n v="61"/>
    <b v="1"/>
    <s v="music/classical music"/>
    <n v="195"/>
    <x v="4"/>
    <x v="35"/>
    <x v="2545"/>
    <d v="2015-02-27T00:30:00"/>
    <x v="9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x v="2542"/>
    <x v="2546"/>
    <b v="0"/>
    <n v="65"/>
    <b v="1"/>
    <s v="music/classical music"/>
    <n v="112"/>
    <x v="4"/>
    <x v="35"/>
    <x v="2546"/>
    <d v="2013-10-05T05:00:00"/>
    <x v="9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x v="2543"/>
    <x v="2547"/>
    <b v="0"/>
    <n v="134"/>
    <b v="1"/>
    <s v="music/classical music"/>
    <n v="120"/>
    <x v="4"/>
    <x v="35"/>
    <x v="2547"/>
    <d v="2012-04-04T17:33:23"/>
    <x v="9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x v="2544"/>
    <x v="2548"/>
    <b v="0"/>
    <n v="37"/>
    <b v="1"/>
    <s v="music/classical music"/>
    <n v="102"/>
    <x v="4"/>
    <x v="35"/>
    <x v="2548"/>
    <d v="2016-09-30T04:27:00"/>
    <x v="9"/>
  </r>
  <r>
    <n v="2549"/>
    <s v="The Miller's Wife, a new opera"/>
    <s v="A new opera in English by Mike Christie to be premiÃ¨red at the Arcola Theatre, London UK from 14th-17th August 2013."/>
    <x v="353"/>
    <n v="1614"/>
    <x v="0"/>
    <s v="GB"/>
    <s v="GBP"/>
    <x v="2545"/>
    <x v="2549"/>
    <b v="0"/>
    <n v="37"/>
    <b v="1"/>
    <s v="music/classical music"/>
    <n v="103"/>
    <x v="4"/>
    <x v="35"/>
    <x v="2549"/>
    <d v="2013-05-31T17:00:00"/>
    <x v="9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x v="2546"/>
    <x v="2550"/>
    <b v="0"/>
    <n v="150"/>
    <b v="1"/>
    <s v="music/classical music"/>
    <n v="101"/>
    <x v="4"/>
    <x v="35"/>
    <x v="2550"/>
    <d v="2015-10-08T03:59:00"/>
    <x v="9"/>
  </r>
  <r>
    <n v="2551"/>
    <s v="Mozart Requiem with Bach Cantata 106 &amp; Brahms NÃ¤nie"/>
    <s v="KCS seeks your support to off-set the cost of assembling a professional 25 piece orchestra for two choral performances."/>
    <x v="354"/>
    <n v="3775.5"/>
    <x v="0"/>
    <s v="US"/>
    <s v="USD"/>
    <x v="2547"/>
    <x v="2551"/>
    <b v="0"/>
    <n v="56"/>
    <b v="1"/>
    <s v="music/classical music"/>
    <n v="103"/>
    <x v="4"/>
    <x v="35"/>
    <x v="2551"/>
    <d v="2012-03-21T20:48:00"/>
    <x v="9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x v="2548"/>
    <x v="2552"/>
    <b v="0"/>
    <n v="18"/>
    <b v="1"/>
    <s v="music/classical music"/>
    <n v="107"/>
    <x v="4"/>
    <x v="35"/>
    <x v="2552"/>
    <d v="2017-03-05T19:26:21"/>
    <x v="9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x v="2549"/>
    <x v="2553"/>
    <b v="0"/>
    <n v="60"/>
    <b v="1"/>
    <s v="music/classical music"/>
    <n v="156"/>
    <x v="4"/>
    <x v="35"/>
    <x v="2553"/>
    <d v="2012-09-21T04:46:47"/>
    <x v="9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x v="2550"/>
    <x v="2554"/>
    <b v="0"/>
    <n v="67"/>
    <b v="1"/>
    <s v="music/classical music"/>
    <n v="123"/>
    <x v="4"/>
    <x v="35"/>
    <x v="2554"/>
    <d v="2015-06-01T03:59:00"/>
    <x v="9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x v="2551"/>
    <x v="2555"/>
    <b v="0"/>
    <n v="35"/>
    <b v="1"/>
    <s v="music/classical music"/>
    <n v="107"/>
    <x v="4"/>
    <x v="35"/>
    <x v="2555"/>
    <d v="2012-05-28T15:43:13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x v="355"/>
    <n v="786"/>
    <x v="0"/>
    <s v="US"/>
    <s v="USD"/>
    <x v="2552"/>
    <x v="2556"/>
    <b v="0"/>
    <n v="34"/>
    <b v="1"/>
    <s v="music/classical music"/>
    <n v="106"/>
    <x v="4"/>
    <x v="35"/>
    <x v="2556"/>
    <d v="2012-12-24T23:47:37"/>
    <x v="9"/>
  </r>
  <r>
    <n v="2557"/>
    <s v="European Tour"/>
    <s v="Raising money for our concert tour of Switzerland and Germany in June/July 2014"/>
    <x v="42"/>
    <n v="1066"/>
    <x v="0"/>
    <s v="GB"/>
    <s v="GBP"/>
    <x v="2553"/>
    <x v="2557"/>
    <b v="0"/>
    <n v="36"/>
    <b v="1"/>
    <s v="music/classical music"/>
    <n v="118"/>
    <x v="4"/>
    <x v="35"/>
    <x v="2557"/>
    <d v="2014-05-15T17:53:06"/>
    <x v="9"/>
  </r>
  <r>
    <n v="2558"/>
    <s v="Hopkins Sinfonia 2015 Season"/>
    <s v="The Hopkins Sinfonia is looking for your support to run our 2015 Season made up of five concerts."/>
    <x v="21"/>
    <n v="1361"/>
    <x v="0"/>
    <s v="AU"/>
    <s v="AUD"/>
    <x v="2554"/>
    <x v="2558"/>
    <b v="0"/>
    <n v="18"/>
    <b v="1"/>
    <s v="music/classical music"/>
    <n v="109"/>
    <x v="4"/>
    <x v="35"/>
    <x v="2558"/>
    <d v="2015-05-01T13:59:00"/>
    <x v="9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x v="2555"/>
    <x v="2559"/>
    <b v="0"/>
    <n v="25"/>
    <b v="1"/>
    <s v="music/classical music"/>
    <n v="111"/>
    <x v="4"/>
    <x v="35"/>
    <x v="2559"/>
    <d v="2011-11-15T19:37:00"/>
    <x v="9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x v="2556"/>
    <x v="2560"/>
    <b v="0"/>
    <n v="21"/>
    <b v="1"/>
    <s v="music/classical music"/>
    <n v="100"/>
    <x v="4"/>
    <x v="35"/>
    <x v="2560"/>
    <d v="2015-03-06T22:49:34"/>
    <x v="9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x v="2557"/>
    <x v="2561"/>
    <b v="0"/>
    <n v="0"/>
    <b v="0"/>
    <s v="food/food trucks"/>
    <n v="0"/>
    <x v="7"/>
    <x v="19"/>
    <x v="2561"/>
    <d v="2015-10-13T12:41:29"/>
    <x v="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x v="2558"/>
    <x v="2562"/>
    <b v="0"/>
    <n v="3"/>
    <b v="0"/>
    <s v="food/food trucks"/>
    <n v="1"/>
    <x v="7"/>
    <x v="19"/>
    <x v="2562"/>
    <d v="2016-10-11T12:35:39"/>
    <x v="9"/>
  </r>
  <r>
    <n v="2563"/>
    <s v="Phoenix Pearl Boba Tea Truck (Canceled)"/>
    <s v="Michigan based bubble tea and specialty ice cream food truck"/>
    <x v="22"/>
    <n v="0"/>
    <x v="1"/>
    <s v="US"/>
    <s v="USD"/>
    <x v="2559"/>
    <x v="2563"/>
    <b v="0"/>
    <n v="0"/>
    <b v="0"/>
    <s v="food/food trucks"/>
    <n v="0"/>
    <x v="7"/>
    <x v="19"/>
    <x v="2563"/>
    <d v="2015-07-30T03:20:51"/>
    <x v="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x v="2560"/>
    <x v="2564"/>
    <b v="0"/>
    <n v="0"/>
    <b v="0"/>
    <s v="food/food trucks"/>
    <n v="0"/>
    <x v="7"/>
    <x v="19"/>
    <x v="2564"/>
    <d v="2014-08-01T00:58:19"/>
    <x v="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x v="2561"/>
    <x v="2565"/>
    <b v="0"/>
    <n v="1"/>
    <b v="0"/>
    <s v="food/food trucks"/>
    <n v="1"/>
    <x v="7"/>
    <x v="19"/>
    <x v="2565"/>
    <d v="2016-05-09T20:50:00"/>
    <x v="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x v="2562"/>
    <x v="2566"/>
    <b v="0"/>
    <n v="0"/>
    <b v="0"/>
    <s v="food/food trucks"/>
    <n v="0"/>
    <x v="7"/>
    <x v="19"/>
    <x v="2566"/>
    <d v="2014-08-21T23:32:28"/>
    <x v="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x v="2563"/>
    <x v="2567"/>
    <b v="0"/>
    <n v="2"/>
    <b v="0"/>
    <s v="food/food trucks"/>
    <n v="0"/>
    <x v="7"/>
    <x v="19"/>
    <x v="2567"/>
    <d v="2015-04-23T21:05:38"/>
    <x v="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x v="2564"/>
    <x v="2568"/>
    <b v="0"/>
    <n v="1"/>
    <b v="0"/>
    <s v="food/food trucks"/>
    <n v="1"/>
    <x v="7"/>
    <x v="19"/>
    <x v="2568"/>
    <d v="2016-09-01T15:59:54"/>
    <x v="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x v="2565"/>
    <x v="2569"/>
    <b v="0"/>
    <n v="2"/>
    <b v="0"/>
    <s v="food/food trucks"/>
    <n v="2"/>
    <x v="7"/>
    <x v="19"/>
    <x v="2569"/>
    <d v="2015-09-17T02:31:52"/>
    <x v="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x v="2566"/>
    <x v="2570"/>
    <b v="0"/>
    <n v="2"/>
    <b v="0"/>
    <s v="food/food trucks"/>
    <n v="1"/>
    <x v="7"/>
    <x v="19"/>
    <x v="2570"/>
    <d v="2017-02-08T21:40:35"/>
    <x v="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x v="2567"/>
    <x v="2571"/>
    <b v="0"/>
    <n v="4"/>
    <b v="0"/>
    <s v="food/food trucks"/>
    <n v="0"/>
    <x v="7"/>
    <x v="19"/>
    <x v="2571"/>
    <d v="2016-05-19T08:12:01"/>
    <x v="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x v="2568"/>
    <x v="2572"/>
    <b v="0"/>
    <n v="0"/>
    <b v="0"/>
    <s v="food/food trucks"/>
    <n v="0"/>
    <x v="7"/>
    <x v="19"/>
    <x v="2572"/>
    <d v="2015-04-13T02:51:57"/>
    <x v="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x v="2569"/>
    <x v="2573"/>
    <b v="0"/>
    <n v="0"/>
    <b v="0"/>
    <s v="food/food trucks"/>
    <n v="0"/>
    <x v="7"/>
    <x v="19"/>
    <x v="2573"/>
    <d v="2014-08-23T14:12:29"/>
    <x v="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x v="2570"/>
    <x v="2574"/>
    <b v="0"/>
    <n v="0"/>
    <b v="0"/>
    <s v="food/food trucks"/>
    <n v="0"/>
    <x v="7"/>
    <x v="19"/>
    <x v="2574"/>
    <d v="2016-05-18T19:49:05"/>
    <x v="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x v="2571"/>
    <x v="2575"/>
    <b v="0"/>
    <n v="0"/>
    <b v="0"/>
    <s v="food/food trucks"/>
    <n v="0"/>
    <x v="7"/>
    <x v="19"/>
    <x v="2575"/>
    <d v="2015-01-12T02:36:34"/>
    <x v="9"/>
  </r>
  <r>
    <n v="2576"/>
    <s v="2 Go Fast Food (Canceled)"/>
    <s v="A New Twist with an American and Philippine fast food Mobile Trailer."/>
    <x v="3"/>
    <n v="0"/>
    <x v="1"/>
    <s v="US"/>
    <s v="USD"/>
    <x v="2572"/>
    <x v="2576"/>
    <b v="0"/>
    <n v="0"/>
    <b v="0"/>
    <s v="food/food trucks"/>
    <n v="0"/>
    <x v="7"/>
    <x v="19"/>
    <x v="2576"/>
    <d v="2015-04-10T23:14:07"/>
    <x v="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x v="2573"/>
    <x v="2577"/>
    <b v="0"/>
    <n v="0"/>
    <b v="0"/>
    <s v="food/food trucks"/>
    <n v="0"/>
    <x v="7"/>
    <x v="19"/>
    <x v="2577"/>
    <d v="2014-08-04T19:41:37"/>
    <x v="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x v="2574"/>
    <x v="2578"/>
    <b v="0"/>
    <n v="0"/>
    <b v="0"/>
    <s v="food/food trucks"/>
    <n v="0"/>
    <x v="7"/>
    <x v="19"/>
    <x v="2578"/>
    <d v="2015-10-09T17:00:00"/>
    <x v="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x v="2575"/>
    <x v="2579"/>
    <b v="0"/>
    <n v="12"/>
    <b v="0"/>
    <s v="food/food trucks"/>
    <n v="0"/>
    <x v="7"/>
    <x v="19"/>
    <x v="2579"/>
    <d v="2014-09-15T19:55:03"/>
    <x v="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x v="2576"/>
    <x v="2580"/>
    <b v="0"/>
    <n v="2"/>
    <b v="0"/>
    <s v="food/food trucks"/>
    <n v="1"/>
    <x v="7"/>
    <x v="19"/>
    <x v="2580"/>
    <d v="2015-05-16T03:00:00"/>
    <x v="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x v="2577"/>
    <x v="2581"/>
    <b v="0"/>
    <n v="11"/>
    <b v="0"/>
    <s v="food/food trucks"/>
    <n v="11"/>
    <x v="7"/>
    <x v="19"/>
    <x v="2581"/>
    <d v="2015-11-16T16:04:58"/>
    <x v="9"/>
  </r>
  <r>
    <n v="2582"/>
    <s v="Drunken Wings"/>
    <s v="The place where chicken meets liquor for the first time!"/>
    <x v="160"/>
    <n v="1"/>
    <x v="2"/>
    <s v="US"/>
    <s v="USD"/>
    <x v="2578"/>
    <x v="2582"/>
    <b v="0"/>
    <n v="1"/>
    <b v="0"/>
    <s v="food/food trucks"/>
    <n v="0"/>
    <x v="7"/>
    <x v="19"/>
    <x v="2582"/>
    <d v="2016-10-29T23:43:54"/>
    <x v="9"/>
  </r>
  <r>
    <n v="2583"/>
    <s v="Crazy Daisy Food Truck"/>
    <s v="Crazy Daisy will become the newest member of the food truck distributors in Kansas City, Missouri."/>
    <x v="28"/>
    <n v="5"/>
    <x v="2"/>
    <s v="US"/>
    <s v="USD"/>
    <x v="2579"/>
    <x v="2583"/>
    <b v="0"/>
    <n v="5"/>
    <b v="0"/>
    <s v="food/food trucks"/>
    <n v="1"/>
    <x v="7"/>
    <x v="19"/>
    <x v="2583"/>
    <d v="2015-03-16T17:28:00"/>
    <x v="9"/>
  </r>
  <r>
    <n v="2584"/>
    <s v="Culinary Arts Food Truck Style"/>
    <s v="Bringing quality food to the masses using local premium ingredients, but at a food truck price!"/>
    <x v="3"/>
    <n v="0"/>
    <x v="2"/>
    <s v="US"/>
    <s v="USD"/>
    <x v="2580"/>
    <x v="2584"/>
    <b v="0"/>
    <n v="0"/>
    <b v="0"/>
    <s v="food/food trucks"/>
    <n v="0"/>
    <x v="7"/>
    <x v="19"/>
    <x v="2584"/>
    <d v="2015-06-15T04:09:29"/>
    <x v="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x v="2581"/>
    <x v="2585"/>
    <b v="0"/>
    <n v="1"/>
    <b v="0"/>
    <s v="food/food trucks"/>
    <n v="0"/>
    <x v="7"/>
    <x v="19"/>
    <x v="2585"/>
    <d v="2014-07-05T23:07:12"/>
    <x v="9"/>
  </r>
  <r>
    <n v="2586"/>
    <s v="Inspire Healthy Eating"/>
    <s v="I would like to bring fresh salad and food to the streets of London at a reasonable price."/>
    <x v="9"/>
    <n v="5"/>
    <x v="2"/>
    <s v="GB"/>
    <s v="GBP"/>
    <x v="2582"/>
    <x v="2586"/>
    <b v="0"/>
    <n v="1"/>
    <b v="0"/>
    <s v="food/food trucks"/>
    <n v="0"/>
    <x v="7"/>
    <x v="19"/>
    <x v="2586"/>
    <d v="2015-12-25T07:55:36"/>
    <x v="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x v="2583"/>
    <x v="2587"/>
    <b v="0"/>
    <n v="6"/>
    <b v="0"/>
    <s v="food/food trucks"/>
    <n v="2"/>
    <x v="7"/>
    <x v="19"/>
    <x v="2587"/>
    <d v="2015-12-30T16:12:33"/>
    <x v="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x v="2584"/>
    <x v="2588"/>
    <b v="0"/>
    <n v="8"/>
    <b v="0"/>
    <s v="food/food trucks"/>
    <n v="4"/>
    <x v="7"/>
    <x v="19"/>
    <x v="2588"/>
    <d v="2015-03-31T13:14:00"/>
    <x v="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x v="2585"/>
    <x v="2589"/>
    <b v="0"/>
    <n v="1"/>
    <b v="0"/>
    <s v="food/food trucks"/>
    <n v="0"/>
    <x v="7"/>
    <x v="19"/>
    <x v="2589"/>
    <d v="2016-03-23T11:52:07"/>
    <x v="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x v="2586"/>
    <x v="2590"/>
    <b v="0"/>
    <n v="0"/>
    <b v="0"/>
    <s v="food/food trucks"/>
    <n v="0"/>
    <x v="7"/>
    <x v="19"/>
    <x v="2590"/>
    <d v="2016-01-26T14:08:17"/>
    <x v="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x v="2587"/>
    <x v="2591"/>
    <b v="0"/>
    <n v="2"/>
    <b v="0"/>
    <s v="food/food trucks"/>
    <n v="2"/>
    <x v="7"/>
    <x v="19"/>
    <x v="2591"/>
    <d v="2016-03-13T20:45:24"/>
    <x v="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x v="2588"/>
    <x v="2592"/>
    <b v="0"/>
    <n v="1"/>
    <b v="0"/>
    <s v="food/food trucks"/>
    <n v="0"/>
    <x v="7"/>
    <x v="19"/>
    <x v="2592"/>
    <d v="2014-10-05T19:13:41"/>
    <x v="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x v="2589"/>
    <x v="2593"/>
    <b v="0"/>
    <n v="0"/>
    <b v="0"/>
    <s v="food/food trucks"/>
    <n v="0"/>
    <x v="7"/>
    <x v="19"/>
    <x v="2593"/>
    <d v="2015-04-25T20:17:06"/>
    <x v="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x v="2590"/>
    <x v="2594"/>
    <b v="0"/>
    <n v="1"/>
    <b v="0"/>
    <s v="food/food trucks"/>
    <n v="0"/>
    <x v="7"/>
    <x v="19"/>
    <x v="2594"/>
    <d v="2014-08-07T23:13:48"/>
    <x v="9"/>
  </r>
  <r>
    <n v="2595"/>
    <s v="Food Truck for Little Fox Bakery"/>
    <s v="Looking to put the best baked goods in Bowling Green on wheels"/>
    <x v="36"/>
    <n v="1825"/>
    <x v="2"/>
    <s v="US"/>
    <s v="USD"/>
    <x v="2591"/>
    <x v="2595"/>
    <b v="0"/>
    <n v="19"/>
    <b v="0"/>
    <s v="food/food trucks"/>
    <n v="12"/>
    <x v="7"/>
    <x v="19"/>
    <x v="2595"/>
    <d v="2017-02-24T05:51:40"/>
    <x v="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x v="2592"/>
    <x v="2596"/>
    <b v="0"/>
    <n v="27"/>
    <b v="0"/>
    <s v="food/food trucks"/>
    <n v="24"/>
    <x v="7"/>
    <x v="19"/>
    <x v="2596"/>
    <d v="2014-08-07T15:56:49"/>
    <x v="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x v="2593"/>
    <x v="2597"/>
    <b v="0"/>
    <n v="7"/>
    <b v="0"/>
    <s v="food/food trucks"/>
    <n v="6"/>
    <x v="7"/>
    <x v="19"/>
    <x v="2597"/>
    <d v="2016-06-19T08:11:57"/>
    <x v="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x v="2594"/>
    <x v="2598"/>
    <b v="0"/>
    <n v="14"/>
    <b v="0"/>
    <s v="food/food trucks"/>
    <n v="39"/>
    <x v="7"/>
    <x v="19"/>
    <x v="2598"/>
    <d v="2015-09-23T20:10:01"/>
    <x v="9"/>
  </r>
  <r>
    <n v="2599"/>
    <s v="Empty Ramekins Catering Group"/>
    <s v="The Empty Ramekins Catering Group is looking for your help to start up in Miami Florida!!!!"/>
    <x v="356"/>
    <n v="90"/>
    <x v="2"/>
    <s v="US"/>
    <s v="USD"/>
    <x v="2595"/>
    <x v="2599"/>
    <b v="0"/>
    <n v="5"/>
    <b v="0"/>
    <s v="food/food trucks"/>
    <n v="1"/>
    <x v="7"/>
    <x v="19"/>
    <x v="2599"/>
    <d v="2014-08-03T18:05:47"/>
    <x v="9"/>
  </r>
  <r>
    <n v="2600"/>
    <s v="Help Buttz Return From the Ashes"/>
    <s v="On Sunday November 8, 2015 our food truck burned to the ground. Please help us get rebuilt."/>
    <x v="63"/>
    <n v="3466"/>
    <x v="2"/>
    <s v="US"/>
    <s v="USD"/>
    <x v="2596"/>
    <x v="2600"/>
    <b v="0"/>
    <n v="30"/>
    <b v="0"/>
    <s v="food/food trucks"/>
    <n v="7"/>
    <x v="7"/>
    <x v="19"/>
    <x v="2600"/>
    <d v="2016-03-25T20:36:40"/>
    <x v="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x v="2597"/>
    <x v="2601"/>
    <b v="1"/>
    <n v="151"/>
    <b v="1"/>
    <s v="technology/space exploration"/>
    <n v="661"/>
    <x v="2"/>
    <x v="36"/>
    <x v="2601"/>
    <d v="2012-09-13T03:59:00"/>
    <x v="9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x v="2598"/>
    <x v="2602"/>
    <b v="1"/>
    <n v="489"/>
    <b v="1"/>
    <s v="technology/space exploration"/>
    <n v="326"/>
    <x v="2"/>
    <x v="36"/>
    <x v="2602"/>
    <d v="2014-11-12T21:20:00"/>
    <x v="9"/>
  </r>
  <r>
    <n v="2603"/>
    <s v="Manned Mock Mars Mission"/>
    <s v="I will be building a mock space station and simulate living on Mars for two weeks."/>
    <x v="258"/>
    <n v="1776"/>
    <x v="0"/>
    <s v="US"/>
    <s v="USD"/>
    <x v="2599"/>
    <x v="2603"/>
    <b v="1"/>
    <n v="50"/>
    <b v="1"/>
    <s v="technology/space exploration"/>
    <n v="101"/>
    <x v="2"/>
    <x v="36"/>
    <x v="2603"/>
    <d v="2013-12-23T21:54:14"/>
    <x v="9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x v="2600"/>
    <x v="2604"/>
    <b v="1"/>
    <n v="321"/>
    <b v="1"/>
    <s v="technology/space exploration"/>
    <n v="104"/>
    <x v="2"/>
    <x v="36"/>
    <x v="2604"/>
    <d v="2012-04-29T01:13:43"/>
    <x v="9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x v="2601"/>
    <x v="2605"/>
    <b v="1"/>
    <n v="1762"/>
    <b v="1"/>
    <s v="technology/space exploration"/>
    <n v="107"/>
    <x v="2"/>
    <x v="36"/>
    <x v="2605"/>
    <d v="2016-06-17T12:59:50"/>
    <x v="9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x v="2602"/>
    <x v="2606"/>
    <b v="1"/>
    <n v="385"/>
    <b v="1"/>
    <s v="technology/space exploration"/>
    <n v="110"/>
    <x v="2"/>
    <x v="36"/>
    <x v="2606"/>
    <d v="2014-04-29T17:06:22"/>
    <x v="9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x v="2603"/>
    <x v="2607"/>
    <b v="1"/>
    <n v="398"/>
    <b v="1"/>
    <s v="technology/space exploration"/>
    <n v="408"/>
    <x v="2"/>
    <x v="36"/>
    <x v="2607"/>
    <d v="2015-08-12T02:00:00"/>
    <x v="9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x v="2604"/>
    <x v="2608"/>
    <b v="1"/>
    <n v="304"/>
    <b v="1"/>
    <s v="technology/space exploration"/>
    <n v="224"/>
    <x v="2"/>
    <x v="36"/>
    <x v="2608"/>
    <d v="2017-03-15T00:00:00"/>
    <x v="9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x v="2605"/>
    <x v="2609"/>
    <b v="1"/>
    <n v="676"/>
    <b v="1"/>
    <s v="technology/space exploration"/>
    <n v="304"/>
    <x v="2"/>
    <x v="36"/>
    <x v="2609"/>
    <d v="2012-07-15T05:42:31"/>
    <x v="9"/>
  </r>
  <r>
    <n v="2610"/>
    <s v="Restore the Pluto Discovery Telescope"/>
    <s v="Preserve the telescope that Clyde Tombaugh used to discover Pluto for generations to come!"/>
    <x v="357"/>
    <n v="32172.66"/>
    <x v="0"/>
    <s v="US"/>
    <s v="USD"/>
    <x v="2606"/>
    <x v="2610"/>
    <b v="1"/>
    <n v="577"/>
    <b v="1"/>
    <s v="technology/space exploration"/>
    <n v="141"/>
    <x v="2"/>
    <x v="36"/>
    <x v="2610"/>
    <d v="2016-08-22T06:59:00"/>
    <x v="9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x v="2607"/>
    <x v="2611"/>
    <b v="1"/>
    <n v="3663"/>
    <b v="1"/>
    <s v="technology/space exploration"/>
    <n v="2791"/>
    <x v="2"/>
    <x v="36"/>
    <x v="2611"/>
    <d v="2017-01-02T22:59:00"/>
    <x v="9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x v="2608"/>
    <x v="2612"/>
    <b v="1"/>
    <n v="294"/>
    <b v="1"/>
    <s v="technology/space exploration"/>
    <n v="172"/>
    <x v="2"/>
    <x v="36"/>
    <x v="2612"/>
    <d v="2015-01-09T03:26:10"/>
    <x v="9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x v="2609"/>
    <x v="2613"/>
    <b v="1"/>
    <n v="28"/>
    <b v="1"/>
    <s v="technology/space exploration"/>
    <n v="101"/>
    <x v="2"/>
    <x v="36"/>
    <x v="2613"/>
    <d v="2012-09-21T19:38:14"/>
    <x v="9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x v="2610"/>
    <x v="2614"/>
    <b v="1"/>
    <n v="100"/>
    <b v="1"/>
    <s v="technology/space exploration"/>
    <n v="102"/>
    <x v="2"/>
    <x v="36"/>
    <x v="2614"/>
    <d v="2014-04-30T05:00:00"/>
    <x v="9"/>
  </r>
  <r>
    <n v="2615"/>
    <s v="Action Man (GI Joe) Mission Mercury 10"/>
    <s v="Mission to launch a vintage Action Man and Space Capsule into space and film from his birthplace in UK to mark his 50th Anniversary."/>
    <x v="358"/>
    <n v="3397"/>
    <x v="0"/>
    <s v="GB"/>
    <s v="GBP"/>
    <x v="2611"/>
    <x v="2615"/>
    <b v="0"/>
    <n v="72"/>
    <b v="1"/>
    <s v="technology/space exploration"/>
    <n v="170"/>
    <x v="2"/>
    <x v="36"/>
    <x v="2615"/>
    <d v="2016-04-30T12:00:00"/>
    <x v="9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x v="2612"/>
    <x v="2616"/>
    <b v="1"/>
    <n v="238"/>
    <b v="1"/>
    <s v="technology/space exploration"/>
    <n v="115"/>
    <x v="2"/>
    <x v="36"/>
    <x v="2616"/>
    <d v="2015-08-25T23:52:09"/>
    <x v="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x v="2613"/>
    <x v="2617"/>
    <b v="1"/>
    <n v="159"/>
    <b v="1"/>
    <s v="technology/space exploration"/>
    <n v="878"/>
    <x v="2"/>
    <x v="36"/>
    <x v="2617"/>
    <d v="2014-10-20T20:59:11"/>
    <x v="9"/>
  </r>
  <r>
    <n v="2618"/>
    <s v="SPACE ART FEATURING ASTRONAUTS #WeBelieveInAstronauts"/>
    <s v="LTD ED COLLECTIBLE SPACE ART FEAT. ASTRONAUTS"/>
    <x v="36"/>
    <n v="15808"/>
    <x v="0"/>
    <s v="US"/>
    <s v="USD"/>
    <x v="2614"/>
    <x v="2618"/>
    <b v="1"/>
    <n v="77"/>
    <b v="1"/>
    <s v="technology/space exploration"/>
    <n v="105"/>
    <x v="2"/>
    <x v="36"/>
    <x v="2618"/>
    <d v="2015-12-01T20:01:01"/>
    <x v="9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x v="2615"/>
    <x v="2619"/>
    <b v="1"/>
    <n v="53"/>
    <b v="1"/>
    <s v="technology/space exploration"/>
    <n v="188"/>
    <x v="2"/>
    <x v="36"/>
    <x v="2619"/>
    <d v="2015-10-23T11:00:00"/>
    <x v="9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x v="2616"/>
    <x v="2620"/>
    <b v="1"/>
    <n v="1251"/>
    <b v="1"/>
    <s v="technology/space exploration"/>
    <n v="144"/>
    <x v="2"/>
    <x v="36"/>
    <x v="2620"/>
    <d v="2015-10-11T01:00:00"/>
    <x v="9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x v="2617"/>
    <x v="2621"/>
    <b v="1"/>
    <n v="465"/>
    <b v="1"/>
    <s v="technology/space exploration"/>
    <n v="146"/>
    <x v="2"/>
    <x v="36"/>
    <x v="2621"/>
    <d v="2015-05-21T17:56:28"/>
    <x v="9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x v="2618"/>
    <x v="2622"/>
    <b v="0"/>
    <n v="74"/>
    <b v="1"/>
    <s v="technology/space exploration"/>
    <n v="131"/>
    <x v="2"/>
    <x v="36"/>
    <x v="2622"/>
    <d v="2016-12-30T17:50:16"/>
    <x v="9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x v="2619"/>
    <x v="2623"/>
    <b v="0"/>
    <n v="62"/>
    <b v="1"/>
    <s v="technology/space exploration"/>
    <n v="114"/>
    <x v="2"/>
    <x v="36"/>
    <x v="2623"/>
    <d v="2016-12-02T06:09:26"/>
    <x v="9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x v="2620"/>
    <x v="2624"/>
    <b v="0"/>
    <n v="3468"/>
    <b v="1"/>
    <s v="technology/space exploration"/>
    <n v="1379"/>
    <x v="2"/>
    <x v="36"/>
    <x v="2624"/>
    <d v="2012-09-13T10:07:02"/>
    <x v="9"/>
  </r>
  <r>
    <n v="2625"/>
    <s v="Caelum - Photos from stratosphere"/>
    <s v="We are two upper sixth-form students specialized in physics who wanna take some majestic pictures from stratosphere - about 35km high"/>
    <x v="326"/>
    <n v="1434"/>
    <x v="0"/>
    <s v="DE"/>
    <s v="EUR"/>
    <x v="2621"/>
    <x v="2625"/>
    <b v="0"/>
    <n v="52"/>
    <b v="1"/>
    <s v="technology/space exploration"/>
    <n v="956"/>
    <x v="2"/>
    <x v="36"/>
    <x v="2625"/>
    <d v="2016-11-09T20:26:48"/>
    <x v="9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x v="2622"/>
    <x v="2626"/>
    <b v="0"/>
    <n v="50"/>
    <b v="1"/>
    <s v="technology/space exploration"/>
    <n v="112"/>
    <x v="2"/>
    <x v="36"/>
    <x v="2626"/>
    <d v="2015-06-03T15:04:29"/>
    <x v="9"/>
  </r>
  <r>
    <n v="2627"/>
    <s v="Students building a near-space balloon with live video"/>
    <s v="A group of high school students are building a near-space balloon, that will capture stunning HD video of the earth from near-space."/>
    <x v="326"/>
    <n v="970"/>
    <x v="0"/>
    <s v="US"/>
    <s v="USD"/>
    <x v="2623"/>
    <x v="2627"/>
    <b v="0"/>
    <n v="45"/>
    <b v="1"/>
    <s v="technology/space exploration"/>
    <n v="647"/>
    <x v="2"/>
    <x v="36"/>
    <x v="2627"/>
    <d v="2015-11-26T20:54:21"/>
    <x v="9"/>
  </r>
  <r>
    <n v="2628"/>
    <s v="Pie In Space!"/>
    <s v="A high school freshman is sending pie into space and you can be a part of it.  GO SCIENCE!!!"/>
    <x v="359"/>
    <n v="926"/>
    <x v="0"/>
    <s v="US"/>
    <s v="USD"/>
    <x v="2624"/>
    <x v="2628"/>
    <b v="0"/>
    <n v="21"/>
    <b v="1"/>
    <s v="technology/space exploration"/>
    <n v="110"/>
    <x v="2"/>
    <x v="36"/>
    <x v="2628"/>
    <d v="2014-11-30T23:11:07"/>
    <x v="9"/>
  </r>
  <r>
    <n v="2629"/>
    <s v="Project Dragonfly - Sail to the Stars"/>
    <s v="The first international contest to let students shape the future of interstellar travel."/>
    <x v="10"/>
    <n v="6387"/>
    <x v="0"/>
    <s v="GB"/>
    <s v="GBP"/>
    <x v="2625"/>
    <x v="2629"/>
    <b v="0"/>
    <n v="100"/>
    <b v="1"/>
    <s v="technology/space exploration"/>
    <n v="128"/>
    <x v="2"/>
    <x v="36"/>
    <x v="2629"/>
    <d v="2015-05-14T12:55:22"/>
    <x v="9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x v="2626"/>
    <x v="2630"/>
    <b v="0"/>
    <n v="81"/>
    <b v="1"/>
    <s v="technology/space exploration"/>
    <n v="158"/>
    <x v="2"/>
    <x v="36"/>
    <x v="2630"/>
    <d v="2016-06-30T10:00:00"/>
    <x v="9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x v="2627"/>
    <x v="2631"/>
    <b v="0"/>
    <n v="286"/>
    <b v="1"/>
    <s v="technology/space exploration"/>
    <n v="115"/>
    <x v="2"/>
    <x v="36"/>
    <x v="2631"/>
    <d v="2015-08-30T04:03:47"/>
    <x v="9"/>
  </r>
  <r>
    <n v="2632"/>
    <s v="University Rocket Science"/>
    <s v="Students from 3 universities are designing a dual stage rocket to test experimental rocket technology."/>
    <x v="360"/>
    <n v="1466"/>
    <x v="0"/>
    <s v="US"/>
    <s v="USD"/>
    <x v="2628"/>
    <x v="2632"/>
    <b v="0"/>
    <n v="42"/>
    <b v="1"/>
    <s v="technology/space exploration"/>
    <n v="137"/>
    <x v="2"/>
    <x v="36"/>
    <x v="2632"/>
    <d v="2016-05-29T01:28:59"/>
    <x v="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x v="2629"/>
    <x v="2633"/>
    <b v="0"/>
    <n v="199"/>
    <b v="1"/>
    <s v="technology/space exploration"/>
    <n v="355"/>
    <x v="2"/>
    <x v="36"/>
    <x v="2633"/>
    <d v="2014-02-27T23:00:00"/>
    <x v="9"/>
  </r>
  <r>
    <n v="2634"/>
    <s v="Project Stardust Part 2"/>
    <s v="After a unsuccessful recovery last time we are trying again to successfully launch and recover a weather balloon from space."/>
    <x v="361"/>
    <n v="986"/>
    <x v="0"/>
    <s v="US"/>
    <s v="USD"/>
    <x v="2630"/>
    <x v="2634"/>
    <b v="0"/>
    <n v="25"/>
    <b v="1"/>
    <s v="technology/space exploration"/>
    <n v="106"/>
    <x v="2"/>
    <x v="36"/>
    <x v="2634"/>
    <d v="2016-09-29T15:45:21"/>
    <x v="9"/>
  </r>
  <r>
    <n v="2635"/>
    <s v="Help UTS Students reach the International Space Station!"/>
    <s v="Help UTS Ontario students raise money to get their experiments on the ISS. Promote space science in Canada! We can't do it without you!"/>
    <x v="237"/>
    <n v="11500"/>
    <x v="0"/>
    <s v="CA"/>
    <s v="CAD"/>
    <x v="2631"/>
    <x v="2635"/>
    <b v="0"/>
    <n v="84"/>
    <b v="1"/>
    <s v="technology/space exploration"/>
    <n v="100"/>
    <x v="2"/>
    <x v="36"/>
    <x v="2635"/>
    <d v="2015-03-09T21:49:21"/>
    <x v="9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x v="2632"/>
    <x v="2636"/>
    <b v="0"/>
    <n v="50"/>
    <b v="1"/>
    <s v="technology/space exploration"/>
    <n v="187"/>
    <x v="2"/>
    <x v="36"/>
    <x v="2636"/>
    <d v="2016-10-16T01:00:00"/>
    <x v="9"/>
  </r>
  <r>
    <n v="2637"/>
    <s v="SPEED OF LIGHT: Biggest Mystery of the Universe"/>
    <s v="Help us collect the data to solve the mystery of the century: Is light slowing down?"/>
    <x v="2"/>
    <n v="831"/>
    <x v="0"/>
    <s v="US"/>
    <s v="USD"/>
    <x v="2633"/>
    <x v="2637"/>
    <b v="0"/>
    <n v="26"/>
    <b v="1"/>
    <s v="technology/space exploration"/>
    <n v="166"/>
    <x v="2"/>
    <x v="36"/>
    <x v="2637"/>
    <d v="2016-10-12T13:11:15"/>
    <x v="9"/>
  </r>
  <r>
    <n v="2638"/>
    <s v="Pie In Space! (Round 2)"/>
    <s v="The second round of funding for the most amazing project ever where a high school freshman is sending pie into SPACE!!!"/>
    <x v="362"/>
    <n v="353"/>
    <x v="0"/>
    <s v="US"/>
    <s v="USD"/>
    <x v="2634"/>
    <x v="2638"/>
    <b v="0"/>
    <n v="14"/>
    <b v="1"/>
    <s v="technology/space exploration"/>
    <n v="102"/>
    <x v="2"/>
    <x v="36"/>
    <x v="2638"/>
    <d v="2015-01-15T21:54:55"/>
    <x v="9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x v="2635"/>
    <x v="2639"/>
    <b v="0"/>
    <n v="49"/>
    <b v="1"/>
    <s v="technology/space exploration"/>
    <n v="164"/>
    <x v="2"/>
    <x v="36"/>
    <x v="2639"/>
    <d v="2015-02-19T20:45:48"/>
    <x v="9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x v="2636"/>
    <x v="2640"/>
    <b v="0"/>
    <n v="69"/>
    <b v="1"/>
    <s v="technology/space exploration"/>
    <n v="106"/>
    <x v="2"/>
    <x v="36"/>
    <x v="2640"/>
    <d v="2015-06-08T03:51:14"/>
    <x v="9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x v="2637"/>
    <x v="2641"/>
    <b v="0"/>
    <n v="1"/>
    <b v="0"/>
    <s v="technology/space exploration"/>
    <n v="1"/>
    <x v="2"/>
    <x v="36"/>
    <x v="2641"/>
    <d v="2014-09-15T20:09:00"/>
    <x v="9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x v="2638"/>
    <x v="2642"/>
    <b v="0"/>
    <n v="0"/>
    <b v="0"/>
    <s v="technology/space exploration"/>
    <n v="0"/>
    <x v="2"/>
    <x v="36"/>
    <x v="2642"/>
    <d v="2016-07-15T06:57:00"/>
    <x v="9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x v="323"/>
    <x v="2643"/>
    <b v="1"/>
    <n v="1501"/>
    <b v="0"/>
    <s v="technology/space exploration"/>
    <n v="34"/>
    <x v="2"/>
    <x v="36"/>
    <x v="2643"/>
    <d v="2016-12-21T07:59:00"/>
    <x v="9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x v="2639"/>
    <x v="2644"/>
    <b v="1"/>
    <n v="52"/>
    <b v="0"/>
    <s v="technology/space exploration"/>
    <n v="2"/>
    <x v="2"/>
    <x v="36"/>
    <x v="2644"/>
    <d v="2017-03-10T19:00:35"/>
    <x v="9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x v="2640"/>
    <x v="2645"/>
    <b v="1"/>
    <n v="23"/>
    <b v="0"/>
    <s v="technology/space exploration"/>
    <n v="11"/>
    <x v="2"/>
    <x v="36"/>
    <x v="2645"/>
    <d v="2014-11-08T21:13:23"/>
    <x v="9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x v="2641"/>
    <x v="2646"/>
    <b v="1"/>
    <n v="535"/>
    <b v="0"/>
    <s v="technology/space exploration"/>
    <n v="8"/>
    <x v="2"/>
    <x v="36"/>
    <x v="2646"/>
    <d v="2015-09-09T07:31:09"/>
    <x v="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x v="2642"/>
    <x v="2647"/>
    <b v="0"/>
    <n v="3"/>
    <b v="0"/>
    <s v="technology/space exploration"/>
    <n v="1"/>
    <x v="2"/>
    <x v="36"/>
    <x v="2647"/>
    <d v="2015-08-14T06:16:59"/>
    <x v="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x v="2643"/>
    <x v="2648"/>
    <b v="0"/>
    <n v="6"/>
    <b v="0"/>
    <s v="technology/space exploration"/>
    <n v="1"/>
    <x v="2"/>
    <x v="36"/>
    <x v="2648"/>
    <d v="2016-03-09T17:09:20"/>
    <x v="9"/>
  </r>
  <r>
    <n v="2649"/>
    <s v="The Mission - Please Check Back Soon (Canceled)"/>
    <s v="They have launched a Kickstarter."/>
    <x v="151"/>
    <n v="124"/>
    <x v="1"/>
    <s v="US"/>
    <s v="USD"/>
    <x v="2644"/>
    <x v="2649"/>
    <b v="0"/>
    <n v="3"/>
    <b v="0"/>
    <s v="technology/space exploration"/>
    <n v="0"/>
    <x v="2"/>
    <x v="36"/>
    <x v="2649"/>
    <d v="2016-02-01T23:55:41"/>
    <x v="9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x v="2645"/>
    <x v="2650"/>
    <b v="0"/>
    <n v="5"/>
    <b v="0"/>
    <s v="technology/space exploration"/>
    <n v="1"/>
    <x v="2"/>
    <x v="36"/>
    <x v="2650"/>
    <d v="2016-12-21T14:59:03"/>
    <x v="9"/>
  </r>
  <r>
    <n v="2651"/>
    <s v="FireSat: Near Real-Time Global Wildfire/Oil Spill Detection"/>
    <s v="Conceived at NASA JPL, FireSat is a satellite-installed sensor constellation for the near real-time detection of global thermal events."/>
    <x v="363"/>
    <n v="5233"/>
    <x v="1"/>
    <s v="US"/>
    <s v="USD"/>
    <x v="2646"/>
    <x v="2651"/>
    <b v="0"/>
    <n v="17"/>
    <b v="0"/>
    <s v="technology/space exploration"/>
    <n v="2"/>
    <x v="2"/>
    <x v="36"/>
    <x v="2651"/>
    <d v="2015-12-17T19:20:09"/>
    <x v="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x v="2647"/>
    <x v="2652"/>
    <b v="0"/>
    <n v="11"/>
    <b v="0"/>
    <s v="technology/space exploration"/>
    <n v="1"/>
    <x v="2"/>
    <x v="36"/>
    <x v="2652"/>
    <d v="2014-12-10T03:48:45"/>
    <x v="9"/>
  </r>
  <r>
    <n v="2653"/>
    <s v="Dream Rocket Project (Canceled)"/>
    <s v="DREAM BIG. Explore the universe through STEAM education. (Science, Technology, Engineering, Art, Mathematics)"/>
    <x v="364"/>
    <n v="5876"/>
    <x v="1"/>
    <s v="US"/>
    <s v="USD"/>
    <x v="2648"/>
    <x v="2653"/>
    <b v="0"/>
    <n v="70"/>
    <b v="0"/>
    <s v="technology/space exploration"/>
    <n v="12"/>
    <x v="2"/>
    <x v="36"/>
    <x v="2653"/>
    <d v="2014-06-13T04:00:00"/>
    <x v="9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x v="2649"/>
    <x v="2654"/>
    <b v="0"/>
    <n v="6"/>
    <b v="0"/>
    <s v="technology/space exploration"/>
    <n v="0"/>
    <x v="2"/>
    <x v="36"/>
    <x v="2654"/>
    <d v="2015-04-21T13:25:26"/>
    <x v="9"/>
  </r>
  <r>
    <n v="2655"/>
    <s v="Balloons (Canceled)"/>
    <s v="Thank you for your support!"/>
    <x v="36"/>
    <n v="3155"/>
    <x v="1"/>
    <s v="US"/>
    <s v="USD"/>
    <x v="2650"/>
    <x v="2655"/>
    <b v="0"/>
    <n v="43"/>
    <b v="0"/>
    <s v="technology/space exploration"/>
    <n v="21"/>
    <x v="2"/>
    <x v="36"/>
    <x v="2655"/>
    <d v="2016-02-09T20:00:00"/>
    <x v="9"/>
  </r>
  <r>
    <n v="2656"/>
    <s v="MoonWatcher: A 24/7 Live Video of the Moon for Everyone (Canceled)"/>
    <s v="MoonWatcher will be bringing the Moon closer to all of us."/>
    <x v="60"/>
    <n v="17155"/>
    <x v="1"/>
    <s v="US"/>
    <s v="USD"/>
    <x v="2651"/>
    <x v="2656"/>
    <b v="0"/>
    <n v="152"/>
    <b v="0"/>
    <s v="technology/space exploration"/>
    <n v="11"/>
    <x v="2"/>
    <x v="36"/>
    <x v="2656"/>
    <d v="2017-03-12T19:00:00"/>
    <x v="9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x v="2652"/>
    <x v="2657"/>
    <b v="0"/>
    <n v="59"/>
    <b v="0"/>
    <s v="technology/space exploration"/>
    <n v="19"/>
    <x v="2"/>
    <x v="36"/>
    <x v="2657"/>
    <d v="2016-08-03T01:30:00"/>
    <x v="9"/>
  </r>
  <r>
    <n v="2658"/>
    <s v="STEM MARS Lander experience: https://youtu.be/n6avxUAKee0"/>
    <s v="Funding will allow free participation for 20 schools, grades 4-12, (thousands of students) anywhere in the nation."/>
    <x v="317"/>
    <n v="91"/>
    <x v="1"/>
    <s v="US"/>
    <s v="USD"/>
    <x v="2653"/>
    <x v="2658"/>
    <b v="0"/>
    <n v="4"/>
    <b v="0"/>
    <s v="technology/space exploration"/>
    <n v="0"/>
    <x v="2"/>
    <x v="36"/>
    <x v="2658"/>
    <d v="2016-07-30T21:13:14"/>
    <x v="9"/>
  </r>
  <r>
    <n v="2659"/>
    <s v="test (Canceled)"/>
    <s v="test"/>
    <x v="196"/>
    <n v="1333"/>
    <x v="1"/>
    <s v="US"/>
    <s v="USD"/>
    <x v="2654"/>
    <x v="2659"/>
    <b v="0"/>
    <n v="10"/>
    <b v="0"/>
    <s v="technology/space exploration"/>
    <n v="3"/>
    <x v="2"/>
    <x v="36"/>
    <x v="2659"/>
    <d v="2015-04-18T01:40:10"/>
    <x v="9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x v="2655"/>
    <x v="2660"/>
    <b v="0"/>
    <n v="5"/>
    <b v="0"/>
    <s v="technology/space exploration"/>
    <n v="0"/>
    <x v="2"/>
    <x v="36"/>
    <x v="2660"/>
    <d v="2015-11-24T18:06:58"/>
    <x v="9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x v="2656"/>
    <x v="2661"/>
    <b v="0"/>
    <n v="60"/>
    <b v="1"/>
    <s v="technology/makerspaces"/>
    <n v="103"/>
    <x v="2"/>
    <x v="37"/>
    <x v="2661"/>
    <d v="2013-10-25T23:00:10"/>
    <x v="9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x v="2657"/>
    <x v="2662"/>
    <b v="0"/>
    <n v="80"/>
    <b v="1"/>
    <s v="technology/makerspaces"/>
    <n v="107"/>
    <x v="2"/>
    <x v="37"/>
    <x v="2662"/>
    <d v="2015-08-21T17:55:13"/>
    <x v="9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x v="2658"/>
    <x v="2663"/>
    <b v="0"/>
    <n v="56"/>
    <b v="1"/>
    <s v="technology/makerspaces"/>
    <n v="105"/>
    <x v="2"/>
    <x v="37"/>
    <x v="2663"/>
    <d v="2015-09-04T15:00:00"/>
    <x v="9"/>
  </r>
  <r>
    <n v="2664"/>
    <s v="HackSchool: Students, Technology, and Empowerment"/>
    <s v="We believe that the true purpose of education is to enable people to create real things that make the world better. Join us!"/>
    <x v="177"/>
    <n v="18100"/>
    <x v="0"/>
    <s v="US"/>
    <s v="USD"/>
    <x v="2659"/>
    <x v="2664"/>
    <b v="0"/>
    <n v="104"/>
    <b v="1"/>
    <s v="technology/makerspaces"/>
    <n v="103"/>
    <x v="2"/>
    <x v="37"/>
    <x v="2664"/>
    <d v="2015-12-09T06:59:00"/>
    <x v="9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x v="2660"/>
    <x v="2665"/>
    <b v="0"/>
    <n v="46"/>
    <b v="1"/>
    <s v="technology/makerspaces"/>
    <n v="123"/>
    <x v="2"/>
    <x v="37"/>
    <x v="2665"/>
    <d v="2015-05-04T21:29:34"/>
    <x v="9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x v="2661"/>
    <x v="2666"/>
    <b v="0"/>
    <n v="206"/>
    <b v="1"/>
    <s v="technology/makerspaces"/>
    <n v="159"/>
    <x v="2"/>
    <x v="37"/>
    <x v="2666"/>
    <d v="2015-09-25T21:00:00"/>
    <x v="9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x v="2662"/>
    <x v="2667"/>
    <b v="0"/>
    <n v="18"/>
    <b v="1"/>
    <s v="technology/makerspaces"/>
    <n v="111"/>
    <x v="2"/>
    <x v="37"/>
    <x v="2667"/>
    <d v="2016-02-10T22:13:36"/>
    <x v="9"/>
  </r>
  <r>
    <n v="2668"/>
    <s v="UOttawa Makermobile"/>
    <s v="Creativity on the go! |_x000a_CrÃ©ativitÃ© en mouvement !"/>
    <x v="28"/>
    <n v="1707"/>
    <x v="0"/>
    <s v="CA"/>
    <s v="CAD"/>
    <x v="2663"/>
    <x v="2668"/>
    <b v="0"/>
    <n v="28"/>
    <b v="1"/>
    <s v="technology/makerspaces"/>
    <n v="171"/>
    <x v="2"/>
    <x v="37"/>
    <x v="2668"/>
    <d v="2015-11-09T14:32:00"/>
    <x v="9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x v="2664"/>
    <x v="2669"/>
    <b v="0"/>
    <n v="11"/>
    <b v="1"/>
    <s v="technology/makerspaces"/>
    <n v="125"/>
    <x v="2"/>
    <x v="37"/>
    <x v="2669"/>
    <d v="2016-01-10T00:51:36"/>
    <x v="9"/>
  </r>
  <r>
    <n v="2670"/>
    <s v="G-Pod ... the future of sustainable housing"/>
    <s v="A revolution in the rapidly growing container housing space. Transportable, expandable, green and versatile. A global game-changer."/>
    <x v="365"/>
    <n v="2495"/>
    <x v="2"/>
    <s v="AU"/>
    <s v="AUD"/>
    <x v="2665"/>
    <x v="2670"/>
    <b v="1"/>
    <n v="60"/>
    <b v="0"/>
    <s v="technology/makerspaces"/>
    <n v="6"/>
    <x v="2"/>
    <x v="37"/>
    <x v="2670"/>
    <d v="2014-07-29T00:29:40"/>
    <x v="9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x v="2666"/>
    <x v="2671"/>
    <b v="1"/>
    <n v="84"/>
    <b v="0"/>
    <s v="technology/makerspaces"/>
    <n v="11"/>
    <x v="2"/>
    <x v="37"/>
    <x v="2671"/>
    <d v="2014-12-19T19:38:00"/>
    <x v="9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x v="2667"/>
    <x v="2672"/>
    <b v="1"/>
    <n v="47"/>
    <b v="0"/>
    <s v="technology/makerspaces"/>
    <n v="33"/>
    <x v="2"/>
    <x v="37"/>
    <x v="2672"/>
    <d v="2015-12-28T06:00:00"/>
    <x v="9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x v="2668"/>
    <x v="2673"/>
    <b v="1"/>
    <n v="66"/>
    <b v="0"/>
    <s v="technology/makerspaces"/>
    <n v="28"/>
    <x v="2"/>
    <x v="37"/>
    <x v="2673"/>
    <d v="2014-10-29T22:45:00"/>
    <x v="9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x v="2669"/>
    <x v="2674"/>
    <b v="1"/>
    <n v="171"/>
    <b v="0"/>
    <s v="technology/makerspaces"/>
    <n v="63"/>
    <x v="2"/>
    <x v="37"/>
    <x v="2674"/>
    <d v="2016-07-05T04:59:00"/>
    <x v="9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x v="2670"/>
    <x v="2675"/>
    <b v="1"/>
    <n v="29"/>
    <b v="0"/>
    <s v="technology/makerspaces"/>
    <n v="8"/>
    <x v="2"/>
    <x v="37"/>
    <x v="2675"/>
    <d v="2014-11-10T21:34:49"/>
    <x v="9"/>
  </r>
  <r>
    <n v="2676"/>
    <s v="Toronto VR Co-Op"/>
    <s v="Our aim is to provide high-end equipment and space for Toronto coders, filmmakers, and artists to develop cutting-edge VR content."/>
    <x v="189"/>
    <n v="1058"/>
    <x v="2"/>
    <s v="CA"/>
    <s v="CAD"/>
    <x v="2671"/>
    <x v="2676"/>
    <b v="0"/>
    <n v="9"/>
    <b v="0"/>
    <s v="technology/makerspaces"/>
    <n v="50"/>
    <x v="2"/>
    <x v="37"/>
    <x v="2676"/>
    <d v="2016-05-22T14:59:34"/>
    <x v="9"/>
  </r>
  <r>
    <n v="2677"/>
    <s v="Tinkr Tech - mobile makerspace"/>
    <s v="A mobile tech lab with cutting edge maker tools that travels to schools to offer free creative workshops for school age kids."/>
    <x v="331"/>
    <n v="3415"/>
    <x v="2"/>
    <s v="US"/>
    <s v="USD"/>
    <x v="2672"/>
    <x v="2677"/>
    <b v="0"/>
    <n v="27"/>
    <b v="0"/>
    <s v="technology/makerspaces"/>
    <n v="18"/>
    <x v="2"/>
    <x v="37"/>
    <x v="2677"/>
    <d v="2014-07-03T00:42:23"/>
    <x v="9"/>
  </r>
  <r>
    <n v="2678"/>
    <s v="Wavegarden in Marbella (MÃ¡laga)"/>
    <s v="Wavegarden is the worldâ€™s longest man-made wave that creates ideal conditions for surfing. Help us and let's open one in Malaga!!"/>
    <x v="366"/>
    <n v="1100"/>
    <x v="2"/>
    <s v="ES"/>
    <s v="EUR"/>
    <x v="2673"/>
    <x v="2678"/>
    <b v="0"/>
    <n v="2"/>
    <b v="0"/>
    <s v="technology/makerspaces"/>
    <n v="0"/>
    <x v="2"/>
    <x v="37"/>
    <x v="2678"/>
    <d v="2015-09-24T19:09:25"/>
    <x v="9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x v="2674"/>
    <x v="2679"/>
    <b v="0"/>
    <n v="3"/>
    <b v="0"/>
    <s v="technology/makerspaces"/>
    <n v="0"/>
    <x v="2"/>
    <x v="37"/>
    <x v="2679"/>
    <d v="2015-02-28T00:01:34"/>
    <x v="9"/>
  </r>
  <r>
    <n v="2680"/>
    <s v="iHeart Pillow"/>
    <s v="iHeartPillow, Connecting loved ones"/>
    <x v="262"/>
    <n v="276"/>
    <x v="2"/>
    <s v="ES"/>
    <s v="EUR"/>
    <x v="2675"/>
    <x v="2680"/>
    <b v="0"/>
    <n v="4"/>
    <b v="0"/>
    <s v="technology/makerspaces"/>
    <n v="1"/>
    <x v="2"/>
    <x v="37"/>
    <x v="2680"/>
    <d v="2016-04-06T04:04:51"/>
    <x v="9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x v="2676"/>
    <x v="2681"/>
    <b v="0"/>
    <n v="2"/>
    <b v="0"/>
    <s v="food/food trucks"/>
    <n v="1"/>
    <x v="7"/>
    <x v="19"/>
    <x v="2681"/>
    <d v="2014-07-10T21:29:10"/>
    <x v="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x v="2677"/>
    <x v="2682"/>
    <b v="0"/>
    <n v="20"/>
    <b v="0"/>
    <s v="food/food trucks"/>
    <n v="28"/>
    <x v="7"/>
    <x v="19"/>
    <x v="2682"/>
    <d v="2014-11-22T05:59:00"/>
    <x v="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x v="2678"/>
    <x v="2683"/>
    <b v="0"/>
    <n v="3"/>
    <b v="0"/>
    <s v="food/food trucks"/>
    <n v="0"/>
    <x v="7"/>
    <x v="19"/>
    <x v="2683"/>
    <d v="2015-03-01T18:07:20"/>
    <x v="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x v="2679"/>
    <x v="2684"/>
    <b v="0"/>
    <n v="4"/>
    <b v="0"/>
    <s v="food/food trucks"/>
    <n v="1"/>
    <x v="7"/>
    <x v="19"/>
    <x v="2684"/>
    <d v="2014-08-09T21:57:05"/>
    <x v="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x v="2680"/>
    <x v="2685"/>
    <b v="0"/>
    <n v="1"/>
    <b v="0"/>
    <s v="food/food trucks"/>
    <n v="0"/>
    <x v="7"/>
    <x v="19"/>
    <x v="2685"/>
    <d v="2015-04-27T15:42:10"/>
    <x v="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x v="2681"/>
    <x v="2686"/>
    <b v="0"/>
    <n v="0"/>
    <b v="0"/>
    <s v="food/food trucks"/>
    <n v="0"/>
    <x v="7"/>
    <x v="19"/>
    <x v="2686"/>
    <d v="2014-09-30T23:23:43"/>
    <x v="9"/>
  </r>
  <r>
    <n v="2687"/>
    <s v="Munch Wagon"/>
    <s v="Your American Pizzas, Wings, Stuffed Gouda Burger, Sweet &amp; Russet Potato Fries served on a food Truck!!"/>
    <x v="36"/>
    <n v="0"/>
    <x v="2"/>
    <s v="US"/>
    <s v="USD"/>
    <x v="2682"/>
    <x v="2687"/>
    <b v="0"/>
    <n v="0"/>
    <b v="0"/>
    <s v="food/food trucks"/>
    <n v="0"/>
    <x v="7"/>
    <x v="19"/>
    <x v="2687"/>
    <d v="2015-06-29T15:21:58"/>
    <x v="9"/>
  </r>
  <r>
    <n v="2688"/>
    <s v="Mac N Cheez Food Truck"/>
    <s v="The amazing gourmet Mac N Cheez Food Truck Campaigne!"/>
    <x v="63"/>
    <n v="74"/>
    <x v="2"/>
    <s v="US"/>
    <s v="USD"/>
    <x v="2683"/>
    <x v="2688"/>
    <b v="0"/>
    <n v="14"/>
    <b v="0"/>
    <s v="food/food trucks"/>
    <n v="0"/>
    <x v="7"/>
    <x v="19"/>
    <x v="2688"/>
    <d v="2015-02-24T03:00:00"/>
    <x v="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x v="2684"/>
    <x v="2689"/>
    <b v="0"/>
    <n v="1"/>
    <b v="0"/>
    <s v="food/food trucks"/>
    <n v="0"/>
    <x v="7"/>
    <x v="19"/>
    <x v="2689"/>
    <d v="2016-07-30T23:04:50"/>
    <x v="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x v="2685"/>
    <x v="2690"/>
    <b v="0"/>
    <n v="118"/>
    <b v="0"/>
    <s v="food/food trucks"/>
    <n v="11"/>
    <x v="7"/>
    <x v="19"/>
    <x v="2690"/>
    <d v="2015-06-03T02:31:16"/>
    <x v="9"/>
  </r>
  <r>
    <n v="2691"/>
    <s v="Cook"/>
    <s v="A Great New local Food Truck serving up ethnic fusion inspired eats in Ottawa."/>
    <x v="99"/>
    <n v="35"/>
    <x v="2"/>
    <s v="CA"/>
    <s v="CAD"/>
    <x v="2686"/>
    <x v="2691"/>
    <b v="0"/>
    <n v="2"/>
    <b v="0"/>
    <s v="food/food trucks"/>
    <n v="0"/>
    <x v="7"/>
    <x v="19"/>
    <x v="2691"/>
    <d v="2015-05-10T17:22:37"/>
    <x v="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x v="2687"/>
    <x v="2692"/>
    <b v="0"/>
    <n v="1"/>
    <b v="0"/>
    <s v="food/food trucks"/>
    <n v="1"/>
    <x v="7"/>
    <x v="19"/>
    <x v="2692"/>
    <d v="2015-03-25T07:01:00"/>
    <x v="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x v="2688"/>
    <x v="2693"/>
    <b v="0"/>
    <n v="3"/>
    <b v="0"/>
    <s v="food/food trucks"/>
    <n v="1"/>
    <x v="7"/>
    <x v="19"/>
    <x v="2693"/>
    <d v="2014-08-13T03:19:26"/>
    <x v="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x v="2689"/>
    <x v="2694"/>
    <b v="0"/>
    <n v="1"/>
    <b v="0"/>
    <s v="food/food trucks"/>
    <n v="0"/>
    <x v="7"/>
    <x v="19"/>
    <x v="2694"/>
    <d v="2014-09-26T03:22:19"/>
    <x v="9"/>
  </r>
  <r>
    <n v="2695"/>
    <s v="Fat daddy mac food truck"/>
    <s v="I am creating food magic on the go! Amazing food isn't just for sitdown restaraunts anymore!"/>
    <x v="36"/>
    <n v="71"/>
    <x v="2"/>
    <s v="US"/>
    <s v="USD"/>
    <x v="2690"/>
    <x v="2695"/>
    <b v="0"/>
    <n v="3"/>
    <b v="0"/>
    <s v="food/food trucks"/>
    <n v="0"/>
    <x v="7"/>
    <x v="19"/>
    <x v="2695"/>
    <d v="2015-04-14T03:21:58"/>
    <x v="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x v="2691"/>
    <x v="2696"/>
    <b v="0"/>
    <n v="38"/>
    <b v="0"/>
    <s v="food/food trucks"/>
    <n v="6"/>
    <x v="7"/>
    <x v="19"/>
    <x v="2696"/>
    <d v="2014-12-25T20:16:00"/>
    <x v="9"/>
  </r>
  <r>
    <n v="2697"/>
    <s v="Dough Heads Food Truck: waffles stuffed with sweet + savory"/>
    <s v="Stuffed waffles made from Dough. Sweet, savory, salty and then stuffed with meats, fruits, and sauces!"/>
    <x v="164"/>
    <n v="6061"/>
    <x v="2"/>
    <s v="US"/>
    <s v="USD"/>
    <x v="2692"/>
    <x v="2697"/>
    <b v="0"/>
    <n v="52"/>
    <b v="0"/>
    <s v="food/food trucks"/>
    <n v="26"/>
    <x v="7"/>
    <x v="19"/>
    <x v="2697"/>
    <d v="2015-08-02T22:00:00"/>
    <x v="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x v="2693"/>
    <x v="2698"/>
    <b v="0"/>
    <n v="2"/>
    <b v="0"/>
    <s v="food/food trucks"/>
    <n v="0"/>
    <x v="7"/>
    <x v="19"/>
    <x v="2698"/>
    <d v="2014-06-27T21:33:28"/>
    <x v="9"/>
  </r>
  <r>
    <n v="2699"/>
    <s v="my bakery truck"/>
    <s v="Hi, I want make my first bakery. Food truck was great, but I not have a car licence. So, help me to be my dream!"/>
    <x v="367"/>
    <n v="0"/>
    <x v="2"/>
    <s v="CA"/>
    <s v="CAD"/>
    <x v="2694"/>
    <x v="2699"/>
    <b v="0"/>
    <n v="0"/>
    <b v="0"/>
    <s v="food/food trucks"/>
    <n v="0"/>
    <x v="7"/>
    <x v="19"/>
    <x v="2699"/>
    <d v="2014-08-08T21:31:03"/>
    <x v="9"/>
  </r>
  <r>
    <n v="2700"/>
    <s v="Holly's Hot Stuff"/>
    <s v="I currently own and operate a hot dog cart. I am hoping to purchase a used food truck so I can do business year round!"/>
    <x v="203"/>
    <n v="70"/>
    <x v="2"/>
    <s v="US"/>
    <s v="USD"/>
    <x v="2695"/>
    <x v="2700"/>
    <b v="0"/>
    <n v="4"/>
    <b v="0"/>
    <s v="food/food trucks"/>
    <n v="1"/>
    <x v="7"/>
    <x v="19"/>
    <x v="2700"/>
    <d v="2014-09-18T20:59:32"/>
    <x v="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x v="2696"/>
    <x v="2701"/>
    <b v="0"/>
    <n v="46"/>
    <b v="0"/>
    <s v="theater/spaces"/>
    <n v="46"/>
    <x v="1"/>
    <x v="38"/>
    <x v="2701"/>
    <d v="2017-04-07T17:35:34"/>
    <x v="9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x v="2697"/>
    <x v="2702"/>
    <b v="1"/>
    <n v="26"/>
    <b v="0"/>
    <s v="theater/spaces"/>
    <n v="34"/>
    <x v="1"/>
    <x v="38"/>
    <x v="2702"/>
    <d v="2017-04-05T18:14:37"/>
    <x v="9"/>
  </r>
  <r>
    <n v="2703"/>
    <s v="Bisagra Teatro: Foro Multidisciplinario"/>
    <s v="Â¡Tu nuevo espacio cultural multidisciplinario en el centro de Pachuca, Hidalgo"/>
    <x v="79"/>
    <n v="41500"/>
    <x v="3"/>
    <s v="MX"/>
    <s v="MXN"/>
    <x v="2698"/>
    <x v="2703"/>
    <b v="0"/>
    <n v="45"/>
    <b v="0"/>
    <s v="theater/spaces"/>
    <n v="104"/>
    <x v="1"/>
    <x v="38"/>
    <x v="2703"/>
    <d v="2017-03-22T15:33:50"/>
    <x v="9"/>
  </r>
  <r>
    <n v="2704"/>
    <s v="Little Red Brick House"/>
    <s v="We plan to rescue, relocate, and repurpose, a historic Little Red Brick House, to be incorporated into a riverfront amphitheater."/>
    <x v="267"/>
    <n v="1145"/>
    <x v="3"/>
    <s v="US"/>
    <s v="USD"/>
    <x v="2699"/>
    <x v="2704"/>
    <b v="0"/>
    <n v="7"/>
    <b v="0"/>
    <s v="theater/spaces"/>
    <n v="6"/>
    <x v="1"/>
    <x v="38"/>
    <x v="2704"/>
    <d v="2017-04-05T19:41:54"/>
    <x v="9"/>
  </r>
  <r>
    <n v="2705"/>
    <s v="Fischer Theatre Marquee"/>
    <s v="Help light the lights at the historic Fischer Theatre in Danville, IL."/>
    <x v="282"/>
    <n v="1739"/>
    <x v="3"/>
    <s v="US"/>
    <s v="USD"/>
    <x v="2700"/>
    <x v="2705"/>
    <b v="0"/>
    <n v="8"/>
    <b v="0"/>
    <s v="theater/spaces"/>
    <n v="11"/>
    <x v="1"/>
    <x v="38"/>
    <x v="2705"/>
    <d v="2017-03-24T20:59:18"/>
    <x v="9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x v="2701"/>
    <x v="2706"/>
    <b v="1"/>
    <n v="263"/>
    <b v="1"/>
    <s v="theater/spaces"/>
    <n v="112"/>
    <x v="1"/>
    <x v="38"/>
    <x v="2706"/>
    <d v="2014-10-16T06:59:00"/>
    <x v="9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x v="2702"/>
    <x v="2707"/>
    <b v="1"/>
    <n v="394"/>
    <b v="1"/>
    <s v="theater/spaces"/>
    <n v="351"/>
    <x v="1"/>
    <x v="38"/>
    <x v="2707"/>
    <d v="2013-05-27T06:59:00"/>
    <x v="9"/>
  </r>
  <r>
    <n v="2708"/>
    <s v="Angel Comedy Club"/>
    <s v="Angel Comedy Club: A permanent home for Londonâ€™s loveliest comedy night - a community comedy club"/>
    <x v="22"/>
    <n v="46643.07"/>
    <x v="0"/>
    <s v="GB"/>
    <s v="GBP"/>
    <x v="2703"/>
    <x v="2708"/>
    <b v="1"/>
    <n v="1049"/>
    <b v="1"/>
    <s v="theater/spaces"/>
    <n v="233"/>
    <x v="1"/>
    <x v="38"/>
    <x v="2708"/>
    <d v="2016-07-21T16:45:26"/>
    <x v="9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x v="2704"/>
    <x v="2709"/>
    <b v="1"/>
    <n v="308"/>
    <b v="1"/>
    <s v="theater/spaces"/>
    <n v="102"/>
    <x v="1"/>
    <x v="38"/>
    <x v="2709"/>
    <d v="2016-10-04T03:59:00"/>
    <x v="9"/>
  </r>
  <r>
    <n v="2710"/>
    <s v="House of Yes"/>
    <s v="Building Brooklyn's own creative venue for circus, theater and events of all types."/>
    <x v="127"/>
    <n v="92340.21"/>
    <x v="0"/>
    <s v="US"/>
    <s v="USD"/>
    <x v="2705"/>
    <x v="2710"/>
    <b v="1"/>
    <n v="1088"/>
    <b v="1"/>
    <s v="theater/spaces"/>
    <n v="154"/>
    <x v="1"/>
    <x v="38"/>
    <x v="2710"/>
    <d v="2014-08-09T02:00:00"/>
    <x v="9"/>
  </r>
  <r>
    <n v="2711"/>
    <s v="The Red Shoes"/>
    <s v="We're aiming to launch a production involving circus performers, musicians and artists in a new space, creating a night of live art."/>
    <x v="368"/>
    <n v="3938"/>
    <x v="0"/>
    <s v="GB"/>
    <s v="GBP"/>
    <x v="2706"/>
    <x v="2711"/>
    <b v="1"/>
    <n v="73"/>
    <b v="1"/>
    <s v="theater/spaces"/>
    <n v="101"/>
    <x v="1"/>
    <x v="38"/>
    <x v="2711"/>
    <d v="2014-06-20T22:01:00"/>
    <x v="9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x v="2707"/>
    <x v="2712"/>
    <b v="1"/>
    <n v="143"/>
    <b v="1"/>
    <s v="theater/spaces"/>
    <n v="131"/>
    <x v="1"/>
    <x v="38"/>
    <x v="2712"/>
    <d v="2013-07-13T18:00:00"/>
    <x v="9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x v="2708"/>
    <x v="2713"/>
    <b v="1"/>
    <n v="1420"/>
    <b v="1"/>
    <s v="theater/spaces"/>
    <n v="102"/>
    <x v="1"/>
    <x v="38"/>
    <x v="2713"/>
    <d v="2015-12-24T15:41:24"/>
    <x v="9"/>
  </r>
  <r>
    <n v="2714"/>
    <s v="The Crane Theater"/>
    <s v="The Crane will be the new home for independent theater in Northeast Minneapolis"/>
    <x v="31"/>
    <n v="29089"/>
    <x v="0"/>
    <s v="US"/>
    <s v="USD"/>
    <x v="2709"/>
    <x v="2714"/>
    <b v="1"/>
    <n v="305"/>
    <b v="1"/>
    <s v="theater/spaces"/>
    <n v="116"/>
    <x v="1"/>
    <x v="38"/>
    <x v="2714"/>
    <d v="2016-10-14T23:00:00"/>
    <x v="9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x v="2710"/>
    <x v="2715"/>
    <b v="1"/>
    <n v="551"/>
    <b v="1"/>
    <s v="theater/spaces"/>
    <n v="265"/>
    <x v="1"/>
    <x v="38"/>
    <x v="2715"/>
    <d v="2016-02-21T09:33:48"/>
    <x v="9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x v="2711"/>
    <x v="2716"/>
    <b v="1"/>
    <n v="187"/>
    <b v="1"/>
    <s v="theater/spaces"/>
    <n v="120"/>
    <x v="1"/>
    <x v="38"/>
    <x v="2716"/>
    <d v="2015-10-08T07:59:53"/>
    <x v="9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x v="2712"/>
    <x v="2717"/>
    <b v="1"/>
    <n v="325"/>
    <b v="1"/>
    <s v="theater/spaces"/>
    <n v="120"/>
    <x v="1"/>
    <x v="38"/>
    <x v="2717"/>
    <d v="2014-12-06T22:57:29"/>
    <x v="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x v="2713"/>
    <x v="2718"/>
    <b v="1"/>
    <n v="148"/>
    <b v="1"/>
    <s v="theater/spaces"/>
    <n v="104"/>
    <x v="1"/>
    <x v="38"/>
    <x v="2718"/>
    <d v="2016-05-03T23:00:00"/>
    <x v="9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x v="2714"/>
    <x v="2719"/>
    <b v="0"/>
    <n v="69"/>
    <b v="1"/>
    <s v="theater/spaces"/>
    <n v="109"/>
    <x v="1"/>
    <x v="38"/>
    <x v="2719"/>
    <d v="2016-04-17T23:44:54"/>
    <x v="9"/>
  </r>
  <r>
    <n v="2720"/>
    <s v="The Comedy Project"/>
    <s v="An improv, sketch and experimental comedy and cocktail venue in downtown Grand Rapids, Michigan"/>
    <x v="31"/>
    <n v="29531"/>
    <x v="0"/>
    <s v="US"/>
    <s v="USD"/>
    <x v="2715"/>
    <x v="2720"/>
    <b v="0"/>
    <n v="173"/>
    <b v="1"/>
    <s v="theater/spaces"/>
    <n v="118"/>
    <x v="1"/>
    <x v="38"/>
    <x v="2720"/>
    <d v="2016-11-11T12:10:53"/>
    <x v="9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x v="2716"/>
    <x v="2721"/>
    <b v="0"/>
    <n v="269"/>
    <b v="1"/>
    <s v="technology/hardware"/>
    <n v="1462"/>
    <x v="2"/>
    <x v="30"/>
    <x v="2721"/>
    <d v="2013-09-06T19:00:00"/>
    <x v="9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x v="2717"/>
    <x v="2722"/>
    <b v="0"/>
    <n v="185"/>
    <b v="1"/>
    <s v="technology/hardware"/>
    <n v="253"/>
    <x v="2"/>
    <x v="30"/>
    <x v="2722"/>
    <d v="2017-01-29T20:34:13"/>
    <x v="9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x v="2718"/>
    <x v="2723"/>
    <b v="0"/>
    <n v="176"/>
    <b v="1"/>
    <s v="technology/hardware"/>
    <n v="140"/>
    <x v="2"/>
    <x v="30"/>
    <x v="2723"/>
    <d v="2014-12-31T21:08:08"/>
    <x v="9"/>
  </r>
  <r>
    <n v="2724"/>
    <s v="RasPiO GPIO Quick Reference Ruler for Raspberry Pi RPi.GPIO"/>
    <s v="RPi.GPIO Quick reference for GPIO programming on Raspberry Pi. Python code &amp; port ID labels in a convenient 6&quot; PCB ruler"/>
    <x v="369"/>
    <n v="7326.88"/>
    <x v="0"/>
    <s v="GB"/>
    <s v="GBP"/>
    <x v="2719"/>
    <x v="2724"/>
    <b v="0"/>
    <n v="1019"/>
    <b v="1"/>
    <s v="technology/hardware"/>
    <n v="297"/>
    <x v="2"/>
    <x v="30"/>
    <x v="2724"/>
    <d v="2015-08-15T07:50:59"/>
    <x v="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x v="2720"/>
    <x v="2725"/>
    <b v="0"/>
    <n v="113"/>
    <b v="1"/>
    <s v="technology/hardware"/>
    <n v="145"/>
    <x v="2"/>
    <x v="30"/>
    <x v="2725"/>
    <d v="2017-03-01T17:52:15"/>
    <x v="9"/>
  </r>
  <r>
    <n v="2726"/>
    <s v="Krimston TWO - Dual SIM case for iPhone"/>
    <s v="Krimston TWO: iPhone Dual SIM Case"/>
    <x v="57"/>
    <n v="105745"/>
    <x v="0"/>
    <s v="US"/>
    <s v="USD"/>
    <x v="2721"/>
    <x v="2726"/>
    <b v="0"/>
    <n v="404"/>
    <b v="1"/>
    <s v="technology/hardware"/>
    <n v="106"/>
    <x v="2"/>
    <x v="30"/>
    <x v="2726"/>
    <d v="2016-04-22T13:55:11"/>
    <x v="9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x v="2722"/>
    <x v="2727"/>
    <b v="0"/>
    <n v="707"/>
    <b v="1"/>
    <s v="technology/hardware"/>
    <n v="493"/>
    <x v="2"/>
    <x v="30"/>
    <x v="2727"/>
    <d v="2015-08-07T16:14:23"/>
    <x v="9"/>
  </r>
  <r>
    <n v="2728"/>
    <s v="Multi-Function SSD Shield for the Raspberry Pi 2"/>
    <s v="SSD, WiFi, RTC w/Battery and high power USB all in one shield."/>
    <x v="36"/>
    <n v="30274"/>
    <x v="0"/>
    <s v="US"/>
    <s v="USD"/>
    <x v="2723"/>
    <x v="2728"/>
    <b v="0"/>
    <n v="392"/>
    <b v="1"/>
    <s v="technology/hardware"/>
    <n v="202"/>
    <x v="2"/>
    <x v="30"/>
    <x v="2728"/>
    <d v="2015-12-30T14:23:54"/>
    <x v="9"/>
  </r>
  <r>
    <n v="2729"/>
    <s v="McChi Luggage: It's a Luggage, USB Charger and a Table Top"/>
    <s v="A luggage that is more than a luggage! It is what you want it to be."/>
    <x v="51"/>
    <n v="7833"/>
    <x v="0"/>
    <s v="US"/>
    <s v="USD"/>
    <x v="2724"/>
    <x v="2729"/>
    <b v="0"/>
    <n v="23"/>
    <b v="1"/>
    <s v="technology/hardware"/>
    <n v="104"/>
    <x v="2"/>
    <x v="30"/>
    <x v="2729"/>
    <d v="2015-05-01T05:46:37"/>
    <x v="9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x v="2725"/>
    <x v="2730"/>
    <b v="0"/>
    <n v="682"/>
    <b v="1"/>
    <s v="technology/hardware"/>
    <n v="170"/>
    <x v="2"/>
    <x v="30"/>
    <x v="2730"/>
    <d v="2013-04-22T12:59:35"/>
    <x v="9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x v="2726"/>
    <x v="2731"/>
    <b v="0"/>
    <n v="37"/>
    <b v="1"/>
    <s v="technology/hardware"/>
    <n v="104"/>
    <x v="2"/>
    <x v="30"/>
    <x v="2731"/>
    <d v="2014-10-18T04:00:00"/>
    <x v="9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x v="2727"/>
    <x v="2732"/>
    <b v="0"/>
    <n v="146"/>
    <b v="1"/>
    <s v="technology/hardware"/>
    <n v="118"/>
    <x v="2"/>
    <x v="30"/>
    <x v="2732"/>
    <d v="2013-05-28T00:00:00"/>
    <x v="9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x v="2728"/>
    <x v="2733"/>
    <b v="0"/>
    <n v="119"/>
    <b v="1"/>
    <s v="technology/hardware"/>
    <n v="108"/>
    <x v="2"/>
    <x v="30"/>
    <x v="2733"/>
    <d v="2015-04-10T05:32:54"/>
    <x v="9"/>
  </r>
  <r>
    <n v="2734"/>
    <s v="THE 'mi8' RISES | The Best Wireless Duo Stereo Sound System"/>
    <s v="Award-Winning Audio Design Experts Voix are back with their latest product. The amazing mi8| Retro Duo Wireless Stereo Sound System."/>
    <x v="333"/>
    <n v="22603"/>
    <x v="0"/>
    <s v="US"/>
    <s v="USD"/>
    <x v="2729"/>
    <x v="2734"/>
    <b v="0"/>
    <n v="163"/>
    <b v="1"/>
    <s v="technology/hardware"/>
    <n v="2260300"/>
    <x v="2"/>
    <x v="30"/>
    <x v="2734"/>
    <d v="2016-10-13T21:59:00"/>
    <x v="9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x v="2730"/>
    <x v="2735"/>
    <b v="0"/>
    <n v="339"/>
    <b v="1"/>
    <s v="technology/hardware"/>
    <n v="978"/>
    <x v="2"/>
    <x v="30"/>
    <x v="2735"/>
    <d v="2013-03-13T20:00:00"/>
    <x v="9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x v="2731"/>
    <x v="2736"/>
    <b v="0"/>
    <n v="58"/>
    <b v="1"/>
    <s v="technology/hardware"/>
    <n v="123"/>
    <x v="2"/>
    <x v="30"/>
    <x v="2736"/>
    <d v="2014-04-23T15:59:33"/>
    <x v="9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x v="2732"/>
    <x v="2737"/>
    <b v="0"/>
    <n v="456"/>
    <b v="1"/>
    <s v="technology/hardware"/>
    <n v="246"/>
    <x v="2"/>
    <x v="30"/>
    <x v="2737"/>
    <d v="2014-01-15T19:00:00"/>
    <x v="9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x v="2733"/>
    <x v="2738"/>
    <b v="0"/>
    <n v="15"/>
    <b v="1"/>
    <s v="technology/hardware"/>
    <n v="148"/>
    <x v="2"/>
    <x v="30"/>
    <x v="2738"/>
    <d v="2016-11-06T03:26:44"/>
    <x v="9"/>
  </r>
  <r>
    <n v="2739"/>
    <s v="LPLC - Low Power, Low Cost PIC18 Development Board"/>
    <s v="LPLC Board; A powerful, low cost, ultra low power microcontroller development board with template software and online tutorials."/>
    <x v="183"/>
    <n v="4225"/>
    <x v="0"/>
    <s v="GB"/>
    <s v="GBP"/>
    <x v="2734"/>
    <x v="2739"/>
    <b v="0"/>
    <n v="191"/>
    <b v="1"/>
    <s v="technology/hardware"/>
    <n v="384"/>
    <x v="2"/>
    <x v="30"/>
    <x v="2739"/>
    <d v="2014-05-05T21:18:37"/>
    <x v="9"/>
  </r>
  <r>
    <n v="2740"/>
    <s v="Vertical Garden Prototype"/>
    <s v="I am interested in testing the plant yields of this vertical garden as well as some other applications"/>
    <x v="43"/>
    <n v="310"/>
    <x v="0"/>
    <s v="US"/>
    <s v="USD"/>
    <x v="2735"/>
    <x v="2740"/>
    <b v="0"/>
    <n v="17"/>
    <b v="1"/>
    <s v="technology/hardware"/>
    <n v="103"/>
    <x v="2"/>
    <x v="30"/>
    <x v="2740"/>
    <d v="2015-03-11T23:45:52"/>
    <x v="9"/>
  </r>
  <r>
    <n v="2741"/>
    <s v="Mrs. Brown and Her Lost Puppy."/>
    <s v="Help me publish my 1st children's book as an aspiring author!"/>
    <x v="6"/>
    <n v="35"/>
    <x v="2"/>
    <s v="US"/>
    <s v="USD"/>
    <x v="2736"/>
    <x v="2741"/>
    <b v="0"/>
    <n v="4"/>
    <b v="0"/>
    <s v="publishing/children's books"/>
    <n v="0"/>
    <x v="3"/>
    <x v="39"/>
    <x v="2741"/>
    <d v="2014-10-20T02:07:00"/>
    <x v="9"/>
  </r>
  <r>
    <n v="2742"/>
    <s v="What a Zoo!"/>
    <s v="The pachyderms at the Denver Zoo are moving. Follow along on the convoluted journey to their new home."/>
    <x v="30"/>
    <n v="731"/>
    <x v="2"/>
    <s v="US"/>
    <s v="USD"/>
    <x v="2737"/>
    <x v="2742"/>
    <b v="0"/>
    <n v="18"/>
    <b v="0"/>
    <s v="publishing/children's books"/>
    <n v="29"/>
    <x v="3"/>
    <x v="39"/>
    <x v="2742"/>
    <d v="2012-05-15T17:16:27"/>
    <x v="9"/>
  </r>
  <r>
    <n v="2743"/>
    <s v="St. Nick Jr"/>
    <s v="One Christmas every child was naughty, and Santa's son _x000a_St. Nick Jr sacrifices all his gifts over his whole life, for the children"/>
    <x v="370"/>
    <n v="0"/>
    <x v="2"/>
    <s v="US"/>
    <s v="USD"/>
    <x v="2738"/>
    <x v="2743"/>
    <b v="0"/>
    <n v="0"/>
    <b v="0"/>
    <s v="publishing/children's books"/>
    <n v="0"/>
    <x v="3"/>
    <x v="39"/>
    <x v="2743"/>
    <d v="2016-10-19T07:53:27"/>
    <x v="9"/>
  </r>
  <r>
    <n v="2744"/>
    <s v="Honey Bees Children's Book: How to Save Our Food"/>
    <s v="A fun &amp; exciting story to educate kids and their parents about the importance of honeybees &amp; the easy &amp; fun ways we can help the world."/>
    <x v="193"/>
    <n v="835"/>
    <x v="2"/>
    <s v="US"/>
    <s v="USD"/>
    <x v="2739"/>
    <x v="2744"/>
    <b v="0"/>
    <n v="22"/>
    <b v="0"/>
    <s v="publishing/children's books"/>
    <n v="5"/>
    <x v="3"/>
    <x v="39"/>
    <x v="2744"/>
    <d v="2012-02-29T01:29:58"/>
    <x v="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x v="2740"/>
    <x v="2745"/>
    <b v="0"/>
    <n v="49"/>
    <b v="0"/>
    <s v="publishing/children's books"/>
    <n v="22"/>
    <x v="3"/>
    <x v="39"/>
    <x v="2745"/>
    <d v="2012-07-14T23:42:48"/>
    <x v="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x v="2741"/>
    <x v="2746"/>
    <b v="0"/>
    <n v="19"/>
    <b v="0"/>
    <s v="publishing/children's books"/>
    <n v="27"/>
    <x v="3"/>
    <x v="39"/>
    <x v="2746"/>
    <d v="2014-08-29T18:45:11"/>
    <x v="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x v="2742"/>
    <x v="2747"/>
    <b v="0"/>
    <n v="4"/>
    <b v="0"/>
    <s v="publishing/children's books"/>
    <n v="28"/>
    <x v="3"/>
    <x v="39"/>
    <x v="2747"/>
    <d v="2012-06-16T03:10:00"/>
    <x v="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x v="2743"/>
    <x v="2748"/>
    <b v="0"/>
    <n v="4"/>
    <b v="0"/>
    <s v="publishing/children's books"/>
    <n v="1"/>
    <x v="3"/>
    <x v="39"/>
    <x v="2748"/>
    <d v="2016-09-02T17:03:22"/>
    <x v="9"/>
  </r>
  <r>
    <n v="2749"/>
    <s v="A Tree is a Tree, no matter what you see.  CHILDREN'S BOOK"/>
    <s v="Self-publishing my children's book."/>
    <x v="3"/>
    <n v="110"/>
    <x v="2"/>
    <s v="US"/>
    <s v="USD"/>
    <x v="2744"/>
    <x v="2749"/>
    <b v="0"/>
    <n v="2"/>
    <b v="0"/>
    <s v="publishing/children's books"/>
    <n v="1"/>
    <x v="3"/>
    <x v="39"/>
    <x v="2749"/>
    <d v="2015-04-04T18:10:37"/>
    <x v="9"/>
  </r>
  <r>
    <n v="2750"/>
    <s v="My Child, My Blessing"/>
    <s v="This is a journal where parents daily write something positive about their child.  Places for pictures, too."/>
    <x v="371"/>
    <n v="0"/>
    <x v="2"/>
    <s v="US"/>
    <s v="USD"/>
    <x v="2745"/>
    <x v="2750"/>
    <b v="0"/>
    <n v="0"/>
    <b v="0"/>
    <s v="publishing/children's books"/>
    <n v="0"/>
    <x v="3"/>
    <x v="39"/>
    <x v="2750"/>
    <d v="2012-06-30T20:00:00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2"/>
    <n v="0"/>
    <x v="2"/>
    <s v="US"/>
    <s v="USD"/>
    <x v="2746"/>
    <x v="2751"/>
    <b v="0"/>
    <n v="0"/>
    <b v="0"/>
    <s v="publishing/children's books"/>
    <n v="0"/>
    <x v="3"/>
    <x v="39"/>
    <x v="2751"/>
    <d v="2014-06-17T21:17:22"/>
    <x v="9"/>
  </r>
  <r>
    <n v="2752"/>
    <s v="An Ordinary Toad's Extraordinary Night!"/>
    <s v="Andrew wonders if his life would be more exciting if he'd been hatched a frog. Shiny and green just seems more exciting to him. Until.."/>
    <x v="224"/>
    <n v="550"/>
    <x v="2"/>
    <s v="US"/>
    <s v="USD"/>
    <x v="2747"/>
    <x v="2752"/>
    <b v="0"/>
    <n v="14"/>
    <b v="0"/>
    <s v="publishing/children's books"/>
    <n v="11"/>
    <x v="3"/>
    <x v="39"/>
    <x v="2752"/>
    <d v="2011-12-18T18:21:44"/>
    <x v="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x v="2748"/>
    <x v="2753"/>
    <b v="0"/>
    <n v="8"/>
    <b v="0"/>
    <s v="publishing/children's books"/>
    <n v="19"/>
    <x v="3"/>
    <x v="39"/>
    <x v="2753"/>
    <d v="2012-08-26T21:37:03"/>
    <x v="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x v="2749"/>
    <x v="2754"/>
    <b v="0"/>
    <n v="0"/>
    <b v="0"/>
    <s v="publishing/children's books"/>
    <n v="0"/>
    <x v="3"/>
    <x v="39"/>
    <x v="2754"/>
    <d v="2014-09-11T15:15:51"/>
    <x v="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x v="2750"/>
    <x v="2755"/>
    <b v="0"/>
    <n v="15"/>
    <b v="0"/>
    <s v="publishing/children's books"/>
    <n v="52"/>
    <x v="3"/>
    <x v="39"/>
    <x v="2755"/>
    <d v="2015-04-08T18:58:47"/>
    <x v="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x v="2751"/>
    <x v="2756"/>
    <b v="0"/>
    <n v="33"/>
    <b v="0"/>
    <s v="publishing/children's books"/>
    <n v="10"/>
    <x v="3"/>
    <x v="39"/>
    <x v="2756"/>
    <d v="2014-01-11T21:36:41"/>
    <x v="9"/>
  </r>
  <r>
    <n v="2757"/>
    <s v="C is for Crooked"/>
    <s v="A children's letter book that Lampoons Hillary Clinton"/>
    <x v="15"/>
    <n v="10"/>
    <x v="2"/>
    <s v="US"/>
    <s v="USD"/>
    <x v="2752"/>
    <x v="2757"/>
    <b v="0"/>
    <n v="2"/>
    <b v="0"/>
    <s v="publishing/children's books"/>
    <n v="1"/>
    <x v="3"/>
    <x v="39"/>
    <x v="2757"/>
    <d v="2016-08-06T15:45:32"/>
    <x v="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x v="2753"/>
    <x v="2758"/>
    <b v="0"/>
    <n v="6"/>
    <b v="0"/>
    <s v="publishing/children's books"/>
    <n v="12"/>
    <x v="3"/>
    <x v="39"/>
    <x v="2758"/>
    <d v="2016-10-10T10:36:23"/>
    <x v="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x v="2754"/>
    <x v="2759"/>
    <b v="0"/>
    <n v="2"/>
    <b v="0"/>
    <s v="publishing/children's books"/>
    <n v="11"/>
    <x v="3"/>
    <x v="39"/>
    <x v="2759"/>
    <d v="2016-07-16T08:47:46"/>
    <x v="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x v="2755"/>
    <x v="2760"/>
    <b v="0"/>
    <n v="0"/>
    <b v="0"/>
    <s v="publishing/children's books"/>
    <n v="0"/>
    <x v="3"/>
    <x v="39"/>
    <x v="2760"/>
    <d v="2013-06-20T11:04:18"/>
    <x v="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x v="2756"/>
    <x v="2761"/>
    <b v="0"/>
    <n v="4"/>
    <b v="0"/>
    <s v="publishing/children's books"/>
    <n v="1"/>
    <x v="3"/>
    <x v="39"/>
    <x v="2761"/>
    <d v="2013-01-03T01:31:33"/>
    <x v="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x v="2757"/>
    <x v="2762"/>
    <b v="0"/>
    <n v="1"/>
    <b v="0"/>
    <s v="publishing/children's books"/>
    <n v="1"/>
    <x v="3"/>
    <x v="39"/>
    <x v="2762"/>
    <d v="2012-03-18T23:53:15"/>
    <x v="9"/>
  </r>
  <r>
    <n v="2763"/>
    <s v="My Christmas Star"/>
    <s v="How Santa finds childrens homes without getting lost by following certain stars."/>
    <x v="373"/>
    <n v="90"/>
    <x v="2"/>
    <s v="US"/>
    <s v="USD"/>
    <x v="2758"/>
    <x v="2763"/>
    <b v="0"/>
    <n v="3"/>
    <b v="0"/>
    <s v="publishing/children's books"/>
    <n v="0"/>
    <x v="3"/>
    <x v="39"/>
    <x v="2763"/>
    <d v="2013-05-24T13:54:44"/>
    <x v="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x v="2759"/>
    <x v="2764"/>
    <b v="0"/>
    <n v="4"/>
    <b v="0"/>
    <s v="publishing/children's books"/>
    <n v="1"/>
    <x v="3"/>
    <x v="39"/>
    <x v="2764"/>
    <d v="2012-05-30T19:00:00"/>
    <x v="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x v="2760"/>
    <x v="2765"/>
    <b v="0"/>
    <n v="0"/>
    <b v="0"/>
    <s v="publishing/children's books"/>
    <n v="0"/>
    <x v="3"/>
    <x v="39"/>
    <x v="2765"/>
    <d v="2012-10-28T13:53:48"/>
    <x v="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x v="2761"/>
    <x v="2766"/>
    <b v="0"/>
    <n v="4"/>
    <b v="0"/>
    <s v="publishing/children's books"/>
    <n v="2"/>
    <x v="3"/>
    <x v="39"/>
    <x v="2766"/>
    <d v="2011-08-11T16:01:58"/>
    <x v="9"/>
  </r>
  <r>
    <n v="2767"/>
    <s v="the Giant Turnip"/>
    <s v="An animated bedtime story with Dedka, Babka and the rest of the family working together on a BIG problem"/>
    <x v="23"/>
    <n v="34"/>
    <x v="2"/>
    <s v="CA"/>
    <s v="CAD"/>
    <x v="2762"/>
    <x v="2767"/>
    <b v="0"/>
    <n v="3"/>
    <b v="0"/>
    <s v="publishing/children's books"/>
    <n v="1"/>
    <x v="3"/>
    <x v="39"/>
    <x v="2767"/>
    <d v="2015-08-16T23:00:50"/>
    <x v="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x v="2763"/>
    <x v="2768"/>
    <b v="0"/>
    <n v="34"/>
    <b v="0"/>
    <s v="publishing/children's books"/>
    <n v="14"/>
    <x v="3"/>
    <x v="39"/>
    <x v="2768"/>
    <d v="2012-03-29T13:45:23"/>
    <x v="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x v="2764"/>
    <x v="2769"/>
    <b v="0"/>
    <n v="2"/>
    <b v="0"/>
    <s v="publishing/children's books"/>
    <n v="0"/>
    <x v="3"/>
    <x v="39"/>
    <x v="2769"/>
    <d v="2014-06-05T19:49:50"/>
    <x v="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x v="2765"/>
    <x v="2770"/>
    <b v="0"/>
    <n v="33"/>
    <b v="0"/>
    <s v="publishing/children's books"/>
    <n v="10"/>
    <x v="3"/>
    <x v="39"/>
    <x v="2770"/>
    <d v="2014-03-18T15:55:30"/>
    <x v="9"/>
  </r>
  <r>
    <n v="2771"/>
    <s v="Hello Vermont (4 Seasons Children's Books)"/>
    <s v="Hello Vermont are books that demonstrate the 4 seasons. Subtitles: Soggy Spring, Sizzling Summer, Fabulous Fall &amp; Winter Wonderland."/>
    <x v="374"/>
    <n v="0"/>
    <x v="2"/>
    <s v="US"/>
    <s v="USD"/>
    <x v="2766"/>
    <x v="2771"/>
    <b v="0"/>
    <n v="0"/>
    <b v="0"/>
    <s v="publishing/children's books"/>
    <n v="0"/>
    <x v="3"/>
    <x v="39"/>
    <x v="2771"/>
    <d v="2013-02-01T17:00:00"/>
    <x v="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x v="2767"/>
    <x v="2772"/>
    <b v="0"/>
    <n v="0"/>
    <b v="0"/>
    <s v="publishing/children's books"/>
    <n v="0"/>
    <x v="3"/>
    <x v="39"/>
    <x v="2772"/>
    <d v="2013-10-05T20:51:34"/>
    <x v="9"/>
  </r>
  <r>
    <n v="2773"/>
    <s v="The Boat That Couldn't Float"/>
    <s v="Parents know the pain of rereading bad bedtime stories. I want to write stories that all ages will enjoy"/>
    <x v="375"/>
    <n v="1"/>
    <x v="2"/>
    <s v="CA"/>
    <s v="CAD"/>
    <x v="2768"/>
    <x v="2773"/>
    <b v="0"/>
    <n v="1"/>
    <b v="0"/>
    <s v="publishing/children's books"/>
    <n v="0"/>
    <x v="3"/>
    <x v="39"/>
    <x v="2773"/>
    <d v="2016-04-24T20:45:21"/>
    <x v="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x v="2769"/>
    <x v="2774"/>
    <b v="0"/>
    <n v="13"/>
    <b v="0"/>
    <s v="publishing/children's books"/>
    <n v="14"/>
    <x v="3"/>
    <x v="39"/>
    <x v="2774"/>
    <d v="2013-03-08T03:02:08"/>
    <x v="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x v="2770"/>
    <x v="2775"/>
    <b v="0"/>
    <n v="2"/>
    <b v="0"/>
    <s v="publishing/children's books"/>
    <n v="3"/>
    <x v="3"/>
    <x v="39"/>
    <x v="2775"/>
    <d v="2011-12-16T00:19:14"/>
    <x v="9"/>
  </r>
  <r>
    <n v="2776"/>
    <s v="Superheroes That Make Differences"/>
    <s v="A young girlâ€™s journey into a world of superheroesâ€”exploring love, compassion and acceptance with mystical creatures from far away."/>
    <x v="222"/>
    <n v="1655"/>
    <x v="2"/>
    <s v="US"/>
    <s v="USD"/>
    <x v="2771"/>
    <x v="2776"/>
    <b v="0"/>
    <n v="36"/>
    <b v="0"/>
    <s v="publishing/children's books"/>
    <n v="8"/>
    <x v="3"/>
    <x v="39"/>
    <x v="2776"/>
    <d v="2015-06-12T07:07:56"/>
    <x v="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x v="2772"/>
    <x v="2777"/>
    <b v="0"/>
    <n v="1"/>
    <b v="0"/>
    <s v="publishing/children's books"/>
    <n v="0"/>
    <x v="3"/>
    <x v="39"/>
    <x v="2777"/>
    <d v="2015-07-17T16:03:24"/>
    <x v="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x v="2773"/>
    <x v="2778"/>
    <b v="0"/>
    <n v="15"/>
    <b v="0"/>
    <s v="publishing/children's books"/>
    <n v="26"/>
    <x v="3"/>
    <x v="39"/>
    <x v="2778"/>
    <d v="2014-08-25T23:28:26"/>
    <x v="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x v="2774"/>
    <x v="2779"/>
    <b v="0"/>
    <n v="1"/>
    <b v="0"/>
    <s v="publishing/children's books"/>
    <n v="2"/>
    <x v="3"/>
    <x v="39"/>
    <x v="2779"/>
    <d v="2015-11-22T15:03:41"/>
    <x v="9"/>
  </r>
  <r>
    <n v="2780"/>
    <s v="Travel with baby"/>
    <s v="Turn the World with my kids, and then write a book with the advice for traveling with baby"/>
    <x v="57"/>
    <n v="0"/>
    <x v="2"/>
    <s v="IT"/>
    <s v="EUR"/>
    <x v="2775"/>
    <x v="2780"/>
    <b v="0"/>
    <n v="0"/>
    <b v="0"/>
    <s v="publishing/children's books"/>
    <n v="0"/>
    <x v="3"/>
    <x v="39"/>
    <x v="2780"/>
    <d v="2017-03-10T10:44:48"/>
    <x v="9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x v="2776"/>
    <x v="2781"/>
    <b v="0"/>
    <n v="4"/>
    <b v="0"/>
    <s v="theater/plays"/>
    <n v="2"/>
    <x v="1"/>
    <x v="6"/>
    <x v="2781"/>
    <d v="2015-07-03T14:46:35"/>
    <x v="9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x v="2777"/>
    <x v="2782"/>
    <b v="0"/>
    <n v="12"/>
    <b v="1"/>
    <s v="theater/plays"/>
    <n v="100"/>
    <x v="1"/>
    <x v="6"/>
    <x v="2782"/>
    <d v="2016-05-06T20:17:35"/>
    <x v="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x v="2778"/>
    <x v="2783"/>
    <b v="0"/>
    <n v="1"/>
    <b v="0"/>
    <s v="theater/plays"/>
    <n v="1"/>
    <x v="1"/>
    <x v="6"/>
    <x v="2783"/>
    <d v="2016-04-23T10:16:40"/>
    <x v="9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x v="2779"/>
    <x v="2784"/>
    <b v="0"/>
    <n v="15"/>
    <b v="1"/>
    <s v="theater/plays"/>
    <n v="107"/>
    <x v="1"/>
    <x v="6"/>
    <x v="2784"/>
    <d v="2014-10-16T03:59:00"/>
    <x v="3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x v="2780"/>
    <x v="2785"/>
    <b v="0"/>
    <n v="38"/>
    <b v="1"/>
    <s v="theater/plays"/>
    <n v="101"/>
    <x v="1"/>
    <x v="6"/>
    <x v="2785"/>
    <d v="2014-07-30T23:00:00"/>
    <x v="9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x v="2781"/>
    <x v="2786"/>
    <b v="0"/>
    <n v="25"/>
    <b v="1"/>
    <s v="theater/plays"/>
    <n v="102"/>
    <x v="1"/>
    <x v="6"/>
    <x v="2786"/>
    <d v="2014-05-22T22:07:00"/>
    <x v="3"/>
  </r>
  <r>
    <n v="3546"/>
    <s v="2015 Philadelphia Premier: Bonhoeffer's Cost"/>
    <s v="Help us produce this revealing play about Nazi-resistance member Dietrich Bonhoeffer and his final years of incarceration during WWII."/>
    <x v="183"/>
    <n v="1125"/>
    <x v="0"/>
    <s v="US"/>
    <s v="USD"/>
    <x v="2782"/>
    <x v="2787"/>
    <b v="0"/>
    <n v="19"/>
    <b v="1"/>
    <s v="theater/plays"/>
    <n v="102"/>
    <x v="1"/>
    <x v="6"/>
    <x v="2787"/>
    <d v="2015-04-01T03:59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x v="2783"/>
    <x v="2788"/>
    <b v="0"/>
    <n v="27"/>
    <b v="1"/>
    <s v="theater/plays"/>
    <n v="128"/>
    <x v="1"/>
    <x v="6"/>
    <x v="2788"/>
    <d v="2016-04-13T19:15:24"/>
    <x v="2"/>
  </r>
  <r>
    <n v="4033"/>
    <s v="2020 Vision: a love story told over sixty years"/>
    <s v="Help us produce an iconic new verse play, set in the year 2020, with virtuoso acting and hauntingly beautiful words and music"/>
    <x v="376"/>
    <n v="6141.99"/>
    <x v="2"/>
    <s v="GB"/>
    <s v="GBP"/>
    <x v="2784"/>
    <x v="2789"/>
    <b v="0"/>
    <n v="94"/>
    <b v="0"/>
    <s v="theater/plays"/>
    <n v="26"/>
    <x v="1"/>
    <x v="6"/>
    <x v="2789"/>
    <d v="2016-10-02T09:00:00"/>
    <x v="9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x v="2785"/>
    <x v="2790"/>
    <b v="0"/>
    <n v="17"/>
    <b v="0"/>
    <s v="theater/plays"/>
    <n v="47"/>
    <x v="1"/>
    <x v="6"/>
    <x v="2790"/>
    <d v="2014-07-01T22:30:00"/>
    <x v="9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x v="2786"/>
    <x v="2791"/>
    <b v="0"/>
    <n v="9"/>
    <b v="1"/>
    <s v="theater/plays"/>
    <n v="146"/>
    <x v="1"/>
    <x v="6"/>
    <x v="2791"/>
    <d v="2014-07-05T01:00:00"/>
    <x v="3"/>
  </r>
  <r>
    <n v="4102"/>
    <s v="4th Wall Theatre Project"/>
    <s v="Local Community theater to get up and running in the Idaho Falls area. Something new, something different!"/>
    <x v="2"/>
    <n v="137"/>
    <x v="2"/>
    <s v="US"/>
    <s v="USD"/>
    <x v="2787"/>
    <x v="2792"/>
    <b v="0"/>
    <n v="6"/>
    <b v="0"/>
    <s v="theater/plays"/>
    <n v="27"/>
    <x v="1"/>
    <x v="6"/>
    <x v="2792"/>
    <d v="2016-05-15T20:21:13"/>
    <x v="9"/>
  </r>
  <r>
    <n v="3233"/>
    <s v="64 Squares"/>
    <s v="64 Squares is an autobiographical one-man exploration of the internal chess game played to reconcile relationships."/>
    <x v="10"/>
    <n v="5940"/>
    <x v="0"/>
    <s v="US"/>
    <s v="USD"/>
    <x v="2788"/>
    <x v="2793"/>
    <b v="0"/>
    <n v="61"/>
    <b v="1"/>
    <s v="theater/plays"/>
    <n v="119"/>
    <x v="1"/>
    <x v="6"/>
    <x v="2793"/>
    <d v="2017-03-02T19:19:15"/>
    <x v="1"/>
  </r>
  <r>
    <n v="2972"/>
    <s v="A Bad Plan"/>
    <s v="A group of artists. A mythical art piece. A harrowing quest. And some margaritas."/>
    <x v="13"/>
    <n v="2107"/>
    <x v="0"/>
    <s v="US"/>
    <s v="USD"/>
    <x v="2789"/>
    <x v="2794"/>
    <b v="0"/>
    <n v="17"/>
    <b v="1"/>
    <s v="theater/plays"/>
    <n v="105"/>
    <x v="1"/>
    <x v="6"/>
    <x v="2794"/>
    <d v="2016-12-05T01:00:00"/>
    <x v="2"/>
  </r>
  <r>
    <n v="3132"/>
    <s v="A Bite of a Snake Play"/>
    <s v="Smells Like Money, Drips Like Honey, Taste Like Mocha, Better Run AWAY"/>
    <x v="11"/>
    <n v="10"/>
    <x v="3"/>
    <s v="US"/>
    <s v="USD"/>
    <x v="2790"/>
    <x v="2795"/>
    <b v="0"/>
    <n v="1"/>
    <b v="0"/>
    <s v="theater/plays"/>
    <n v="0"/>
    <x v="1"/>
    <x v="6"/>
    <x v="2795"/>
    <d v="2017-04-21T07:24:20"/>
    <x v="9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x v="2791"/>
    <x v="2796"/>
    <b v="0"/>
    <n v="13"/>
    <b v="1"/>
    <s v="theater/plays"/>
    <n v="100"/>
    <x v="1"/>
    <x v="6"/>
    <x v="2796"/>
    <d v="2014-07-04T11:00:00"/>
    <x v="9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x v="2792"/>
    <x v="2797"/>
    <b v="0"/>
    <n v="30"/>
    <b v="1"/>
    <s v="theater/plays"/>
    <n v="125"/>
    <x v="1"/>
    <x v="6"/>
    <x v="2797"/>
    <d v="2017-01-17T21:10:36"/>
    <x v="9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x v="2793"/>
    <x v="2798"/>
    <b v="0"/>
    <n v="1"/>
    <b v="0"/>
    <s v="theater/plays"/>
    <n v="0"/>
    <x v="1"/>
    <x v="6"/>
    <x v="2798"/>
    <d v="2015-04-05T03:40:47"/>
    <x v="9"/>
  </r>
  <r>
    <n v="2801"/>
    <s v="A Dream Play"/>
    <s v="Arise Theatre Company's production of August Strindberg's expressionist masterpiece 'A Dream Play'."/>
    <x v="2"/>
    <n v="666"/>
    <x v="0"/>
    <s v="AU"/>
    <s v="AUD"/>
    <x v="2794"/>
    <x v="2799"/>
    <b v="0"/>
    <n v="13"/>
    <b v="1"/>
    <s v="theater/plays"/>
    <n v="133"/>
    <x v="1"/>
    <x v="6"/>
    <x v="2799"/>
    <d v="2014-10-10T11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x v="2795"/>
    <x v="2800"/>
    <b v="0"/>
    <n v="19"/>
    <b v="0"/>
    <s v="theater/plays"/>
    <n v="32"/>
    <x v="1"/>
    <x v="6"/>
    <x v="2800"/>
    <d v="2016-02-20T21:05:00"/>
    <x v="9"/>
  </r>
  <r>
    <n v="3866"/>
    <s v="a feminine ending, brought to you by the East End Theatre Co"/>
    <s v="A funny, moving, witty piece about a girl, her oboe, and her dreams."/>
    <x v="13"/>
    <n v="11"/>
    <x v="2"/>
    <s v="US"/>
    <s v="USD"/>
    <x v="2796"/>
    <x v="2801"/>
    <b v="0"/>
    <n v="2"/>
    <b v="0"/>
    <s v="theater/plays"/>
    <n v="1"/>
    <x v="1"/>
    <x v="6"/>
    <x v="2801"/>
    <d v="2016-03-23T03:29:00"/>
    <x v="9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x v="2797"/>
    <x v="2802"/>
    <b v="0"/>
    <n v="28"/>
    <b v="1"/>
    <s v="theater/plays"/>
    <n v="100"/>
    <x v="1"/>
    <x v="6"/>
    <x v="2802"/>
    <d v="2014-12-31T13:39:47"/>
    <x v="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x v="2798"/>
    <x v="2803"/>
    <b v="0"/>
    <n v="0"/>
    <b v="0"/>
    <s v="theater/plays"/>
    <n v="0"/>
    <x v="1"/>
    <x v="6"/>
    <x v="2803"/>
    <d v="2015-11-08T18:59:41"/>
    <x v="9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x v="2799"/>
    <x v="2804"/>
    <b v="0"/>
    <n v="1"/>
    <b v="0"/>
    <s v="theater/plays"/>
    <n v="0"/>
    <x v="1"/>
    <x v="6"/>
    <x v="2804"/>
    <d v="2016-02-28T00:00:00"/>
    <x v="9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x v="2800"/>
    <x v="2805"/>
    <b v="0"/>
    <n v="3"/>
    <b v="0"/>
    <s v="theater/plays"/>
    <n v="61"/>
    <x v="1"/>
    <x v="6"/>
    <x v="2805"/>
    <d v="2016-03-16T08:33:10"/>
    <x v="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x v="2801"/>
    <x v="2806"/>
    <b v="0"/>
    <n v="57"/>
    <b v="1"/>
    <s v="theater/plays"/>
    <n v="122"/>
    <x v="1"/>
    <x v="6"/>
    <x v="2806"/>
    <d v="2016-04-13T21:02:45"/>
    <x v="2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x v="2802"/>
    <x v="2807"/>
    <b v="0"/>
    <n v="28"/>
    <b v="1"/>
    <s v="theater/plays"/>
    <n v="104"/>
    <x v="1"/>
    <x v="6"/>
    <x v="2807"/>
    <d v="2014-11-29T23:52:58"/>
    <x v="3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x v="2803"/>
    <x v="2808"/>
    <b v="0"/>
    <n v="25"/>
    <b v="1"/>
    <s v="theater/plays"/>
    <n v="105"/>
    <x v="1"/>
    <x v="6"/>
    <x v="2808"/>
    <d v="2016-08-01T19:00:00"/>
    <x v="9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x v="2804"/>
    <x v="2809"/>
    <b v="0"/>
    <n v="26"/>
    <b v="1"/>
    <s v="theater/plays"/>
    <n v="106"/>
    <x v="1"/>
    <x v="6"/>
    <x v="2809"/>
    <d v="2015-07-17T21:02:00"/>
    <x v="0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x v="2805"/>
    <x v="2810"/>
    <b v="0"/>
    <n v="23"/>
    <b v="1"/>
    <s v="theater/plays"/>
    <n v="186"/>
    <x v="1"/>
    <x v="6"/>
    <x v="2810"/>
    <d v="2016-07-22T05:26:00"/>
    <x v="2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x v="2806"/>
    <x v="2811"/>
    <b v="0"/>
    <n v="66"/>
    <b v="1"/>
    <s v="theater/plays"/>
    <n v="111"/>
    <x v="1"/>
    <x v="6"/>
    <x v="2811"/>
    <d v="2016-10-20T02:48:16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x v="2807"/>
    <x v="2812"/>
    <b v="0"/>
    <n v="10"/>
    <b v="0"/>
    <s v="theater/plays"/>
    <n v="20"/>
    <x v="1"/>
    <x v="6"/>
    <x v="2812"/>
    <d v="2016-07-04T04:00:00"/>
    <x v="9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x v="2808"/>
    <x v="2813"/>
    <b v="0"/>
    <n v="17"/>
    <b v="1"/>
    <s v="theater/plays"/>
    <n v="251"/>
    <x v="1"/>
    <x v="6"/>
    <x v="2813"/>
    <d v="2016-08-25T03:59:00"/>
    <x v="9"/>
  </r>
  <r>
    <n v="4065"/>
    <s v="A Midsummer's Night's Dream"/>
    <s v="A classical/ fantasy version of midsummers done by professionally trained actors in Tulsa!"/>
    <x v="23"/>
    <n v="27"/>
    <x v="2"/>
    <s v="US"/>
    <s v="USD"/>
    <x v="2809"/>
    <x v="2814"/>
    <b v="0"/>
    <n v="4"/>
    <b v="0"/>
    <s v="theater/plays"/>
    <n v="1"/>
    <x v="1"/>
    <x v="6"/>
    <x v="2814"/>
    <d v="2014-08-12T22:50:11"/>
    <x v="9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x v="2810"/>
    <x v="2815"/>
    <b v="0"/>
    <n v="28"/>
    <b v="1"/>
    <s v="theater/plays"/>
    <n v="103"/>
    <x v="1"/>
    <x v="6"/>
    <x v="2815"/>
    <d v="2016-09-09T04:00:00"/>
    <x v="2"/>
  </r>
  <r>
    <n v="4009"/>
    <s v="A play by Gabriel Kemlo about lost ideals, and new starts"/>
    <s v="Against the decline of Thatcherism, the fall of the Wall, and the rise of Acid House. This comedy is a 'Withnail &amp; I' for 1993."/>
    <x v="377"/>
    <n v="75"/>
    <x v="2"/>
    <s v="GB"/>
    <s v="GBP"/>
    <x v="2811"/>
    <x v="2816"/>
    <b v="0"/>
    <n v="3"/>
    <b v="0"/>
    <s v="theater/plays"/>
    <n v="4"/>
    <x v="1"/>
    <x v="6"/>
    <x v="2816"/>
    <d v="2014-09-09T16:49:20"/>
    <x v="9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x v="2812"/>
    <x v="2817"/>
    <b v="1"/>
    <n v="23"/>
    <b v="1"/>
    <s v="theater/plays"/>
    <n v="101"/>
    <x v="1"/>
    <x v="6"/>
    <x v="2817"/>
    <d v="2014-08-25T20:45:08"/>
    <x v="3"/>
  </r>
  <r>
    <n v="3983"/>
    <s v="A Season of Love and Music (Spring 2014)"/>
    <s v="Donâ€™t miss Golden Threadâ€™s new family-friendly play with live music about Ziryab, the 9th century musician and cultural trailblazer!"/>
    <x v="378"/>
    <n v="3877"/>
    <x v="2"/>
    <s v="US"/>
    <s v="USD"/>
    <x v="2813"/>
    <x v="2818"/>
    <b v="0"/>
    <n v="46"/>
    <b v="0"/>
    <s v="theater/plays"/>
    <n v="35"/>
    <x v="1"/>
    <x v="6"/>
    <x v="2818"/>
    <d v="2014-05-20T06:59:00"/>
    <x v="9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x v="2814"/>
    <x v="2819"/>
    <b v="1"/>
    <n v="151"/>
    <b v="1"/>
    <s v="theater/plays"/>
    <n v="101"/>
    <x v="1"/>
    <x v="6"/>
    <x v="2819"/>
    <d v="2012-01-31T17:00:00"/>
    <x v="6"/>
  </r>
  <r>
    <n v="3953"/>
    <s v="A Time Pirate's Love"/>
    <s v="Actors and actresses are needed to help me create a stage play. A stage play needs to be adapted from the book I wrote."/>
    <x v="379"/>
    <n v="0"/>
    <x v="2"/>
    <s v="US"/>
    <s v="USD"/>
    <x v="2815"/>
    <x v="2820"/>
    <b v="0"/>
    <n v="0"/>
    <b v="0"/>
    <s v="theater/plays"/>
    <n v="0"/>
    <x v="1"/>
    <x v="6"/>
    <x v="2820"/>
    <d v="2016-07-29T23:29:00"/>
    <x v="9"/>
  </r>
  <r>
    <n v="4105"/>
    <s v="Â¡LlÃ©vame!"/>
    <s v="Buscamos finalizar el proceso de producciÃ³n de un espectÃ¡culo de payaso y con Ã©l, activar espacios pÃºblicos para la escena clown."/>
    <x v="288"/>
    <n v="2300"/>
    <x v="2"/>
    <s v="MX"/>
    <s v="MXN"/>
    <x v="2816"/>
    <x v="2821"/>
    <b v="0"/>
    <n v="6"/>
    <b v="0"/>
    <s v="theater/plays"/>
    <n v="7"/>
    <x v="1"/>
    <x v="6"/>
    <x v="2821"/>
    <d v="2016-12-26T00:15:09"/>
    <x v="9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x v="2817"/>
    <x v="2822"/>
    <b v="0"/>
    <n v="37"/>
    <b v="1"/>
    <s v="theater/plays"/>
    <n v="106"/>
    <x v="1"/>
    <x v="6"/>
    <x v="2822"/>
    <d v="2014-08-21T16:28:0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x v="2818"/>
    <x v="2823"/>
    <b v="0"/>
    <n v="18"/>
    <b v="1"/>
    <s v="theater/plays"/>
    <n v="110"/>
    <x v="1"/>
    <x v="6"/>
    <x v="2823"/>
    <d v="2015-08-22T12:07:53"/>
    <x v="9"/>
  </r>
  <r>
    <n v="2788"/>
    <s v="ACT Underground Theatre, TLDC"/>
    <s v="MOVING FORWARD! WE HAVE REACHED GOAL BUT HAVE MORE TIME!! PLEASE CONSIDER PLEDGING."/>
    <x v="13"/>
    <n v="2050"/>
    <x v="0"/>
    <s v="US"/>
    <s v="USD"/>
    <x v="2819"/>
    <x v="2824"/>
    <b v="0"/>
    <n v="20"/>
    <b v="1"/>
    <s v="theater/plays"/>
    <n v="103"/>
    <x v="1"/>
    <x v="6"/>
    <x v="2824"/>
    <d v="2016-07-29T16:50:43"/>
    <x v="2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x v="2820"/>
    <x v="2825"/>
    <b v="0"/>
    <n v="54"/>
    <b v="1"/>
    <s v="theater/plays"/>
    <n v="101"/>
    <x v="1"/>
    <x v="6"/>
    <x v="2825"/>
    <d v="2014-07-23T11:00:00"/>
    <x v="9"/>
  </r>
  <r>
    <n v="3586"/>
    <s v="Actors &amp; Musicians who are Blind or Autistic"/>
    <s v="See Theatre In A New Light"/>
    <x v="51"/>
    <n v="8207"/>
    <x v="0"/>
    <s v="US"/>
    <s v="USD"/>
    <x v="2821"/>
    <x v="2826"/>
    <b v="0"/>
    <n v="54"/>
    <b v="1"/>
    <s v="theater/plays"/>
    <n v="109"/>
    <x v="1"/>
    <x v="6"/>
    <x v="2826"/>
    <d v="2016-09-23T16:44:30"/>
    <x v="2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x v="2822"/>
    <x v="2827"/>
    <b v="1"/>
    <n v="216"/>
    <b v="1"/>
    <s v="theater/plays"/>
    <n v="102"/>
    <x v="1"/>
    <x v="6"/>
    <x v="2827"/>
    <d v="2017-01-10T05:00:00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x v="2823"/>
    <x v="2828"/>
    <b v="0"/>
    <n v="9"/>
    <b v="1"/>
    <s v="theater/plays"/>
    <n v="106"/>
    <x v="1"/>
    <x v="6"/>
    <x v="2828"/>
    <d v="2014-11-05T21:22:2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x v="2824"/>
    <x v="2829"/>
    <b v="0"/>
    <n v="36"/>
    <b v="1"/>
    <s v="theater/plays"/>
    <n v="111"/>
    <x v="1"/>
    <x v="6"/>
    <x v="2829"/>
    <d v="2016-04-10T04:00:00"/>
    <x v="2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x v="2825"/>
    <x v="2830"/>
    <b v="0"/>
    <n v="37"/>
    <b v="1"/>
    <s v="theater/plays"/>
    <n v="119"/>
    <x v="1"/>
    <x v="6"/>
    <x v="2830"/>
    <d v="2014-07-17T16:33:43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x v="2826"/>
    <x v="2831"/>
    <b v="0"/>
    <n v="3"/>
    <b v="0"/>
    <s v="theater/plays"/>
    <n v="2"/>
    <x v="1"/>
    <x v="6"/>
    <x v="2831"/>
    <d v="2016-01-18T00:00:00"/>
    <x v="9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x v="2827"/>
    <x v="2832"/>
    <b v="0"/>
    <n v="33"/>
    <b v="1"/>
    <s v="theater/plays"/>
    <n v="130"/>
    <x v="1"/>
    <x v="6"/>
    <x v="2832"/>
    <d v="2015-02-28T15:14:22"/>
    <x v="9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x v="2828"/>
    <x v="2833"/>
    <b v="0"/>
    <n v="46"/>
    <b v="1"/>
    <s v="theater/plays"/>
    <n v="106"/>
    <x v="1"/>
    <x v="6"/>
    <x v="2833"/>
    <d v="2017-02-01T22:59:00"/>
    <x v="9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x v="2829"/>
    <x v="2834"/>
    <b v="0"/>
    <n v="1"/>
    <b v="0"/>
    <s v="theater/plays"/>
    <n v="0"/>
    <x v="1"/>
    <x v="6"/>
    <x v="2834"/>
    <d v="2015-03-24T03:59:00"/>
    <x v="9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x v="2830"/>
    <x v="2835"/>
    <b v="1"/>
    <n v="71"/>
    <b v="1"/>
    <s v="theater/plays"/>
    <n v="112"/>
    <x v="1"/>
    <x v="6"/>
    <x v="2835"/>
    <d v="2014-07-02T04:00:00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x v="2831"/>
    <x v="2836"/>
    <b v="0"/>
    <n v="33"/>
    <b v="1"/>
    <s v="theater/plays"/>
    <n v="103"/>
    <x v="1"/>
    <x v="6"/>
    <x v="2836"/>
    <d v="2016-03-03T05:59:00"/>
    <x v="2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x v="2832"/>
    <x v="2837"/>
    <b v="0"/>
    <n v="13"/>
    <b v="0"/>
    <s v="theater/plays"/>
    <n v="36"/>
    <x v="1"/>
    <x v="6"/>
    <x v="2837"/>
    <d v="2015-11-02T16:50:00"/>
    <x v="9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x v="2833"/>
    <x v="2838"/>
    <b v="0"/>
    <n v="4"/>
    <b v="0"/>
    <s v="theater/plays"/>
    <n v="5"/>
    <x v="1"/>
    <x v="6"/>
    <x v="2838"/>
    <d v="2014-06-22T21:00:00"/>
    <x v="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x v="2834"/>
    <x v="2839"/>
    <b v="0"/>
    <n v="47"/>
    <b v="1"/>
    <s v="theater/plays"/>
    <n v="144"/>
    <x v="1"/>
    <x v="6"/>
    <x v="2839"/>
    <d v="2015-11-22T22:00:00"/>
    <x v="9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x v="2835"/>
    <x v="2840"/>
    <b v="1"/>
    <n v="79"/>
    <b v="1"/>
    <s v="theater/plays"/>
    <n v="112"/>
    <x v="1"/>
    <x v="6"/>
    <x v="2840"/>
    <d v="2015-07-01T12:14:58"/>
    <x v="9"/>
  </r>
  <r>
    <n v="3372"/>
    <s v="All the Best, Jack"/>
    <s v="This play tells the story of the toxicity of sensationalism shown through one man's struggle with notoriety."/>
    <x v="28"/>
    <n v="1035"/>
    <x v="0"/>
    <s v="US"/>
    <s v="USD"/>
    <x v="1285"/>
    <x v="2841"/>
    <b v="0"/>
    <n v="27"/>
    <b v="1"/>
    <s v="theater/plays"/>
    <n v="104"/>
    <x v="1"/>
    <x v="6"/>
    <x v="2841"/>
    <d v="2014-08-25T04:59:00"/>
    <x v="3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x v="2836"/>
    <x v="2842"/>
    <b v="0"/>
    <n v="33"/>
    <b v="1"/>
    <s v="theater/plays"/>
    <n v="101"/>
    <x v="1"/>
    <x v="6"/>
    <x v="2842"/>
    <d v="2015-08-05T08:43:27"/>
    <x v="9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x v="2837"/>
    <x v="2843"/>
    <b v="0"/>
    <n v="36"/>
    <b v="1"/>
    <s v="theater/plays"/>
    <n v="101"/>
    <x v="1"/>
    <x v="6"/>
    <x v="2843"/>
    <d v="2015-08-19T17:03:40"/>
    <x v="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x v="2838"/>
    <x v="2844"/>
    <b v="0"/>
    <n v="15"/>
    <b v="1"/>
    <s v="theater/plays"/>
    <n v="184"/>
    <x v="1"/>
    <x v="6"/>
    <x v="2844"/>
    <d v="2016-02-13T19:02:06"/>
    <x v="9"/>
  </r>
  <r>
    <n v="4100"/>
    <s v="America is at the Mall: A Play in Three Acts"/>
    <s v="How does war change a family?  A peek into one family's kitchen as their soldier fights in Iraq."/>
    <x v="380"/>
    <n v="0"/>
    <x v="2"/>
    <s v="US"/>
    <s v="USD"/>
    <x v="2839"/>
    <x v="2845"/>
    <b v="0"/>
    <n v="0"/>
    <b v="0"/>
    <s v="theater/plays"/>
    <n v="0"/>
    <x v="1"/>
    <x v="6"/>
    <x v="2845"/>
    <d v="2014-10-25T02:59:50"/>
    <x v="9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x v="2840"/>
    <x v="2846"/>
    <b v="0"/>
    <n v="9"/>
    <b v="0"/>
    <s v="theater/plays"/>
    <n v="15"/>
    <x v="1"/>
    <x v="6"/>
    <x v="2846"/>
    <d v="2014-05-17T04:32:45"/>
    <x v="9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x v="2841"/>
    <x v="2847"/>
    <b v="0"/>
    <n v="9"/>
    <b v="0"/>
    <s v="theater/plays"/>
    <n v="53"/>
    <x v="1"/>
    <x v="6"/>
    <x v="2847"/>
    <d v="2016-07-03T19:59:00"/>
    <x v="9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x v="2842"/>
    <x v="2848"/>
    <b v="0"/>
    <n v="63"/>
    <b v="1"/>
    <s v="theater/plays"/>
    <n v="113"/>
    <x v="1"/>
    <x v="6"/>
    <x v="2848"/>
    <d v="2016-04-28T15:24:05"/>
    <x v="2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x v="2843"/>
    <x v="2849"/>
    <b v="0"/>
    <n v="8"/>
    <b v="1"/>
    <s v="theater/plays"/>
    <n v="100"/>
    <x v="1"/>
    <x v="6"/>
    <x v="2849"/>
    <d v="2015-05-30T20:11:12"/>
    <x v="0"/>
  </r>
  <r>
    <n v="3692"/>
    <s v="An Evening With Durang"/>
    <s v="Help us independently produce two great comedies by Christopher Durang."/>
    <x v="28"/>
    <n v="1260"/>
    <x v="0"/>
    <s v="US"/>
    <s v="USD"/>
    <x v="2844"/>
    <x v="2850"/>
    <b v="0"/>
    <n v="17"/>
    <b v="1"/>
    <s v="theater/plays"/>
    <n v="126"/>
    <x v="1"/>
    <x v="6"/>
    <x v="2850"/>
    <d v="2014-09-19T00:00:00"/>
    <x v="3"/>
  </r>
  <r>
    <n v="3485"/>
    <s v="An Evening with Sarah Pettyfer"/>
    <s v="We're trying to get our play, &quot;An Evening With Sarah Pettyfer,&quot; to the  Orlando Fringe Festival. The only thing is...we need your help!"/>
    <x v="235"/>
    <n v="1660"/>
    <x v="0"/>
    <s v="US"/>
    <s v="USD"/>
    <x v="2845"/>
    <x v="2851"/>
    <b v="0"/>
    <n v="30"/>
    <b v="1"/>
    <s v="theater/plays"/>
    <n v="101"/>
    <x v="1"/>
    <x v="6"/>
    <x v="2851"/>
    <d v="2016-02-02T16:38:00"/>
    <x v="2"/>
  </r>
  <r>
    <n v="2916"/>
    <s v="An Interview With Gaddafi - The Stage Play"/>
    <s v="The moving dramatisation of one man's journey to find the truth behind the Libyan regime change."/>
    <x v="381"/>
    <n v="145"/>
    <x v="2"/>
    <s v="GB"/>
    <s v="GBP"/>
    <x v="2846"/>
    <x v="2852"/>
    <b v="0"/>
    <n v="7"/>
    <b v="0"/>
    <s v="theater/plays"/>
    <n v="8"/>
    <x v="1"/>
    <x v="6"/>
    <x v="2852"/>
    <d v="2014-05-19T11:26:29"/>
    <x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x v="2847"/>
    <x v="2853"/>
    <b v="0"/>
    <n v="1"/>
    <b v="0"/>
    <s v="theater/plays"/>
    <n v="0"/>
    <x v="1"/>
    <x v="6"/>
    <x v="2853"/>
    <d v="2015-01-11T10:15:24"/>
    <x v="9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x v="2848"/>
    <x v="2854"/>
    <b v="0"/>
    <n v="102"/>
    <b v="1"/>
    <s v="theater/plays"/>
    <n v="101"/>
    <x v="1"/>
    <x v="6"/>
    <x v="2854"/>
    <d v="2016-08-11T03:59:00"/>
    <x v="2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x v="2849"/>
    <x v="2855"/>
    <b v="0"/>
    <n v="17"/>
    <b v="0"/>
    <s v="theater/plays"/>
    <n v="17"/>
    <x v="1"/>
    <x v="6"/>
    <x v="2855"/>
    <d v="2014-11-20T16:04:00"/>
    <x v="9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x v="2850"/>
    <x v="2856"/>
    <b v="0"/>
    <n v="76"/>
    <b v="1"/>
    <s v="theater/plays"/>
    <n v="112"/>
    <x v="1"/>
    <x v="6"/>
    <x v="2856"/>
    <d v="2015-08-05T11:00:00"/>
    <x v="9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x v="2851"/>
    <x v="2857"/>
    <b v="0"/>
    <n v="10"/>
    <b v="1"/>
    <s v="theater/plays"/>
    <n v="140"/>
    <x v="1"/>
    <x v="6"/>
    <x v="2857"/>
    <d v="2015-04-24T21:52:21"/>
    <x v="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x v="2852"/>
    <x v="2858"/>
    <b v="0"/>
    <n v="0"/>
    <b v="0"/>
    <s v="theater/plays"/>
    <n v="0"/>
    <x v="1"/>
    <x v="6"/>
    <x v="2858"/>
    <d v="2016-01-31T23:55:00"/>
    <x v="9"/>
  </r>
  <r>
    <n v="4021"/>
    <s v="Angels in Houston"/>
    <s v="Help a group of actors end bigotry in Houston, TX by supporting a  full production of Angels in America."/>
    <x v="36"/>
    <n v="125"/>
    <x v="2"/>
    <s v="US"/>
    <s v="USD"/>
    <x v="2853"/>
    <x v="2859"/>
    <b v="0"/>
    <n v="2"/>
    <b v="0"/>
    <s v="theater/plays"/>
    <n v="1"/>
    <x v="1"/>
    <x v="6"/>
    <x v="2859"/>
    <d v="2014-10-26T21:52:38"/>
    <x v="9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x v="2854"/>
    <x v="2860"/>
    <b v="0"/>
    <n v="27"/>
    <b v="1"/>
    <s v="theater/plays"/>
    <n v="114"/>
    <x v="1"/>
    <x v="6"/>
    <x v="2860"/>
    <d v="2015-03-01T04:59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x v="2855"/>
    <x v="2861"/>
    <b v="0"/>
    <n v="7"/>
    <b v="0"/>
    <s v="theater/plays"/>
    <n v="12"/>
    <x v="1"/>
    <x v="6"/>
    <x v="2861"/>
    <d v="2015-06-11T23:00:00"/>
    <x v="9"/>
  </r>
  <r>
    <n v="3145"/>
    <s v="Arlington's 1st Dinner Theatre"/>
    <s v="Dominion Theatre Company is the first community dinner theatre  to be established in Arlington TX."/>
    <x v="31"/>
    <n v="0"/>
    <x v="3"/>
    <s v="US"/>
    <s v="USD"/>
    <x v="2856"/>
    <x v="2862"/>
    <b v="0"/>
    <n v="0"/>
    <b v="0"/>
    <s v="theater/plays"/>
    <n v="0"/>
    <x v="1"/>
    <x v="6"/>
    <x v="2862"/>
    <d v="2017-03-27T23:58:54"/>
    <x v="9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x v="2857"/>
    <x v="2863"/>
    <b v="0"/>
    <n v="46"/>
    <b v="1"/>
    <s v="theater/plays"/>
    <n v="101"/>
    <x v="1"/>
    <x v="6"/>
    <x v="2863"/>
    <d v="2015-01-06T06:00:00"/>
    <x v="3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x v="2858"/>
    <x v="2864"/>
    <b v="0"/>
    <n v="1"/>
    <b v="0"/>
    <s v="theater/plays"/>
    <n v="5"/>
    <x v="1"/>
    <x v="6"/>
    <x v="2864"/>
    <d v="2015-09-19T03:59:00"/>
    <x v="9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x v="2859"/>
    <x v="2865"/>
    <b v="0"/>
    <n v="0"/>
    <b v="0"/>
    <s v="theater/plays"/>
    <n v="0"/>
    <x v="1"/>
    <x v="6"/>
    <x v="2865"/>
    <d v="2014-10-18T04:59:00"/>
    <x v="9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x v="2860"/>
    <x v="2866"/>
    <b v="0"/>
    <n v="13"/>
    <b v="1"/>
    <s v="theater/plays"/>
    <n v="169"/>
    <x v="1"/>
    <x v="6"/>
    <x v="2866"/>
    <d v="2014-09-29T08:40:20"/>
    <x v="3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x v="2861"/>
    <x v="2867"/>
    <b v="0"/>
    <n v="0"/>
    <b v="0"/>
    <s v="theater/plays"/>
    <n v="0"/>
    <x v="1"/>
    <x v="6"/>
    <x v="2867"/>
    <d v="2014-12-18T15:02:44"/>
    <x v="9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x v="2862"/>
    <x v="2868"/>
    <b v="0"/>
    <n v="61"/>
    <b v="1"/>
    <s v="theater/plays"/>
    <n v="115"/>
    <x v="1"/>
    <x v="6"/>
    <x v="2868"/>
    <d v="2015-04-23T12:50:46"/>
    <x v="9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x v="2863"/>
    <x v="2869"/>
    <b v="0"/>
    <n v="78"/>
    <b v="1"/>
    <s v="theater/plays"/>
    <n v="104"/>
    <x v="1"/>
    <x v="6"/>
    <x v="2869"/>
    <d v="2015-10-08T00:32:52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x v="2864"/>
    <x v="2870"/>
    <b v="0"/>
    <n v="59"/>
    <b v="1"/>
    <s v="theater/plays"/>
    <n v="103"/>
    <x v="1"/>
    <x v="6"/>
    <x v="2870"/>
    <d v="2017-01-06T13:05:05"/>
    <x v="9"/>
  </r>
  <r>
    <n v="3324"/>
    <s v="At Swim, Two Boys"/>
    <s v="The play tells the story of Jim and Doyler and their friendship on the brink of Irish independence."/>
    <x v="15"/>
    <n v="1525"/>
    <x v="0"/>
    <s v="IE"/>
    <s v="EUR"/>
    <x v="2865"/>
    <x v="2871"/>
    <b v="0"/>
    <n v="10"/>
    <b v="1"/>
    <s v="theater/plays"/>
    <n v="102"/>
    <x v="1"/>
    <x v="6"/>
    <x v="2871"/>
    <d v="2016-06-05T13:59:50"/>
    <x v="9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x v="2866"/>
    <x v="2872"/>
    <b v="0"/>
    <n v="0"/>
    <b v="0"/>
    <s v="theater/plays"/>
    <n v="0"/>
    <x v="1"/>
    <x v="6"/>
    <x v="2872"/>
    <d v="2016-12-26T19:18:51"/>
    <x v="9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x v="2867"/>
    <x v="2873"/>
    <b v="0"/>
    <n v="2"/>
    <b v="0"/>
    <s v="theater/plays"/>
    <n v="0"/>
    <x v="1"/>
    <x v="6"/>
    <x v="2873"/>
    <d v="2015-01-02T11:49:11"/>
    <x v="9"/>
  </r>
  <r>
    <n v="4081"/>
    <s v="AU Theatre Wing (Pygmalion Sound and Lighting Fees)"/>
    <s v="AUTheatreWing is a student theatre association fostering the development of the dramatic arts at our university."/>
    <x v="382"/>
    <n v="350"/>
    <x v="2"/>
    <s v="US"/>
    <s v="USD"/>
    <x v="2868"/>
    <x v="2874"/>
    <b v="0"/>
    <n v="12"/>
    <b v="0"/>
    <s v="theater/plays"/>
    <n v="16"/>
    <x v="1"/>
    <x v="6"/>
    <x v="2874"/>
    <d v="2015-03-08T12:57:05"/>
    <x v="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x v="2869"/>
    <x v="2875"/>
    <b v="1"/>
    <n v="28"/>
    <b v="0"/>
    <s v="theater/plays"/>
    <n v="7"/>
    <x v="1"/>
    <x v="6"/>
    <x v="2875"/>
    <d v="2015-06-11T18:24:44"/>
    <x v="9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x v="2870"/>
    <x v="2876"/>
    <b v="0"/>
    <n v="2"/>
    <b v="0"/>
    <s v="theater/plays"/>
    <n v="1"/>
    <x v="1"/>
    <x v="6"/>
    <x v="2876"/>
    <d v="2015-02-07T21:42:19"/>
    <x v="9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x v="2871"/>
    <x v="2877"/>
    <b v="0"/>
    <n v="31"/>
    <b v="1"/>
    <s v="theater/plays"/>
    <n v="100"/>
    <x v="1"/>
    <x v="6"/>
    <x v="2877"/>
    <d v="2015-10-23T12:43:56"/>
    <x v="9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x v="2872"/>
    <x v="2878"/>
    <b v="0"/>
    <n v="41"/>
    <b v="1"/>
    <s v="theater/plays"/>
    <n v="109"/>
    <x v="1"/>
    <x v="6"/>
    <x v="2878"/>
    <d v="2015-06-10T19:27:24"/>
    <x v="9"/>
  </r>
  <r>
    <n v="3967"/>
    <s v="Backdrops for Maplewood Barn Theatre Summer 2017 Production"/>
    <s v="Ramsay Wise is painting the backdrops for the Maplewood Barn Theatre's summer 2017 production. He needs canvas and paint."/>
    <x v="179"/>
    <n v="410"/>
    <x v="2"/>
    <s v="US"/>
    <s v="USD"/>
    <x v="2873"/>
    <x v="2879"/>
    <b v="0"/>
    <n v="10"/>
    <b v="0"/>
    <s v="theater/plays"/>
    <n v="24"/>
    <x v="1"/>
    <x v="6"/>
    <x v="2879"/>
    <d v="2017-03-06T06:58:27"/>
    <x v="9"/>
  </r>
  <r>
    <n v="3415"/>
    <s v="Balm in Gilead at Columbia"/>
    <s v="We are raising funds to allow for enhanced scenic, costume, and lighting design. Every dollar helps!"/>
    <x v="48"/>
    <n v="200"/>
    <x v="0"/>
    <s v="US"/>
    <s v="USD"/>
    <x v="2874"/>
    <x v="2880"/>
    <b v="0"/>
    <n v="9"/>
    <b v="1"/>
    <s v="theater/plays"/>
    <n v="100"/>
    <x v="1"/>
    <x v="6"/>
    <x v="2880"/>
    <d v="2016-04-17T23:30:00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x v="2875"/>
    <x v="2881"/>
    <b v="0"/>
    <n v="31"/>
    <b v="0"/>
    <s v="theater/plays"/>
    <n v="9"/>
    <x v="1"/>
    <x v="6"/>
    <x v="2881"/>
    <d v="2015-08-19T04:06:16"/>
    <x v="9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x v="2876"/>
    <x v="2882"/>
    <b v="0"/>
    <n v="59"/>
    <b v="1"/>
    <s v="theater/plays"/>
    <n v="121"/>
    <x v="1"/>
    <x v="6"/>
    <x v="2882"/>
    <d v="2015-11-04T19:26:31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x v="2877"/>
    <x v="2883"/>
    <b v="0"/>
    <n v="39"/>
    <b v="1"/>
    <s v="theater/plays"/>
    <n v="101"/>
    <x v="1"/>
    <x v="6"/>
    <x v="2883"/>
    <d v="2016-07-20T12:02:11"/>
    <x v="9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x v="2878"/>
    <x v="2884"/>
    <b v="0"/>
    <n v="33"/>
    <b v="1"/>
    <s v="theater/plays"/>
    <n v="110"/>
    <x v="1"/>
    <x v="6"/>
    <x v="2884"/>
    <d v="2014-10-02T14:21:00"/>
    <x v="3"/>
  </r>
  <r>
    <n v="3723"/>
    <s v="Beauty and the Beast"/>
    <s v="Saltmine Theatre Company present Beauty and the Beast:"/>
    <x v="37"/>
    <n v="4592"/>
    <x v="0"/>
    <s v="GB"/>
    <s v="GBP"/>
    <x v="2879"/>
    <x v="2885"/>
    <b v="0"/>
    <n v="63"/>
    <b v="1"/>
    <s v="theater/plays"/>
    <n v="102"/>
    <x v="1"/>
    <x v="6"/>
    <x v="2885"/>
    <d v="2014-11-30T19:04:22"/>
    <x v="9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x v="2880"/>
    <x v="2886"/>
    <b v="0"/>
    <n v="60"/>
    <b v="0"/>
    <s v="theater/plays"/>
    <n v="42"/>
    <x v="1"/>
    <x v="6"/>
    <x v="2886"/>
    <d v="2016-10-05T19:50:54"/>
    <x v="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x v="2881"/>
    <x v="2887"/>
    <b v="0"/>
    <n v="24"/>
    <b v="1"/>
    <s v="theater/plays"/>
    <n v="135"/>
    <x v="1"/>
    <x v="6"/>
    <x v="2887"/>
    <d v="2016-06-01T18:57:00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x v="2882"/>
    <x v="2888"/>
    <b v="0"/>
    <n v="72"/>
    <b v="1"/>
    <s v="theater/plays"/>
    <n v="109"/>
    <x v="1"/>
    <x v="6"/>
    <x v="2888"/>
    <d v="2014-07-30T22:41:41"/>
    <x v="9"/>
  </r>
  <r>
    <n v="3359"/>
    <s v="BEIRUT, LADY OF LEBANON"/>
    <s v="A Theatrical Production Celebrating the Lebanese Culture and the Human Spirit in Time of War."/>
    <x v="23"/>
    <n v="4250"/>
    <x v="0"/>
    <s v="US"/>
    <s v="USD"/>
    <x v="2883"/>
    <x v="2889"/>
    <b v="0"/>
    <n v="23"/>
    <b v="1"/>
    <s v="theater/plays"/>
    <n v="106"/>
    <x v="1"/>
    <x v="6"/>
    <x v="2889"/>
    <d v="2017-02-25T01:22:14"/>
    <x v="1"/>
  </r>
  <r>
    <n v="3981"/>
    <s v="BEIRUT, LADY OF LEBANON"/>
    <s v="A Theatrical Production Celebrating the Lebanese Culture and the Human Spirit in Time of War."/>
    <x v="11"/>
    <n v="1225"/>
    <x v="2"/>
    <s v="US"/>
    <s v="USD"/>
    <x v="2884"/>
    <x v="2890"/>
    <b v="0"/>
    <n v="7"/>
    <b v="0"/>
    <s v="theater/plays"/>
    <n v="4"/>
    <x v="1"/>
    <x v="6"/>
    <x v="2890"/>
    <d v="2016-07-17T04:19:09"/>
    <x v="9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x v="2885"/>
    <x v="2891"/>
    <b v="0"/>
    <n v="29"/>
    <b v="0"/>
    <s v="theater/plays"/>
    <n v="23"/>
    <x v="1"/>
    <x v="6"/>
    <x v="2891"/>
    <d v="2015-08-20T17:05:00"/>
    <x v="9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x v="2886"/>
    <x v="2892"/>
    <b v="0"/>
    <n v="30"/>
    <b v="0"/>
    <s v="theater/plays"/>
    <n v="75"/>
    <x v="1"/>
    <x v="6"/>
    <x v="2892"/>
    <d v="2017-03-19T06:00:00"/>
    <x v="9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x v="2887"/>
    <x v="2893"/>
    <b v="0"/>
    <n v="18"/>
    <b v="1"/>
    <s v="theater/plays"/>
    <n v="120"/>
    <x v="1"/>
    <x v="6"/>
    <x v="2893"/>
    <d v="2015-02-17T04:59:00"/>
    <x v="0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x v="2888"/>
    <x v="2894"/>
    <b v="1"/>
    <n v="71"/>
    <b v="1"/>
    <s v="theater/plays"/>
    <n v="107"/>
    <x v="1"/>
    <x v="6"/>
    <x v="2894"/>
    <d v="2014-06-09T19:20:15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x v="2889"/>
    <x v="2895"/>
    <b v="0"/>
    <n v="57"/>
    <b v="1"/>
    <s v="theater/plays"/>
    <n v="109"/>
    <x v="1"/>
    <x v="6"/>
    <x v="2895"/>
    <d v="2015-06-18T10:41:07"/>
    <x v="9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x v="2890"/>
    <x v="2896"/>
    <b v="0"/>
    <n v="27"/>
    <b v="1"/>
    <s v="theater/plays"/>
    <n v="101"/>
    <x v="1"/>
    <x v="6"/>
    <x v="2896"/>
    <d v="2016-07-15T19:34:32"/>
    <x v="9"/>
  </r>
  <r>
    <n v="3904"/>
    <s v="Black America from Prophets to Pimps"/>
    <s v="A play that will cover 4000 years of black history."/>
    <x v="3"/>
    <n v="3"/>
    <x v="2"/>
    <s v="US"/>
    <s v="USD"/>
    <x v="2891"/>
    <x v="2897"/>
    <b v="0"/>
    <n v="2"/>
    <b v="0"/>
    <s v="theater/plays"/>
    <n v="0"/>
    <x v="1"/>
    <x v="6"/>
    <x v="2897"/>
    <d v="2015-04-15T05:04:00"/>
    <x v="9"/>
  </r>
  <r>
    <n v="4082"/>
    <s v="Blazed Donuts: An Orginial One Act"/>
    <s v="A short one act play about an undercover cop posing as a girl scout trying to stop a doughnut shop from selling drug filled doughnuts."/>
    <x v="326"/>
    <n v="3"/>
    <x v="2"/>
    <s v="US"/>
    <s v="USD"/>
    <x v="2892"/>
    <x v="2898"/>
    <b v="0"/>
    <n v="2"/>
    <b v="0"/>
    <s v="theater/plays"/>
    <n v="2"/>
    <x v="1"/>
    <x v="6"/>
    <x v="2898"/>
    <d v="2015-11-14T23:00:00"/>
    <x v="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x v="2893"/>
    <x v="2899"/>
    <b v="0"/>
    <n v="100"/>
    <b v="1"/>
    <s v="theater/plays"/>
    <n v="101"/>
    <x v="1"/>
    <x v="6"/>
    <x v="2899"/>
    <d v="2015-05-22T17:03:29"/>
    <x v="9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x v="2894"/>
    <x v="2900"/>
    <b v="0"/>
    <n v="28"/>
    <b v="1"/>
    <s v="theater/plays"/>
    <n v="127"/>
    <x v="1"/>
    <x v="6"/>
    <x v="2900"/>
    <d v="2016-06-27T19:00:00"/>
    <x v="9"/>
  </r>
  <r>
    <n v="3258"/>
    <s v="Bluebirds by Joe Brondo"/>
    <s v="A guy named Walt steals a book and plans to sell it to get his life on track... until his wife finds out."/>
    <x v="39"/>
    <n v="7365"/>
    <x v="0"/>
    <s v="US"/>
    <s v="USD"/>
    <x v="2895"/>
    <x v="2901"/>
    <b v="1"/>
    <n v="75"/>
    <b v="1"/>
    <s v="theater/plays"/>
    <n v="105"/>
    <x v="1"/>
    <x v="6"/>
    <x v="2901"/>
    <d v="2015-01-08T21:17:41"/>
    <x v="3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x v="2896"/>
    <x v="2902"/>
    <b v="0"/>
    <n v="74"/>
    <b v="1"/>
    <s v="theater/plays"/>
    <n v="108"/>
    <x v="1"/>
    <x v="6"/>
    <x v="2902"/>
    <d v="2015-05-27T02:45:00"/>
    <x v="9"/>
  </r>
  <r>
    <n v="3519"/>
    <s v="Bookstory"/>
    <s v="Bookstory is a tiny puppet musical with some very big ideas that tells the story of the story in the digital age"/>
    <x v="13"/>
    <n v="2027"/>
    <x v="0"/>
    <s v="GB"/>
    <s v="GBP"/>
    <x v="2897"/>
    <x v="2903"/>
    <b v="0"/>
    <n v="28"/>
    <b v="1"/>
    <s v="theater/plays"/>
    <n v="101"/>
    <x v="1"/>
    <x v="6"/>
    <x v="2903"/>
    <d v="2015-03-04T14:22:30"/>
    <x v="9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x v="2898"/>
    <x v="2904"/>
    <b v="0"/>
    <n v="35"/>
    <b v="1"/>
    <s v="theater/plays"/>
    <n v="127"/>
    <x v="1"/>
    <x v="6"/>
    <x v="2904"/>
    <d v="2015-02-11T04:59:00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x v="2899"/>
    <x v="2905"/>
    <b v="0"/>
    <n v="30"/>
    <b v="1"/>
    <s v="theater/plays"/>
    <n v="114"/>
    <x v="1"/>
    <x v="6"/>
    <x v="2905"/>
    <d v="2015-03-23T02:14:00"/>
    <x v="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x v="2900"/>
    <x v="2906"/>
    <b v="0"/>
    <n v="70"/>
    <b v="1"/>
    <s v="theater/plays"/>
    <n v="108"/>
    <x v="1"/>
    <x v="6"/>
    <x v="2906"/>
    <d v="2016-07-01T23:00:00"/>
    <x v="9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x v="2901"/>
    <x v="2907"/>
    <b v="1"/>
    <n v="72"/>
    <b v="1"/>
    <s v="theater/plays"/>
    <n v="111"/>
    <x v="1"/>
    <x v="6"/>
    <x v="2907"/>
    <d v="2014-06-15T18:05:25"/>
    <x v="3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x v="2902"/>
    <x v="2908"/>
    <b v="0"/>
    <n v="57"/>
    <b v="1"/>
    <s v="theater/plays"/>
    <n v="108"/>
    <x v="1"/>
    <x v="6"/>
    <x v="2908"/>
    <d v="2014-06-01T03:59:00"/>
    <x v="3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x v="2903"/>
    <x v="2909"/>
    <b v="1"/>
    <n v="213"/>
    <b v="1"/>
    <s v="theater/plays"/>
    <n v="102"/>
    <x v="1"/>
    <x v="6"/>
    <x v="2909"/>
    <d v="2014-11-05T18:48:44"/>
    <x v="3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x v="2904"/>
    <x v="2910"/>
    <b v="0"/>
    <n v="19"/>
    <b v="1"/>
    <s v="theater/plays"/>
    <n v="102"/>
    <x v="1"/>
    <x v="6"/>
    <x v="2910"/>
    <d v="2016-06-04T17:42:46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x v="2905"/>
    <x v="2911"/>
    <b v="0"/>
    <n v="7"/>
    <b v="0"/>
    <s v="theater/plays"/>
    <n v="62"/>
    <x v="1"/>
    <x v="6"/>
    <x v="2911"/>
    <d v="2014-08-09T05:37:12"/>
    <x v="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x v="2906"/>
    <x v="2912"/>
    <b v="0"/>
    <n v="1"/>
    <b v="0"/>
    <s v="theater/plays"/>
    <n v="0"/>
    <x v="1"/>
    <x v="6"/>
    <x v="2912"/>
    <d v="2015-08-24T10:33:16"/>
    <x v="9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x v="2907"/>
    <x v="2913"/>
    <b v="1"/>
    <n v="89"/>
    <b v="1"/>
    <s v="theater/plays"/>
    <n v="102"/>
    <x v="1"/>
    <x v="6"/>
    <x v="2913"/>
    <d v="2012-06-01T22:52:24"/>
    <x v="5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x v="2908"/>
    <x v="2914"/>
    <b v="0"/>
    <n v="2"/>
    <b v="0"/>
    <s v="theater/plays"/>
    <n v="1"/>
    <x v="1"/>
    <x v="6"/>
    <x v="2914"/>
    <d v="2014-10-20T19:23:05"/>
    <x v="9"/>
  </r>
  <r>
    <n v="3938"/>
    <s v="Broken Alley â€”Â Year 3"/>
    <s v="We Kickstarted Broken Alley Theatre in the summer of 2013. It's been an amazing two years. This year, BATx goes bigger than ever."/>
    <x v="383"/>
    <n v="397"/>
    <x v="2"/>
    <s v="US"/>
    <s v="USD"/>
    <x v="2909"/>
    <x v="2915"/>
    <b v="0"/>
    <n v="5"/>
    <b v="0"/>
    <s v="theater/plays"/>
    <n v="12"/>
    <x v="1"/>
    <x v="6"/>
    <x v="2915"/>
    <d v="2015-06-27T21:44:14"/>
    <x v="9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x v="2910"/>
    <x v="2916"/>
    <b v="0"/>
    <n v="65"/>
    <b v="1"/>
    <s v="theater/plays"/>
    <n v="153"/>
    <x v="1"/>
    <x v="6"/>
    <x v="2916"/>
    <d v="2015-03-27T00:00:00"/>
    <x v="9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x v="2911"/>
    <x v="2917"/>
    <b v="0"/>
    <n v="46"/>
    <b v="1"/>
    <s v="theater/plays"/>
    <n v="105"/>
    <x v="1"/>
    <x v="6"/>
    <x v="2917"/>
    <d v="2016-01-04T04:20:07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x v="2912"/>
    <x v="2918"/>
    <b v="1"/>
    <n v="35"/>
    <b v="1"/>
    <s v="theater/plays"/>
    <n v="100"/>
    <x v="1"/>
    <x v="6"/>
    <x v="2918"/>
    <d v="2015-07-11T14:30:00"/>
    <x v="9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x v="2913"/>
    <x v="2919"/>
    <b v="0"/>
    <n v="27"/>
    <b v="1"/>
    <s v="theater/plays"/>
    <n v="142"/>
    <x v="1"/>
    <x v="6"/>
    <x v="2919"/>
    <d v="2014-07-27T14:17:25"/>
    <x v="9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x v="2914"/>
    <x v="2920"/>
    <b v="0"/>
    <n v="83"/>
    <b v="1"/>
    <s v="theater/plays"/>
    <n v="113"/>
    <x v="1"/>
    <x v="6"/>
    <x v="2920"/>
    <d v="2015-04-06T04:00:00"/>
    <x v="9"/>
  </r>
  <r>
    <n v="2921"/>
    <s v="Fools Rush In: A Cabaret Benefiting BC/EFA Kickstarter"/>
    <s v="I'm creating a cabaret in which all donations go directly to Broadway Cares/Equity Fights AIDS."/>
    <x v="212"/>
    <n v="129"/>
    <x v="0"/>
    <s v="US"/>
    <s v="USD"/>
    <x v="2915"/>
    <x v="2921"/>
    <b v="0"/>
    <n v="3"/>
    <b v="1"/>
    <s v="theater/musical"/>
    <n v="129"/>
    <x v="1"/>
    <x v="40"/>
    <x v="2921"/>
    <d v="2014-09-25T21:16:44"/>
    <x v="9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x v="2916"/>
    <x v="2922"/>
    <b v="0"/>
    <n v="6"/>
    <b v="1"/>
    <s v="theater/musical"/>
    <n v="100"/>
    <x v="1"/>
    <x v="40"/>
    <x v="2922"/>
    <d v="2015-05-18T20:58:47"/>
    <x v="9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x v="2917"/>
    <x v="2923"/>
    <b v="0"/>
    <n v="10"/>
    <b v="1"/>
    <s v="theater/musical"/>
    <n v="100"/>
    <x v="1"/>
    <x v="40"/>
    <x v="2923"/>
    <d v="2015-01-24T03:00:00"/>
    <x v="9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x v="2918"/>
    <x v="2924"/>
    <b v="0"/>
    <n v="147"/>
    <b v="1"/>
    <s v="theater/musical"/>
    <n v="103"/>
    <x v="1"/>
    <x v="40"/>
    <x v="2924"/>
    <d v="2015-05-09T03:59:00"/>
    <x v="9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x v="2919"/>
    <x v="2925"/>
    <b v="0"/>
    <n v="199"/>
    <b v="1"/>
    <s v="theater/musical"/>
    <n v="102"/>
    <x v="1"/>
    <x v="40"/>
    <x v="2925"/>
    <d v="2014-09-11T14:01:08"/>
    <x v="9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x v="2920"/>
    <x v="2926"/>
    <b v="0"/>
    <n v="50"/>
    <b v="1"/>
    <s v="theater/musical"/>
    <n v="125"/>
    <x v="1"/>
    <x v="40"/>
    <x v="2926"/>
    <d v="2015-02-23T18:22:59"/>
    <x v="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x v="2921"/>
    <x v="2927"/>
    <b v="0"/>
    <n v="21"/>
    <b v="1"/>
    <s v="theater/musical"/>
    <n v="131"/>
    <x v="1"/>
    <x v="40"/>
    <x v="2927"/>
    <d v="2014-07-15T05:00:00"/>
    <x v="9"/>
  </r>
  <r>
    <n v="2928"/>
    <s v="Music Theatre of Idaho Presents &quot;A Year with Frog and Toad"/>
    <s v="This is a touring production for schools in the Treasure Valley!"/>
    <x v="28"/>
    <n v="1000"/>
    <x v="0"/>
    <s v="US"/>
    <s v="USD"/>
    <x v="2922"/>
    <x v="2928"/>
    <b v="0"/>
    <n v="24"/>
    <b v="1"/>
    <s v="theater/musical"/>
    <n v="100"/>
    <x v="1"/>
    <x v="40"/>
    <x v="2928"/>
    <d v="2016-03-04T23:57:26"/>
    <x v="9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x v="2923"/>
    <x v="2929"/>
    <b v="0"/>
    <n v="32"/>
    <b v="1"/>
    <s v="theater/musical"/>
    <n v="102"/>
    <x v="1"/>
    <x v="40"/>
    <x v="2929"/>
    <d v="2014-05-25T13:32:38"/>
    <x v="9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x v="2924"/>
    <x v="2930"/>
    <b v="0"/>
    <n v="62"/>
    <b v="1"/>
    <s v="theater/musical"/>
    <n v="101"/>
    <x v="1"/>
    <x v="40"/>
    <x v="2930"/>
    <d v="2015-05-07T14:01:04"/>
    <x v="9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x v="2925"/>
    <x v="2931"/>
    <b v="0"/>
    <n v="9"/>
    <b v="1"/>
    <s v="theater/musical"/>
    <n v="106"/>
    <x v="1"/>
    <x v="40"/>
    <x v="2931"/>
    <d v="2014-09-15T06:08:00"/>
    <x v="9"/>
  </r>
  <r>
    <n v="2932"/>
    <s v="Magpie- A Melbourne Written Dramatic Musical"/>
    <s v="When a rich girl fakes destitution so she can audition for a homeless talent show, she bridges our wealth gap with a tragic love."/>
    <x v="384"/>
    <n v="3258"/>
    <x v="0"/>
    <s v="AU"/>
    <s v="AUD"/>
    <x v="2926"/>
    <x v="2932"/>
    <b v="0"/>
    <n v="38"/>
    <b v="1"/>
    <s v="theater/musical"/>
    <n v="105"/>
    <x v="1"/>
    <x v="40"/>
    <x v="2932"/>
    <d v="2015-02-21T11:00:00"/>
    <x v="9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x v="2927"/>
    <x v="2933"/>
    <b v="0"/>
    <n v="54"/>
    <b v="1"/>
    <s v="theater/musical"/>
    <n v="103"/>
    <x v="1"/>
    <x v="40"/>
    <x v="2933"/>
    <d v="2016-06-04T22:57:33"/>
    <x v="9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x v="2928"/>
    <x v="2934"/>
    <b v="0"/>
    <n v="37"/>
    <b v="1"/>
    <s v="theater/musical"/>
    <n v="108"/>
    <x v="1"/>
    <x v="40"/>
    <x v="2934"/>
    <d v="2014-06-15T15:16:04"/>
    <x v="9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x v="2929"/>
    <x v="2935"/>
    <b v="0"/>
    <n v="39"/>
    <b v="1"/>
    <s v="theater/musical"/>
    <n v="101"/>
    <x v="1"/>
    <x v="40"/>
    <x v="2935"/>
    <d v="2016-08-29T17:00:00"/>
    <x v="9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x v="2930"/>
    <x v="2936"/>
    <b v="0"/>
    <n v="34"/>
    <b v="1"/>
    <s v="theater/musical"/>
    <n v="128"/>
    <x v="1"/>
    <x v="40"/>
    <x v="2936"/>
    <d v="2014-10-13T04:59:00"/>
    <x v="9"/>
  </r>
  <r>
    <n v="2937"/>
    <s v="UCAS"/>
    <s v="UCAS is a new British musical premiering at the Edinburgh Fringe Festival 2014."/>
    <x v="15"/>
    <n v="2000"/>
    <x v="0"/>
    <s v="GB"/>
    <s v="GBP"/>
    <x v="2931"/>
    <x v="2937"/>
    <b v="0"/>
    <n v="55"/>
    <b v="1"/>
    <s v="theater/musical"/>
    <n v="133"/>
    <x v="1"/>
    <x v="40"/>
    <x v="2937"/>
    <d v="2014-07-13T10:58:33"/>
    <x v="9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x v="2932"/>
    <x v="2938"/>
    <b v="0"/>
    <n v="32"/>
    <b v="1"/>
    <s v="theater/musical"/>
    <n v="101"/>
    <x v="1"/>
    <x v="40"/>
    <x v="2938"/>
    <d v="2015-01-30T16:53:34"/>
    <x v="9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x v="2933"/>
    <x v="2939"/>
    <b v="0"/>
    <n v="25"/>
    <b v="1"/>
    <s v="theater/musical"/>
    <n v="103"/>
    <x v="1"/>
    <x v="40"/>
    <x v="2939"/>
    <d v="2014-08-28T01:00:00"/>
    <x v="9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x v="2934"/>
    <x v="2940"/>
    <b v="0"/>
    <n v="33"/>
    <b v="1"/>
    <s v="theater/musical"/>
    <n v="107"/>
    <x v="1"/>
    <x v="40"/>
    <x v="2940"/>
    <d v="2015-01-18T18:33:38"/>
    <x v="9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x v="2935"/>
    <x v="2941"/>
    <b v="0"/>
    <n v="1"/>
    <b v="0"/>
    <s v="theater/spaces"/>
    <n v="0"/>
    <x v="1"/>
    <x v="38"/>
    <x v="2941"/>
    <d v="2015-03-01T23:02:35"/>
    <x v="9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x v="2936"/>
    <x v="2942"/>
    <b v="0"/>
    <n v="202"/>
    <b v="0"/>
    <s v="theater/spaces"/>
    <n v="20"/>
    <x v="1"/>
    <x v="38"/>
    <x v="2942"/>
    <d v="2015-12-16T20:18:00"/>
    <x v="9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x v="2937"/>
    <x v="2943"/>
    <b v="0"/>
    <n v="0"/>
    <b v="0"/>
    <s v="theater/spaces"/>
    <n v="0"/>
    <x v="1"/>
    <x v="38"/>
    <x v="2943"/>
    <d v="2015-04-13T03:06:20"/>
    <x v="9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x v="2938"/>
    <x v="2944"/>
    <b v="0"/>
    <n v="1"/>
    <b v="0"/>
    <s v="theater/spaces"/>
    <n v="1"/>
    <x v="1"/>
    <x v="38"/>
    <x v="2944"/>
    <d v="2015-06-07T21:56:38"/>
    <x v="9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x v="2939"/>
    <x v="2945"/>
    <b v="0"/>
    <n v="0"/>
    <b v="0"/>
    <s v="theater/spaces"/>
    <n v="0"/>
    <x v="1"/>
    <x v="38"/>
    <x v="2945"/>
    <d v="2015-05-24T03:21:00"/>
    <x v="9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x v="2940"/>
    <x v="2946"/>
    <b v="0"/>
    <n v="2"/>
    <b v="0"/>
    <s v="theater/spaces"/>
    <n v="0"/>
    <x v="1"/>
    <x v="38"/>
    <x v="2946"/>
    <d v="2016-08-15T12:44:52"/>
    <x v="9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x v="2941"/>
    <x v="2947"/>
    <b v="0"/>
    <n v="13"/>
    <b v="0"/>
    <s v="theater/spaces"/>
    <n v="4"/>
    <x v="1"/>
    <x v="38"/>
    <x v="2947"/>
    <d v="2016-11-24T17:11:00"/>
    <x v="9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x v="2942"/>
    <x v="2948"/>
    <b v="0"/>
    <n v="9"/>
    <b v="0"/>
    <s v="theater/spaces"/>
    <n v="0"/>
    <x v="1"/>
    <x v="38"/>
    <x v="2948"/>
    <d v="2015-06-02T15:34:53"/>
    <x v="9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x v="2943"/>
    <x v="2949"/>
    <b v="0"/>
    <n v="2"/>
    <b v="0"/>
    <s v="theater/spaces"/>
    <n v="3"/>
    <x v="1"/>
    <x v="38"/>
    <x v="2949"/>
    <d v="2015-11-19T20:45:17"/>
    <x v="9"/>
  </r>
  <r>
    <n v="2950"/>
    <s v="Tahoe Children's Museum with Exploratorium Inside"/>
    <s v="Help www.KidZoneMuseum.org grow to serve children 1-18 with science, engineering, arts and PLAY especially low-income families."/>
    <x v="385"/>
    <n v="0"/>
    <x v="2"/>
    <s v="US"/>
    <s v="USD"/>
    <x v="2944"/>
    <x v="2950"/>
    <b v="0"/>
    <n v="0"/>
    <b v="0"/>
    <s v="theater/spaces"/>
    <n v="0"/>
    <x v="1"/>
    <x v="38"/>
    <x v="2950"/>
    <d v="2016-01-23T08:45:52"/>
    <x v="9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x v="2945"/>
    <x v="2951"/>
    <b v="0"/>
    <n v="58"/>
    <b v="0"/>
    <s v="theater/spaces"/>
    <n v="2"/>
    <x v="1"/>
    <x v="38"/>
    <x v="2951"/>
    <d v="2014-10-05T19:16:13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x v="2946"/>
    <x v="2952"/>
    <b v="0"/>
    <n v="8"/>
    <b v="0"/>
    <s v="theater/spaces"/>
    <n v="8"/>
    <x v="1"/>
    <x v="38"/>
    <x v="2952"/>
    <d v="2016-10-17T04:00:00"/>
    <x v="9"/>
  </r>
  <r>
    <n v="2953"/>
    <s v="Pueblo Underground Theater (Canceled)"/>
    <s v="I want to purchase the former Bread Of Life Church and convert it into a multipurpose theater space for local talent."/>
    <x v="308"/>
    <n v="605"/>
    <x v="1"/>
    <s v="US"/>
    <s v="USD"/>
    <x v="2947"/>
    <x v="2953"/>
    <b v="0"/>
    <n v="3"/>
    <b v="0"/>
    <s v="theater/spaces"/>
    <n v="0"/>
    <x v="1"/>
    <x v="38"/>
    <x v="2953"/>
    <d v="2015-10-08T19:00:21"/>
    <x v="9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x v="2948"/>
    <x v="2954"/>
    <b v="0"/>
    <n v="0"/>
    <b v="0"/>
    <s v="theater/spaces"/>
    <n v="0"/>
    <x v="1"/>
    <x v="38"/>
    <x v="2954"/>
    <d v="2017-03-16T13:00:03"/>
    <x v="9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x v="2949"/>
    <x v="2955"/>
    <b v="0"/>
    <n v="11"/>
    <b v="0"/>
    <s v="theater/spaces"/>
    <n v="60"/>
    <x v="1"/>
    <x v="38"/>
    <x v="2955"/>
    <d v="2015-06-16T17:47:29"/>
    <x v="9"/>
  </r>
  <r>
    <n v="2956"/>
    <s v="A Happy Home for Hagan's House of Horrors (Canceled)"/>
    <s v="Family-owned and community-operated haunted Halloween attraction in Bladensburg, OH, needs your help to grow bigger!"/>
    <x v="279"/>
    <n v="1322"/>
    <x v="1"/>
    <s v="US"/>
    <s v="USD"/>
    <x v="2950"/>
    <x v="2956"/>
    <b v="0"/>
    <n v="20"/>
    <b v="0"/>
    <s v="theater/spaces"/>
    <n v="17"/>
    <x v="1"/>
    <x v="38"/>
    <x v="2956"/>
    <d v="2016-05-04T23:00:50"/>
    <x v="9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x v="2951"/>
    <x v="2957"/>
    <b v="0"/>
    <n v="3"/>
    <b v="0"/>
    <s v="theater/spaces"/>
    <n v="2"/>
    <x v="1"/>
    <x v="38"/>
    <x v="2957"/>
    <d v="2015-03-27T23:16:12"/>
    <x v="9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x v="2952"/>
    <x v="2958"/>
    <b v="0"/>
    <n v="0"/>
    <b v="0"/>
    <s v="theater/spaces"/>
    <n v="0"/>
    <x v="1"/>
    <x v="38"/>
    <x v="2958"/>
    <d v="2016-05-08T17:41:57"/>
    <x v="9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x v="2953"/>
    <x v="2959"/>
    <b v="0"/>
    <n v="0"/>
    <b v="0"/>
    <s v="theater/spaces"/>
    <n v="0"/>
    <x v="1"/>
    <x v="38"/>
    <x v="2959"/>
    <d v="2016-06-07T00:12:05"/>
    <x v="9"/>
  </r>
  <r>
    <n v="2960"/>
    <s v="Lynnewood Hall Restoration (Canceled)"/>
    <s v="Built in the late 1800's, this 70K sq. feet estate has fallen into disrepair.  Seeking to buy and convert to useful space"/>
    <x v="386"/>
    <n v="0"/>
    <x v="1"/>
    <s v="US"/>
    <s v="USD"/>
    <x v="2954"/>
    <x v="2960"/>
    <b v="0"/>
    <n v="0"/>
    <b v="0"/>
    <s v="theater/spaces"/>
    <n v="0"/>
    <x v="1"/>
    <x v="38"/>
    <x v="2960"/>
    <d v="2014-09-11T18:10:23"/>
    <x v="9"/>
  </r>
  <r>
    <n v="3220"/>
    <s v="Burners"/>
    <s v="A sci-fi thriller for the stage opening March 10 in Los Angeles."/>
    <x v="36"/>
    <n v="15126"/>
    <x v="0"/>
    <s v="US"/>
    <s v="USD"/>
    <x v="2955"/>
    <x v="2961"/>
    <b v="1"/>
    <n v="59"/>
    <b v="1"/>
    <s v="theater/plays"/>
    <n v="101"/>
    <x v="1"/>
    <x v="6"/>
    <x v="2961"/>
    <d v="2017-03-12T21:00:00"/>
    <x v="1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x v="2956"/>
    <x v="2962"/>
    <b v="0"/>
    <n v="4"/>
    <b v="0"/>
    <s v="theater/plays"/>
    <n v="15"/>
    <x v="1"/>
    <x v="6"/>
    <x v="2962"/>
    <d v="2014-10-26T20:08:00"/>
    <x v="9"/>
  </r>
  <r>
    <n v="3285"/>
    <s v="By Morning"/>
    <s v="A new play by Matthew Gasda"/>
    <x v="387"/>
    <n v="5604"/>
    <x v="0"/>
    <s v="US"/>
    <s v="USD"/>
    <x v="2957"/>
    <x v="2963"/>
    <b v="0"/>
    <n v="81"/>
    <b v="1"/>
    <s v="theater/plays"/>
    <n v="112"/>
    <x v="1"/>
    <x v="6"/>
    <x v="2963"/>
    <d v="2017-02-28T05:00:00"/>
    <x v="1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x v="2958"/>
    <x v="2964"/>
    <b v="0"/>
    <n v="1"/>
    <b v="0"/>
    <s v="theater/plays"/>
    <n v="0"/>
    <x v="1"/>
    <x v="6"/>
    <x v="2964"/>
    <d v="2015-05-15T19:14:28"/>
    <x v="9"/>
  </r>
  <r>
    <n v="3212"/>
    <s v="Campo Maldito"/>
    <s v="Help us bring our production of Campo Maldito to New York AND San Francisco!"/>
    <x v="23"/>
    <n v="5050"/>
    <x v="0"/>
    <s v="US"/>
    <s v="USD"/>
    <x v="2959"/>
    <x v="2965"/>
    <b v="1"/>
    <n v="94"/>
    <b v="1"/>
    <s v="theater/plays"/>
    <n v="126"/>
    <x v="1"/>
    <x v="6"/>
    <x v="2965"/>
    <d v="2014-08-08T19:05:51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x v="2960"/>
    <x v="2966"/>
    <b v="0"/>
    <n v="72"/>
    <b v="1"/>
    <s v="theater/plays"/>
    <n v="106"/>
    <x v="1"/>
    <x v="6"/>
    <x v="2966"/>
    <d v="2016-03-15T21:00:00"/>
    <x v="9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x v="2961"/>
    <x v="2967"/>
    <b v="0"/>
    <n v="207"/>
    <b v="1"/>
    <s v="theater/plays"/>
    <n v="100"/>
    <x v="1"/>
    <x v="6"/>
    <x v="2967"/>
    <d v="2016-06-20T23:00:00"/>
    <x v="9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x v="2962"/>
    <x v="2968"/>
    <b v="0"/>
    <n v="25"/>
    <b v="1"/>
    <s v="theater/plays"/>
    <n v="122"/>
    <x v="1"/>
    <x v="6"/>
    <x v="2968"/>
    <d v="2014-10-30T20:36:53"/>
    <x v="9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x v="2963"/>
    <x v="2969"/>
    <b v="0"/>
    <n v="5"/>
    <b v="0"/>
    <s v="theater/plays"/>
    <n v="5"/>
    <x v="1"/>
    <x v="6"/>
    <x v="2969"/>
    <d v="2015-11-21T04:00:00"/>
    <x v="9"/>
  </r>
  <r>
    <n v="3926"/>
    <s v="Caryl Churchill's 'Top Girls' - NSW HSC Text"/>
    <s v="Producing syllabus-relevant theatre targeted to HSC students on the NSW Central Coast"/>
    <x v="10"/>
    <n v="15"/>
    <x v="2"/>
    <s v="AU"/>
    <s v="AUD"/>
    <x v="2964"/>
    <x v="2970"/>
    <b v="0"/>
    <n v="1"/>
    <b v="0"/>
    <s v="theater/plays"/>
    <n v="0"/>
    <x v="1"/>
    <x v="6"/>
    <x v="2970"/>
    <d v="2014-12-27T02:02:28"/>
    <x v="9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x v="2965"/>
    <x v="2971"/>
    <b v="0"/>
    <n v="6"/>
    <b v="0"/>
    <s v="theater/plays"/>
    <n v="5"/>
    <x v="1"/>
    <x v="6"/>
    <x v="2971"/>
    <d v="2017-03-25T04:33:00"/>
    <x v="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x v="2966"/>
    <x v="2972"/>
    <b v="0"/>
    <n v="117"/>
    <b v="0"/>
    <s v="theater/plays"/>
    <n v="109"/>
    <x v="1"/>
    <x v="6"/>
    <x v="2972"/>
    <d v="2017-03-16T18:49:01"/>
    <x v="9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x v="2967"/>
    <x v="2973"/>
    <b v="0"/>
    <n v="23"/>
    <b v="1"/>
    <s v="theater/plays"/>
    <n v="139"/>
    <x v="1"/>
    <x v="6"/>
    <x v="2973"/>
    <d v="2015-09-02T04:19:46"/>
    <x v="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x v="2968"/>
    <x v="2974"/>
    <b v="1"/>
    <n v="181"/>
    <b v="1"/>
    <s v="theater/plays"/>
    <n v="103"/>
    <x v="1"/>
    <x v="6"/>
    <x v="2974"/>
    <d v="2016-07-01T08:20:51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x v="2969"/>
    <x v="2975"/>
    <b v="0"/>
    <n v="3"/>
    <b v="0"/>
    <s v="theater/plays"/>
    <n v="5"/>
    <x v="1"/>
    <x v="6"/>
    <x v="2975"/>
    <d v="2015-10-11T15:29:05"/>
    <x v="9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x v="2970"/>
    <x v="2976"/>
    <b v="1"/>
    <n v="269"/>
    <b v="1"/>
    <s v="theater/plays"/>
    <n v="101"/>
    <x v="1"/>
    <x v="6"/>
    <x v="2976"/>
    <d v="2015-09-29T03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x v="2971"/>
    <x v="2977"/>
    <b v="0"/>
    <n v="12"/>
    <b v="0"/>
    <s v="theater/plays"/>
    <n v="24"/>
    <x v="1"/>
    <x v="6"/>
    <x v="2977"/>
    <d v="2014-09-28T18:55:56"/>
    <x v="9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x v="2972"/>
    <x v="2978"/>
    <b v="0"/>
    <n v="7"/>
    <b v="0"/>
    <s v="theater/plays"/>
    <n v="13"/>
    <x v="1"/>
    <x v="6"/>
    <x v="2978"/>
    <d v="2015-10-16T04:59:00"/>
    <x v="9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x v="2973"/>
    <x v="2979"/>
    <b v="0"/>
    <n v="56"/>
    <b v="1"/>
    <s v="theater/plays"/>
    <n v="101"/>
    <x v="1"/>
    <x v="6"/>
    <x v="2979"/>
    <d v="2015-06-03T15:04:10"/>
    <x v="9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x v="2974"/>
    <x v="2980"/>
    <b v="0"/>
    <n v="114"/>
    <b v="1"/>
    <s v="theater/plays"/>
    <n v="114"/>
    <x v="1"/>
    <x v="6"/>
    <x v="2980"/>
    <d v="2014-11-05T12:52:00"/>
    <x v="9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x v="2975"/>
    <x v="2981"/>
    <b v="1"/>
    <n v="97"/>
    <b v="1"/>
    <s v="theater/spaces"/>
    <n v="129"/>
    <x v="1"/>
    <x v="38"/>
    <x v="2981"/>
    <d v="2015-09-23T13:25:56"/>
    <x v="9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x v="2976"/>
    <x v="2982"/>
    <b v="1"/>
    <n v="59"/>
    <b v="1"/>
    <s v="theater/spaces"/>
    <n v="102"/>
    <x v="1"/>
    <x v="38"/>
    <x v="2982"/>
    <d v="2016-02-11T16:29:03"/>
    <x v="9"/>
  </r>
  <r>
    <n v="2983"/>
    <s v="Build the House of Dad's!"/>
    <s v="Dad's Garage Theatre Company needs your help buying our new, forever home by hitting our $150,000 STRETCH GOAL!"/>
    <x v="388"/>
    <n v="169985.91"/>
    <x v="0"/>
    <s v="US"/>
    <s v="USD"/>
    <x v="2977"/>
    <x v="2983"/>
    <b v="1"/>
    <n v="1095"/>
    <b v="1"/>
    <s v="theater/spaces"/>
    <n v="147"/>
    <x v="1"/>
    <x v="38"/>
    <x v="2983"/>
    <d v="2014-11-11T16:10:36"/>
    <x v="9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x v="2978"/>
    <x v="2984"/>
    <b v="1"/>
    <n v="218"/>
    <b v="1"/>
    <s v="theater/spaces"/>
    <n v="100"/>
    <x v="1"/>
    <x v="38"/>
    <x v="2984"/>
    <d v="2016-08-24T06:41:21"/>
    <x v="9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x v="2979"/>
    <x v="2985"/>
    <b v="0"/>
    <n v="111"/>
    <b v="1"/>
    <s v="theater/spaces"/>
    <n v="122"/>
    <x v="1"/>
    <x v="38"/>
    <x v="2985"/>
    <d v="2016-10-31T04:00:00"/>
    <x v="9"/>
  </r>
  <r>
    <n v="2986"/>
    <s v="Higher Education"/>
    <s v="Support the circus arts and help our aerial students work with more height. With your support, we will install beams at 19ft!"/>
    <x v="263"/>
    <n v="2532"/>
    <x v="0"/>
    <s v="GB"/>
    <s v="GBP"/>
    <x v="2980"/>
    <x v="2986"/>
    <b v="0"/>
    <n v="56"/>
    <b v="1"/>
    <s v="theater/spaces"/>
    <n v="106"/>
    <x v="1"/>
    <x v="38"/>
    <x v="2986"/>
    <d v="2016-05-01T11:00:06"/>
    <x v="9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x v="2981"/>
    <x v="2987"/>
    <b v="0"/>
    <n v="265"/>
    <b v="1"/>
    <s v="theater/spaces"/>
    <n v="110"/>
    <x v="1"/>
    <x v="38"/>
    <x v="2987"/>
    <d v="2016-10-13T00:00:00"/>
    <x v="9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x v="2982"/>
    <x v="2988"/>
    <b v="0"/>
    <n v="28"/>
    <b v="1"/>
    <s v="theater/spaces"/>
    <n v="100"/>
    <x v="1"/>
    <x v="38"/>
    <x v="2988"/>
    <d v="2016-06-20T08:41:21"/>
    <x v="9"/>
  </r>
  <r>
    <n v="2989"/>
    <s v="Let's Light Up The Gem!"/>
    <s v="Bring the movies back to Bethel, Maine."/>
    <x v="22"/>
    <n v="35307"/>
    <x v="0"/>
    <s v="US"/>
    <s v="USD"/>
    <x v="2983"/>
    <x v="2989"/>
    <b v="0"/>
    <n v="364"/>
    <b v="1"/>
    <s v="theater/spaces"/>
    <n v="177"/>
    <x v="1"/>
    <x v="38"/>
    <x v="2989"/>
    <d v="2015-12-21T04:59:00"/>
    <x v="9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x v="2984"/>
    <x v="2990"/>
    <b v="0"/>
    <n v="27"/>
    <b v="1"/>
    <s v="theater/spaces"/>
    <n v="100"/>
    <x v="1"/>
    <x v="38"/>
    <x v="2990"/>
    <d v="2016-01-07T13:47:00"/>
    <x v="9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x v="2985"/>
    <x v="2991"/>
    <b v="0"/>
    <n v="93"/>
    <b v="1"/>
    <s v="theater/spaces"/>
    <n v="103"/>
    <x v="1"/>
    <x v="38"/>
    <x v="2991"/>
    <d v="2017-01-27T20:05:30"/>
    <x v="9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x v="2986"/>
    <x v="2992"/>
    <b v="0"/>
    <n v="64"/>
    <b v="1"/>
    <s v="theater/spaces"/>
    <n v="105"/>
    <x v="1"/>
    <x v="38"/>
    <x v="2992"/>
    <d v="2016-10-09T18:25:10"/>
    <x v="9"/>
  </r>
  <r>
    <n v="2993"/>
    <s v="TRUE WEST: Think, Dog! Productions"/>
    <s v="Help us build the Kitchen from Hell!"/>
    <x v="28"/>
    <n v="1003"/>
    <x v="0"/>
    <s v="US"/>
    <s v="USD"/>
    <x v="2987"/>
    <x v="2993"/>
    <b v="0"/>
    <n v="22"/>
    <b v="1"/>
    <s v="theater/spaces"/>
    <n v="100"/>
    <x v="1"/>
    <x v="38"/>
    <x v="2993"/>
    <d v="2016-02-20T20:07:47"/>
    <x v="9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x v="2988"/>
    <x v="2994"/>
    <b v="0"/>
    <n v="59"/>
    <b v="1"/>
    <s v="theater/spaces"/>
    <n v="458"/>
    <x v="1"/>
    <x v="38"/>
    <x v="2994"/>
    <d v="2014-10-03T11:29:32"/>
    <x v="9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x v="2989"/>
    <x v="2995"/>
    <b v="0"/>
    <n v="249"/>
    <b v="1"/>
    <s v="theater/spaces"/>
    <n v="105"/>
    <x v="1"/>
    <x v="38"/>
    <x v="2995"/>
    <d v="2017-01-19T15:57:51"/>
    <x v="9"/>
  </r>
  <r>
    <n v="2996"/>
    <s v="Sea Tea Improv's Comedy Theater in Hartford, CT"/>
    <s v="A permanent home for comedy in Connecticut in the heart of downtown Hartford."/>
    <x v="19"/>
    <n v="60180"/>
    <x v="0"/>
    <s v="US"/>
    <s v="USD"/>
    <x v="2990"/>
    <x v="2996"/>
    <b v="0"/>
    <n v="392"/>
    <b v="1"/>
    <s v="theater/spaces"/>
    <n v="172"/>
    <x v="1"/>
    <x v="38"/>
    <x v="2996"/>
    <d v="2015-05-26T21:54:00"/>
    <x v="9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x v="2991"/>
    <x v="2997"/>
    <b v="0"/>
    <n v="115"/>
    <b v="1"/>
    <s v="theater/spaces"/>
    <n v="104"/>
    <x v="1"/>
    <x v="38"/>
    <x v="2997"/>
    <d v="2017-02-27T04:59:00"/>
    <x v="9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x v="2992"/>
    <x v="2998"/>
    <b v="0"/>
    <n v="433"/>
    <b v="1"/>
    <s v="theater/spaces"/>
    <n v="103"/>
    <x v="1"/>
    <x v="38"/>
    <x v="2998"/>
    <d v="2014-06-16T04:25:00"/>
    <x v="9"/>
  </r>
  <r>
    <n v="2999"/>
    <s v="RAT Fund-Riser"/>
    <s v="Restless Artists' Theatre is building risers and installing better lighting for our patrons.  We need to purchase raw materials."/>
    <x v="389"/>
    <n v="1605"/>
    <x v="0"/>
    <s v="US"/>
    <s v="USD"/>
    <x v="807"/>
    <x v="2999"/>
    <b v="0"/>
    <n v="20"/>
    <b v="1"/>
    <s v="theater/spaces"/>
    <n v="119"/>
    <x v="1"/>
    <x v="38"/>
    <x v="2999"/>
    <d v="2017-03-01T02:00:00"/>
    <x v="9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x v="2993"/>
    <x v="3000"/>
    <b v="0"/>
    <n v="8"/>
    <b v="1"/>
    <s v="theater/spaces"/>
    <n v="100"/>
    <x v="1"/>
    <x v="38"/>
    <x v="3000"/>
    <d v="2017-01-31T18:00:00"/>
    <x v="9"/>
  </r>
  <r>
    <n v="3001"/>
    <s v="New Comedy Venue and Training Facility"/>
    <s v="Get Scene Studios and Highwire Comedy Co. creating an amazing training facility and theater for Atlanta comedy and film talent!"/>
    <x v="390"/>
    <n v="22991.01"/>
    <x v="0"/>
    <s v="US"/>
    <s v="USD"/>
    <x v="2994"/>
    <x v="3001"/>
    <b v="0"/>
    <n v="175"/>
    <b v="1"/>
    <s v="theater/spaces"/>
    <n v="319"/>
    <x v="1"/>
    <x v="38"/>
    <x v="3001"/>
    <d v="2016-07-13T21:29:42"/>
    <x v="9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x v="2995"/>
    <x v="3002"/>
    <b v="0"/>
    <n v="104"/>
    <b v="1"/>
    <s v="theater/spaces"/>
    <n v="109"/>
    <x v="1"/>
    <x v="38"/>
    <x v="3002"/>
    <d v="2012-12-26T20:04:12"/>
    <x v="9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x v="2996"/>
    <x v="3003"/>
    <b v="0"/>
    <n v="17"/>
    <b v="1"/>
    <s v="theater/spaces"/>
    <n v="101"/>
    <x v="1"/>
    <x v="38"/>
    <x v="3003"/>
    <d v="2016-03-01T05:59:00"/>
    <x v="9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x v="2997"/>
    <x v="3004"/>
    <b v="0"/>
    <n v="277"/>
    <b v="1"/>
    <s v="theater/spaces"/>
    <n v="113"/>
    <x v="1"/>
    <x v="38"/>
    <x v="3004"/>
    <d v="2014-11-15T22:08:44"/>
    <x v="9"/>
  </r>
  <r>
    <n v="3005"/>
    <s v="Pangea House Revitalization Project"/>
    <s v="Pangea House is a collectively run, all ages music venue and community space in desperate need of some renovation and updates."/>
    <x v="391"/>
    <n v="12772.6"/>
    <x v="0"/>
    <s v="US"/>
    <s v="USD"/>
    <x v="2998"/>
    <x v="3005"/>
    <b v="0"/>
    <n v="118"/>
    <b v="1"/>
    <s v="theater/spaces"/>
    <n v="120"/>
    <x v="1"/>
    <x v="38"/>
    <x v="3005"/>
    <d v="2014-10-06T16:11:45"/>
    <x v="9"/>
  </r>
  <r>
    <n v="3006"/>
    <s v="ONTARIO STREET THEATRE in Port Hope."/>
    <s v="We're an affordable theatre and rental space that can be molded into anything by anyone."/>
    <x v="6"/>
    <n v="8620"/>
    <x v="0"/>
    <s v="CA"/>
    <s v="CAD"/>
    <x v="2999"/>
    <x v="3006"/>
    <b v="0"/>
    <n v="97"/>
    <b v="1"/>
    <s v="theater/spaces"/>
    <n v="108"/>
    <x v="1"/>
    <x v="38"/>
    <x v="3006"/>
    <d v="2014-12-14T18:09:51"/>
    <x v="9"/>
  </r>
  <r>
    <n v="3007"/>
    <s v="Bethlem"/>
    <s v="Consuite for 2015 CoreCon.  An adventure into insanity."/>
    <x v="20"/>
    <n v="1080"/>
    <x v="0"/>
    <s v="US"/>
    <s v="USD"/>
    <x v="3000"/>
    <x v="3007"/>
    <b v="0"/>
    <n v="20"/>
    <b v="1"/>
    <s v="theater/spaces"/>
    <n v="180"/>
    <x v="1"/>
    <x v="38"/>
    <x v="3007"/>
    <d v="2015-04-25T05:11:23"/>
    <x v="9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x v="3001"/>
    <x v="3008"/>
    <b v="0"/>
    <n v="26"/>
    <b v="1"/>
    <s v="theater/spaces"/>
    <n v="101"/>
    <x v="1"/>
    <x v="38"/>
    <x v="3008"/>
    <d v="2016-01-21T05:05:19"/>
    <x v="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x v="3002"/>
    <x v="3009"/>
    <b v="0"/>
    <n v="128"/>
    <b v="1"/>
    <s v="theater/spaces"/>
    <n v="120"/>
    <x v="1"/>
    <x v="38"/>
    <x v="3009"/>
    <d v="2014-11-26T14:40:40"/>
    <x v="9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x v="3003"/>
    <x v="3010"/>
    <b v="0"/>
    <n v="15"/>
    <b v="1"/>
    <s v="theater/spaces"/>
    <n v="158"/>
    <x v="1"/>
    <x v="38"/>
    <x v="3010"/>
    <d v="2015-02-21T19:58:39"/>
    <x v="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x v="3004"/>
    <x v="3011"/>
    <b v="0"/>
    <n v="25"/>
    <b v="1"/>
    <s v="theater/spaces"/>
    <n v="124"/>
    <x v="1"/>
    <x v="38"/>
    <x v="3011"/>
    <d v="2015-12-23T22:59:00"/>
    <x v="9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x v="3005"/>
    <x v="3012"/>
    <b v="0"/>
    <n v="55"/>
    <b v="1"/>
    <s v="theater/spaces"/>
    <n v="117"/>
    <x v="1"/>
    <x v="38"/>
    <x v="3012"/>
    <d v="2015-02-10T16:52:10"/>
    <x v="9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x v="3006"/>
    <x v="3013"/>
    <b v="0"/>
    <n v="107"/>
    <b v="1"/>
    <s v="theater/spaces"/>
    <n v="157"/>
    <x v="1"/>
    <x v="38"/>
    <x v="3013"/>
    <d v="2015-06-21T20:04:09"/>
    <x v="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x v="3007"/>
    <x v="3014"/>
    <b v="0"/>
    <n v="557"/>
    <b v="1"/>
    <s v="theater/spaces"/>
    <n v="113"/>
    <x v="1"/>
    <x v="38"/>
    <x v="3014"/>
    <d v="2014-11-05T05:00:00"/>
    <x v="9"/>
  </r>
  <r>
    <n v="3015"/>
    <s v="A Sign for 34 West"/>
    <s v="We're turning an old yogurt shop into a live theater in downtown Charleston.   Please help us hang our sign!"/>
    <x v="104"/>
    <n v="3508"/>
    <x v="0"/>
    <s v="US"/>
    <s v="USD"/>
    <x v="3008"/>
    <x v="3015"/>
    <b v="0"/>
    <n v="40"/>
    <b v="1"/>
    <s v="theater/spaces"/>
    <n v="103"/>
    <x v="1"/>
    <x v="38"/>
    <x v="3015"/>
    <d v="2014-06-11T04:00:00"/>
    <x v="9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x v="3009"/>
    <x v="3016"/>
    <b v="0"/>
    <n v="36"/>
    <b v="1"/>
    <s v="theater/spaces"/>
    <n v="103"/>
    <x v="1"/>
    <x v="38"/>
    <x v="3016"/>
    <d v="2014-07-18T13:09:12"/>
    <x v="9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x v="3010"/>
    <x v="3017"/>
    <b v="0"/>
    <n v="159"/>
    <b v="1"/>
    <s v="theater/spaces"/>
    <n v="106"/>
    <x v="1"/>
    <x v="38"/>
    <x v="3017"/>
    <d v="2014-08-20T20:24:03"/>
    <x v="9"/>
  </r>
  <r>
    <n v="3018"/>
    <s v="Why Theatre"/>
    <s v="Le projet vise la crÃ©ation dâ€™un lieu de rÃ©sidence, recherche et formation dÃ©diÃ© Ã  l'art vivant, l'image et la narration."/>
    <x v="286"/>
    <n v="4230"/>
    <x v="0"/>
    <s v="FR"/>
    <s v="EUR"/>
    <x v="3011"/>
    <x v="3018"/>
    <b v="0"/>
    <n v="41"/>
    <b v="1"/>
    <s v="theater/spaces"/>
    <n v="101"/>
    <x v="1"/>
    <x v="38"/>
    <x v="3018"/>
    <d v="2015-07-20T22:00:00"/>
    <x v="9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x v="3012"/>
    <x v="3019"/>
    <b v="0"/>
    <n v="226"/>
    <b v="1"/>
    <s v="theater/spaces"/>
    <n v="121"/>
    <x v="1"/>
    <x v="38"/>
    <x v="3019"/>
    <d v="2014-05-27T03:00:00"/>
    <x v="9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x v="3013"/>
    <x v="3020"/>
    <b v="0"/>
    <n v="30"/>
    <b v="1"/>
    <s v="theater/spaces"/>
    <n v="101"/>
    <x v="1"/>
    <x v="38"/>
    <x v="3020"/>
    <d v="2015-08-14T20:18:53"/>
    <x v="9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x v="3014"/>
    <x v="3021"/>
    <b v="0"/>
    <n v="103"/>
    <b v="1"/>
    <s v="theater/spaces"/>
    <n v="116"/>
    <x v="1"/>
    <x v="38"/>
    <x v="3021"/>
    <d v="2016-11-22T05:59:00"/>
    <x v="9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x v="3015"/>
    <x v="3022"/>
    <b v="0"/>
    <n v="62"/>
    <b v="1"/>
    <s v="theater/spaces"/>
    <n v="101"/>
    <x v="1"/>
    <x v="38"/>
    <x v="3022"/>
    <d v="2016-08-27T22:53:29"/>
    <x v="9"/>
  </r>
  <r>
    <n v="3023"/>
    <s v="The Night Watch"/>
    <s v="Antonia Goddard Productions in association with Jethro Compton Productions presents THE NIGHT WATCH, an exciting new historical drama."/>
    <x v="175"/>
    <n v="721"/>
    <x v="0"/>
    <s v="GB"/>
    <s v="GBP"/>
    <x v="3016"/>
    <x v="3023"/>
    <b v="0"/>
    <n v="6"/>
    <b v="1"/>
    <s v="theater/spaces"/>
    <n v="103"/>
    <x v="1"/>
    <x v="38"/>
    <x v="3023"/>
    <d v="2015-06-11T16:13:06"/>
    <x v="9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x v="3017"/>
    <x v="3024"/>
    <b v="0"/>
    <n v="182"/>
    <b v="1"/>
    <s v="theater/spaces"/>
    <n v="246"/>
    <x v="1"/>
    <x v="38"/>
    <x v="3024"/>
    <d v="2012-10-06T23:51:15"/>
    <x v="9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x v="3018"/>
    <x v="3025"/>
    <b v="0"/>
    <n v="145"/>
    <b v="1"/>
    <s v="theater/spaces"/>
    <n v="302"/>
    <x v="1"/>
    <x v="38"/>
    <x v="3025"/>
    <d v="2014-05-30T16:00:00"/>
    <x v="9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x v="3019"/>
    <x v="3026"/>
    <b v="0"/>
    <n v="25"/>
    <b v="1"/>
    <s v="theater/spaces"/>
    <n v="143"/>
    <x v="1"/>
    <x v="38"/>
    <x v="3026"/>
    <d v="2017-03-03T11:01:32"/>
    <x v="9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x v="3020"/>
    <x v="3027"/>
    <b v="0"/>
    <n v="320"/>
    <b v="1"/>
    <s v="theater/spaces"/>
    <n v="131"/>
    <x v="1"/>
    <x v="38"/>
    <x v="3027"/>
    <d v="2015-03-20T15:54:11"/>
    <x v="9"/>
  </r>
  <r>
    <n v="3028"/>
    <s v="A Home for Vegas Theatre Hub"/>
    <s v="We have a space! Help us fill it with a stage, chairs, gear and audiences' laughter!"/>
    <x v="10"/>
    <n v="8401"/>
    <x v="0"/>
    <s v="US"/>
    <s v="USD"/>
    <x v="3021"/>
    <x v="3028"/>
    <b v="0"/>
    <n v="99"/>
    <b v="1"/>
    <s v="theater/spaces"/>
    <n v="168"/>
    <x v="1"/>
    <x v="38"/>
    <x v="3028"/>
    <d v="2016-08-15T06:20:25"/>
    <x v="9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x v="3022"/>
    <x v="3029"/>
    <b v="0"/>
    <n v="348"/>
    <b v="1"/>
    <s v="theater/spaces"/>
    <n v="110"/>
    <x v="1"/>
    <x v="38"/>
    <x v="3029"/>
    <d v="2014-11-18T04:35:00"/>
    <x v="9"/>
  </r>
  <r>
    <n v="3030"/>
    <s v="Guilford Center Stage Lights Up"/>
    <s v="Guilford Center Stage is a new project bringing theater to our 1896 Grange; we need to purchase simple theater lighting for our stage."/>
    <x v="258"/>
    <n v="1867"/>
    <x v="0"/>
    <s v="US"/>
    <s v="USD"/>
    <x v="3023"/>
    <x v="3030"/>
    <b v="0"/>
    <n v="41"/>
    <b v="1"/>
    <s v="theater/spaces"/>
    <n v="107"/>
    <x v="1"/>
    <x v="38"/>
    <x v="3030"/>
    <d v="2015-09-16T17:56:11"/>
    <x v="9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x v="3024"/>
    <x v="3031"/>
    <b v="0"/>
    <n v="29"/>
    <b v="1"/>
    <s v="theater/spaces"/>
    <n v="100"/>
    <x v="1"/>
    <x v="38"/>
    <x v="3031"/>
    <d v="2016-10-14T21:10:47"/>
    <x v="9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x v="3025"/>
    <x v="3032"/>
    <b v="0"/>
    <n v="25"/>
    <b v="1"/>
    <s v="theater/spaces"/>
    <n v="127"/>
    <x v="1"/>
    <x v="38"/>
    <x v="3032"/>
    <d v="2015-09-11T01:04:19"/>
    <x v="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x v="3026"/>
    <x v="3033"/>
    <b v="0"/>
    <n v="23"/>
    <b v="1"/>
    <s v="theater/spaces"/>
    <n v="147"/>
    <x v="1"/>
    <x v="38"/>
    <x v="3033"/>
    <d v="2016-08-18T02:38:45"/>
    <x v="9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x v="3027"/>
    <x v="3034"/>
    <b v="0"/>
    <n v="1260"/>
    <b v="1"/>
    <s v="theater/spaces"/>
    <n v="113"/>
    <x v="1"/>
    <x v="38"/>
    <x v="3034"/>
    <d v="2016-11-01T03:59:00"/>
    <x v="9"/>
  </r>
  <r>
    <n v="3035"/>
    <s v="The Coalition Theater"/>
    <s v="Help create a permanent home for live comedy shows and classes in Downtown RVA."/>
    <x v="31"/>
    <n v="27196.71"/>
    <x v="0"/>
    <s v="US"/>
    <s v="USD"/>
    <x v="3028"/>
    <x v="3035"/>
    <b v="0"/>
    <n v="307"/>
    <b v="1"/>
    <s v="theater/spaces"/>
    <n v="109"/>
    <x v="1"/>
    <x v="38"/>
    <x v="3035"/>
    <d v="2013-05-04T13:26:49"/>
    <x v="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x v="3029"/>
    <x v="3036"/>
    <b v="0"/>
    <n v="329"/>
    <b v="1"/>
    <s v="theater/spaces"/>
    <n v="127"/>
    <x v="1"/>
    <x v="38"/>
    <x v="3036"/>
    <d v="2013-08-16T11:59:00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x v="3030"/>
    <x v="3037"/>
    <b v="0"/>
    <n v="32"/>
    <b v="1"/>
    <s v="theater/spaces"/>
    <n v="213"/>
    <x v="1"/>
    <x v="38"/>
    <x v="3037"/>
    <d v="2010-10-02T04:59:00"/>
    <x v="9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x v="3031"/>
    <x v="3038"/>
    <b v="0"/>
    <n v="27"/>
    <b v="1"/>
    <s v="theater/spaces"/>
    <n v="101"/>
    <x v="1"/>
    <x v="38"/>
    <x v="3038"/>
    <d v="2016-03-04T06:03:17"/>
    <x v="9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x v="3032"/>
    <x v="3039"/>
    <b v="0"/>
    <n v="236"/>
    <b v="1"/>
    <s v="theater/spaces"/>
    <n v="109"/>
    <x v="1"/>
    <x v="38"/>
    <x v="3039"/>
    <d v="2013-12-29T07:59:00"/>
    <x v="9"/>
  </r>
  <r>
    <n v="3040"/>
    <s v="Jayhawk Makeover"/>
    <s v="48 hours of deck screws, dry wall, hard hats and needed renovation to help the Jayhawk rise from the ashes."/>
    <x v="9"/>
    <n v="3225"/>
    <x v="0"/>
    <s v="US"/>
    <s v="USD"/>
    <x v="3033"/>
    <x v="3040"/>
    <b v="0"/>
    <n v="42"/>
    <b v="1"/>
    <s v="theater/spaces"/>
    <n v="108"/>
    <x v="1"/>
    <x v="38"/>
    <x v="3040"/>
    <d v="2015-06-26T23:00:00"/>
    <x v="9"/>
  </r>
  <r>
    <n v="3041"/>
    <s v="Lend a Hand in Our Home"/>
    <s v="Privet! Hello! Bon Jour! We are the Arlekin Players Theatre and we need a home."/>
    <x v="392"/>
    <n v="9170"/>
    <x v="0"/>
    <s v="US"/>
    <s v="USD"/>
    <x v="3034"/>
    <x v="3041"/>
    <b v="0"/>
    <n v="95"/>
    <b v="1"/>
    <s v="theater/spaces"/>
    <n v="110"/>
    <x v="1"/>
    <x v="38"/>
    <x v="3041"/>
    <d v="2016-01-20T20:50:48"/>
    <x v="9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x v="3035"/>
    <x v="3042"/>
    <b v="0"/>
    <n v="37"/>
    <b v="1"/>
    <s v="theater/spaces"/>
    <n v="128"/>
    <x v="1"/>
    <x v="38"/>
    <x v="3042"/>
    <d v="2015-10-06T16:30:47"/>
    <x v="9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x v="3036"/>
    <x v="3043"/>
    <b v="0"/>
    <n v="128"/>
    <b v="1"/>
    <s v="theater/spaces"/>
    <n v="110"/>
    <x v="1"/>
    <x v="38"/>
    <x v="3043"/>
    <d v="2015-04-16T02:50:00"/>
    <x v="9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x v="3037"/>
    <x v="3044"/>
    <b v="0"/>
    <n v="156"/>
    <b v="1"/>
    <s v="theater/spaces"/>
    <n v="109"/>
    <x v="1"/>
    <x v="38"/>
    <x v="3044"/>
    <d v="2016-02-02T17:26:38"/>
    <x v="9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x v="3038"/>
    <x v="3045"/>
    <b v="0"/>
    <n v="64"/>
    <b v="1"/>
    <s v="theater/spaces"/>
    <n v="133"/>
    <x v="1"/>
    <x v="38"/>
    <x v="3045"/>
    <d v="2014-08-22T03:44:15"/>
    <x v="9"/>
  </r>
  <r>
    <n v="3046"/>
    <s v="improvMANIA Improv Comedy Theater - Chandler, Arizona"/>
    <s v="Your opportunity to help improvMANIA open Chandler, Arizona's new home for family-friendly improv comedy in Historic Downtown Chandler!"/>
    <x v="279"/>
    <n v="15077"/>
    <x v="0"/>
    <s v="US"/>
    <s v="USD"/>
    <x v="3039"/>
    <x v="3046"/>
    <b v="0"/>
    <n v="58"/>
    <b v="1"/>
    <s v="theater/spaces"/>
    <n v="191"/>
    <x v="1"/>
    <x v="38"/>
    <x v="3046"/>
    <d v="2014-09-10T04:52:00"/>
    <x v="9"/>
  </r>
  <r>
    <n v="3047"/>
    <s v="Acting V Senior Showcase"/>
    <s v="Hi! We're the Graduating Seniors Acting V Seniors at Temple University! Welcome to our Kick starter Page!"/>
    <x v="2"/>
    <n v="745"/>
    <x v="0"/>
    <s v="US"/>
    <s v="USD"/>
    <x v="3040"/>
    <x v="3047"/>
    <b v="0"/>
    <n v="20"/>
    <b v="1"/>
    <s v="theater/spaces"/>
    <n v="149"/>
    <x v="1"/>
    <x v="38"/>
    <x v="3047"/>
    <d v="2016-04-27T13:16:00"/>
    <x v="9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x v="3041"/>
    <x v="3048"/>
    <b v="0"/>
    <n v="47"/>
    <b v="1"/>
    <s v="theater/spaces"/>
    <n v="166"/>
    <x v="1"/>
    <x v="38"/>
    <x v="3048"/>
    <d v="2014-12-31T21:22:00"/>
    <x v="9"/>
  </r>
  <r>
    <n v="3049"/>
    <s v="Pickerington Community Theatre's Set Capabilities Expansion"/>
    <s v="Pickerington Community Theatre is seeking donations to purchase a Pipe &amp; Drape system to increase staging possibilities for the company"/>
    <x v="191"/>
    <n v="4000"/>
    <x v="0"/>
    <s v="US"/>
    <s v="USD"/>
    <x v="3042"/>
    <x v="3049"/>
    <b v="0"/>
    <n v="54"/>
    <b v="1"/>
    <s v="theater/spaces"/>
    <n v="107"/>
    <x v="1"/>
    <x v="38"/>
    <x v="3049"/>
    <d v="2015-06-14T00:20:55"/>
    <x v="9"/>
  </r>
  <r>
    <n v="3050"/>
    <s v="The Black Pearl Consuite at CoreCon VIII: On Ancient Seas"/>
    <s v="Help fund The Black Pearl Consuite at CoreCon VIII: On Ancient Seas!"/>
    <x v="20"/>
    <n v="636"/>
    <x v="0"/>
    <s v="US"/>
    <s v="USD"/>
    <x v="3043"/>
    <x v="3050"/>
    <b v="0"/>
    <n v="9"/>
    <b v="1"/>
    <s v="theater/spaces"/>
    <n v="106"/>
    <x v="1"/>
    <x v="38"/>
    <x v="3050"/>
    <d v="2016-05-05T04:02:40"/>
    <x v="9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x v="3044"/>
    <x v="3051"/>
    <b v="1"/>
    <n v="35"/>
    <b v="0"/>
    <s v="theater/spaces"/>
    <n v="24"/>
    <x v="1"/>
    <x v="38"/>
    <x v="3051"/>
    <d v="2017-02-08T09:59:05"/>
    <x v="9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x v="3045"/>
    <x v="3052"/>
    <b v="0"/>
    <n v="2"/>
    <b v="0"/>
    <s v="theater/spaces"/>
    <n v="0"/>
    <x v="1"/>
    <x v="38"/>
    <x v="3052"/>
    <d v="2015-05-28T15:59:00"/>
    <x v="9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x v="3046"/>
    <x v="3053"/>
    <b v="0"/>
    <n v="3"/>
    <b v="0"/>
    <s v="theater/spaces"/>
    <n v="0"/>
    <x v="1"/>
    <x v="38"/>
    <x v="3053"/>
    <d v="2014-10-02T03:59:00"/>
    <x v="9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x v="3047"/>
    <x v="3054"/>
    <b v="0"/>
    <n v="0"/>
    <b v="0"/>
    <s v="theater/spaces"/>
    <n v="0"/>
    <x v="1"/>
    <x v="38"/>
    <x v="3054"/>
    <d v="2015-03-02T01:04:00"/>
    <x v="9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x v="3048"/>
    <x v="3055"/>
    <b v="0"/>
    <n v="1"/>
    <b v="0"/>
    <s v="theater/spaces"/>
    <n v="0"/>
    <x v="1"/>
    <x v="38"/>
    <x v="3055"/>
    <d v="2015-01-09T22:59:50"/>
    <x v="9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x v="3049"/>
    <x v="3056"/>
    <b v="0"/>
    <n v="0"/>
    <b v="0"/>
    <s v="theater/spaces"/>
    <n v="0"/>
    <x v="1"/>
    <x v="38"/>
    <x v="3056"/>
    <d v="2014-09-29T15:16:24"/>
    <x v="9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x v="3050"/>
    <x v="3057"/>
    <b v="0"/>
    <n v="0"/>
    <b v="0"/>
    <s v="theater/spaces"/>
    <n v="0"/>
    <x v="1"/>
    <x v="38"/>
    <x v="3057"/>
    <d v="2016-04-03T14:36:51"/>
    <x v="9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x v="3051"/>
    <x v="3058"/>
    <b v="0"/>
    <n v="3"/>
    <b v="0"/>
    <s v="theater/spaces"/>
    <n v="0"/>
    <x v="1"/>
    <x v="38"/>
    <x v="3058"/>
    <d v="2016-05-20T08:59:00"/>
    <x v="9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x v="3052"/>
    <x v="3059"/>
    <b v="0"/>
    <n v="11"/>
    <b v="0"/>
    <s v="theater/spaces"/>
    <n v="3"/>
    <x v="1"/>
    <x v="38"/>
    <x v="3059"/>
    <d v="2014-08-08T22:27:26"/>
    <x v="9"/>
  </r>
  <r>
    <n v="3060"/>
    <s v="Save the Roxy Theatre in Bremerton WA"/>
    <s v="Save the historic Roxy theatre in Bremerton WA from being repurposed as office space."/>
    <x v="135"/>
    <n v="335"/>
    <x v="2"/>
    <s v="US"/>
    <s v="USD"/>
    <x v="3053"/>
    <x v="3060"/>
    <b v="0"/>
    <n v="6"/>
    <b v="0"/>
    <s v="theater/spaces"/>
    <n v="0"/>
    <x v="1"/>
    <x v="38"/>
    <x v="3060"/>
    <d v="2015-09-28T06:35:34"/>
    <x v="9"/>
  </r>
  <r>
    <n v="3061"/>
    <s v="Help Save Parkway Cinemas!"/>
    <s v="Save a historic Local theater."/>
    <x v="80"/>
    <n v="0"/>
    <x v="2"/>
    <s v="US"/>
    <s v="USD"/>
    <x v="3054"/>
    <x v="3061"/>
    <b v="0"/>
    <n v="0"/>
    <b v="0"/>
    <s v="theater/spaces"/>
    <n v="0"/>
    <x v="1"/>
    <x v="38"/>
    <x v="3061"/>
    <d v="2014-08-13T18:49:08"/>
    <x v="9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x v="3055"/>
    <x v="3062"/>
    <b v="0"/>
    <n v="67"/>
    <b v="0"/>
    <s v="theater/spaces"/>
    <n v="67"/>
    <x v="1"/>
    <x v="38"/>
    <x v="3062"/>
    <d v="2015-09-30T18:00:00"/>
    <x v="9"/>
  </r>
  <r>
    <n v="3063"/>
    <s v="Spec Haus"/>
    <s v="Members of the local Miami music scene are putting together a venue/creative space in Kendall!"/>
    <x v="9"/>
    <n v="587"/>
    <x v="2"/>
    <s v="US"/>
    <s v="USD"/>
    <x v="3056"/>
    <x v="3063"/>
    <b v="0"/>
    <n v="23"/>
    <b v="0"/>
    <s v="theater/spaces"/>
    <n v="20"/>
    <x v="1"/>
    <x v="38"/>
    <x v="3063"/>
    <d v="2016-10-22T22:08:58"/>
    <x v="9"/>
  </r>
  <r>
    <n v="3064"/>
    <s v="Kickstart the Crossroads Community"/>
    <s v="An epicenter for connection, creation and expression of the community."/>
    <x v="96"/>
    <n v="8471"/>
    <x v="2"/>
    <s v="US"/>
    <s v="USD"/>
    <x v="3057"/>
    <x v="3064"/>
    <b v="0"/>
    <n v="72"/>
    <b v="0"/>
    <s v="theater/spaces"/>
    <n v="11"/>
    <x v="1"/>
    <x v="38"/>
    <x v="3064"/>
    <d v="2015-11-22T06:59:00"/>
    <x v="9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x v="3058"/>
    <x v="3065"/>
    <b v="0"/>
    <n v="2"/>
    <b v="0"/>
    <s v="theater/spaces"/>
    <n v="0"/>
    <x v="1"/>
    <x v="38"/>
    <x v="3065"/>
    <d v="2014-07-30T01:19:32"/>
    <x v="9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x v="3059"/>
    <x v="3066"/>
    <b v="0"/>
    <n v="15"/>
    <b v="0"/>
    <s v="theater/spaces"/>
    <n v="12"/>
    <x v="1"/>
    <x v="38"/>
    <x v="3066"/>
    <d v="2016-07-10T05:28:57"/>
    <x v="9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x v="3060"/>
    <x v="3067"/>
    <b v="0"/>
    <n v="1"/>
    <b v="0"/>
    <s v="theater/spaces"/>
    <n v="3"/>
    <x v="1"/>
    <x v="38"/>
    <x v="3067"/>
    <d v="2015-09-09T22:31:19"/>
    <x v="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x v="3061"/>
    <x v="3068"/>
    <b v="0"/>
    <n v="2"/>
    <b v="0"/>
    <s v="theater/spaces"/>
    <n v="0"/>
    <x v="1"/>
    <x v="38"/>
    <x v="3068"/>
    <d v="2015-10-16T16:35:52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x v="3062"/>
    <x v="3069"/>
    <b v="0"/>
    <n v="7"/>
    <b v="0"/>
    <s v="theater/spaces"/>
    <n v="14"/>
    <x v="1"/>
    <x v="38"/>
    <x v="3069"/>
    <d v="2014-12-14T20:00:34"/>
    <x v="9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x v="3063"/>
    <x v="3070"/>
    <b v="0"/>
    <n v="16"/>
    <b v="0"/>
    <s v="theater/spaces"/>
    <n v="3"/>
    <x v="1"/>
    <x v="38"/>
    <x v="3070"/>
    <d v="2016-12-07T17:36:09"/>
    <x v="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x v="3064"/>
    <x v="3071"/>
    <b v="0"/>
    <n v="117"/>
    <b v="0"/>
    <s v="theater/spaces"/>
    <n v="60"/>
    <x v="1"/>
    <x v="38"/>
    <x v="3071"/>
    <d v="2015-04-21T05:59:00"/>
    <x v="9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x v="3065"/>
    <x v="3072"/>
    <b v="0"/>
    <n v="2"/>
    <b v="0"/>
    <s v="theater/spaces"/>
    <n v="0"/>
    <x v="1"/>
    <x v="38"/>
    <x v="3072"/>
    <d v="2016-10-30T01:46:00"/>
    <x v="9"/>
  </r>
  <r>
    <n v="3073"/>
    <s v="Performing and Visual Arts Center, Rochester, NY"/>
    <s v="Conversion of a long dormant synagogue into a Performing and Visual Arts Center, revitalizing Rochester's inner city."/>
    <x v="393"/>
    <n v="645"/>
    <x v="2"/>
    <s v="US"/>
    <s v="USD"/>
    <x v="3066"/>
    <x v="3073"/>
    <b v="0"/>
    <n v="7"/>
    <b v="0"/>
    <s v="theater/spaces"/>
    <n v="0"/>
    <x v="1"/>
    <x v="38"/>
    <x v="3073"/>
    <d v="2015-06-14T19:19:00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x v="3067"/>
    <x v="3074"/>
    <b v="0"/>
    <n v="3"/>
    <b v="0"/>
    <s v="theater/spaces"/>
    <n v="0"/>
    <x v="1"/>
    <x v="38"/>
    <x v="3074"/>
    <d v="2016-03-10T13:42:39"/>
    <x v="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x v="3068"/>
    <x v="3075"/>
    <b v="0"/>
    <n v="20"/>
    <b v="0"/>
    <s v="theater/spaces"/>
    <n v="9"/>
    <x v="1"/>
    <x v="38"/>
    <x v="3075"/>
    <d v="2016-08-19T02:27:20"/>
    <x v="9"/>
  </r>
  <r>
    <n v="3076"/>
    <s v="10,000 Hours"/>
    <s v="Helping female comedians get in their 10,000 Hours of practice!"/>
    <x v="3"/>
    <n v="1506"/>
    <x v="2"/>
    <s v="US"/>
    <s v="USD"/>
    <x v="3069"/>
    <x v="3076"/>
    <b v="0"/>
    <n v="50"/>
    <b v="0"/>
    <s v="theater/spaces"/>
    <n v="15"/>
    <x v="1"/>
    <x v="38"/>
    <x v="3076"/>
    <d v="2015-10-09T15:38:43"/>
    <x v="9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x v="3070"/>
    <x v="3077"/>
    <b v="0"/>
    <n v="2"/>
    <b v="0"/>
    <s v="theater/spaces"/>
    <n v="0"/>
    <x v="1"/>
    <x v="38"/>
    <x v="3077"/>
    <d v="2017-03-02T22:57:58"/>
    <x v="9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x v="3071"/>
    <x v="3078"/>
    <b v="0"/>
    <n v="3"/>
    <b v="0"/>
    <s v="theater/spaces"/>
    <n v="0"/>
    <x v="1"/>
    <x v="38"/>
    <x v="3078"/>
    <d v="2015-02-26T03:19:55"/>
    <x v="9"/>
  </r>
  <r>
    <n v="3079"/>
    <s v="Join us in creating a new Hell on Earth!"/>
    <s v="We desire to purchase a portion of Hell, in Michigan just outside of Detroit, to create a world-class performance art space.  Join us."/>
    <x v="394"/>
    <n v="11226"/>
    <x v="2"/>
    <s v="US"/>
    <s v="USD"/>
    <x v="3072"/>
    <x v="3079"/>
    <b v="0"/>
    <n v="27"/>
    <b v="0"/>
    <s v="theater/spaces"/>
    <n v="1"/>
    <x v="1"/>
    <x v="38"/>
    <x v="3079"/>
    <d v="2015-03-22T16:07:15"/>
    <x v="9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x v="3073"/>
    <x v="3080"/>
    <b v="0"/>
    <n v="7"/>
    <b v="0"/>
    <s v="theater/spaces"/>
    <n v="0"/>
    <x v="1"/>
    <x v="38"/>
    <x v="3080"/>
    <d v="2014-12-27T01:40:44"/>
    <x v="9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x v="3074"/>
    <x v="3081"/>
    <b v="0"/>
    <n v="5"/>
    <b v="0"/>
    <s v="theater/spaces"/>
    <n v="0"/>
    <x v="1"/>
    <x v="38"/>
    <x v="3081"/>
    <d v="2015-09-20T04:21:31"/>
    <x v="9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x v="3075"/>
    <x v="3082"/>
    <b v="0"/>
    <n v="0"/>
    <b v="0"/>
    <s v="theater/spaces"/>
    <n v="0"/>
    <x v="1"/>
    <x v="38"/>
    <x v="3082"/>
    <d v="2015-11-15T23:09:06"/>
    <x v="9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x v="3076"/>
    <x v="3083"/>
    <b v="0"/>
    <n v="3"/>
    <b v="0"/>
    <s v="theater/spaces"/>
    <n v="0"/>
    <x v="1"/>
    <x v="38"/>
    <x v="3083"/>
    <d v="2014-09-01T05:00:00"/>
    <x v="9"/>
  </r>
  <r>
    <n v="3084"/>
    <s v="URGENT: Help Us Replace Our Ramp!"/>
    <s v="18-yr-old handicap-access ramp collapsed, must replace. Help fund &amp; ensure everyone access to our 35-seat non-profit community theater!"/>
    <x v="395"/>
    <n v="470"/>
    <x v="2"/>
    <s v="US"/>
    <s v="USD"/>
    <x v="3077"/>
    <x v="3084"/>
    <b v="0"/>
    <n v="6"/>
    <b v="0"/>
    <s v="theater/spaces"/>
    <n v="12"/>
    <x v="1"/>
    <x v="38"/>
    <x v="3084"/>
    <d v="2015-05-05T18:48:00"/>
    <x v="9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x v="3078"/>
    <x v="3085"/>
    <b v="0"/>
    <n v="9"/>
    <b v="0"/>
    <s v="theater/spaces"/>
    <n v="2"/>
    <x v="1"/>
    <x v="38"/>
    <x v="3085"/>
    <d v="2015-09-29T21:12:39"/>
    <x v="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x v="3079"/>
    <x v="3086"/>
    <b v="0"/>
    <n v="3"/>
    <b v="0"/>
    <s v="theater/spaces"/>
    <n v="0"/>
    <x v="1"/>
    <x v="38"/>
    <x v="3086"/>
    <d v="2015-08-17T16:05:59"/>
    <x v="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x v="3080"/>
    <x v="3087"/>
    <b v="0"/>
    <n v="2"/>
    <b v="0"/>
    <s v="theater/spaces"/>
    <n v="1"/>
    <x v="1"/>
    <x v="38"/>
    <x v="3087"/>
    <d v="2016-12-21T04:36:30"/>
    <x v="9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x v="3081"/>
    <x v="3088"/>
    <b v="0"/>
    <n v="3"/>
    <b v="0"/>
    <s v="theater/spaces"/>
    <n v="0"/>
    <x v="1"/>
    <x v="38"/>
    <x v="3088"/>
    <d v="2015-01-08T13:41:00"/>
    <x v="9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x v="3082"/>
    <x v="3089"/>
    <b v="0"/>
    <n v="45"/>
    <b v="0"/>
    <s v="theater/spaces"/>
    <n v="23"/>
    <x v="1"/>
    <x v="38"/>
    <x v="3089"/>
    <d v="2016-07-09T01:59:00"/>
    <x v="9"/>
  </r>
  <r>
    <n v="3090"/>
    <s v="Save the Stage"/>
    <s v="To create a space by restoring a historic church in Burlington, Ky where community theater, dance and music and art can be performed."/>
    <x v="396"/>
    <n v="11432"/>
    <x v="2"/>
    <s v="US"/>
    <s v="USD"/>
    <x v="3083"/>
    <x v="3090"/>
    <b v="0"/>
    <n v="9"/>
    <b v="0"/>
    <s v="theater/spaces"/>
    <n v="5"/>
    <x v="1"/>
    <x v="38"/>
    <x v="3090"/>
    <d v="2015-05-01T18:39:05"/>
    <x v="9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x v="3084"/>
    <x v="3091"/>
    <b v="0"/>
    <n v="9"/>
    <b v="0"/>
    <s v="theater/spaces"/>
    <n v="16"/>
    <x v="1"/>
    <x v="38"/>
    <x v="3091"/>
    <d v="2016-08-14T22:45:43"/>
    <x v="9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x v="3085"/>
    <x v="3092"/>
    <b v="0"/>
    <n v="21"/>
    <b v="0"/>
    <s v="theater/spaces"/>
    <n v="1"/>
    <x v="1"/>
    <x v="38"/>
    <x v="3092"/>
    <d v="2015-10-15T22:00:00"/>
    <x v="9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x v="2902"/>
    <x v="3093"/>
    <b v="0"/>
    <n v="17"/>
    <b v="0"/>
    <s v="theater/spaces"/>
    <n v="23"/>
    <x v="1"/>
    <x v="38"/>
    <x v="3093"/>
    <d v="2014-06-01T03:59:00"/>
    <x v="9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x v="3086"/>
    <x v="3094"/>
    <b v="0"/>
    <n v="1"/>
    <b v="0"/>
    <s v="theater/spaces"/>
    <n v="0"/>
    <x v="1"/>
    <x v="38"/>
    <x v="3094"/>
    <d v="2015-09-20T19:05:56"/>
    <x v="9"/>
  </r>
  <r>
    <n v="3095"/>
    <s v="The Old Howard Theatre Company"/>
    <s v="We are a small theatre company looking to provide world class theatre to the working class in the Greater New York area."/>
    <x v="397"/>
    <n v="50"/>
    <x v="2"/>
    <s v="US"/>
    <s v="USD"/>
    <x v="3087"/>
    <x v="3095"/>
    <b v="0"/>
    <n v="1"/>
    <b v="0"/>
    <s v="theater/spaces"/>
    <n v="0"/>
    <x v="1"/>
    <x v="38"/>
    <x v="3095"/>
    <d v="2016-08-01T00:36:20"/>
    <x v="9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x v="3088"/>
    <x v="3096"/>
    <b v="0"/>
    <n v="14"/>
    <b v="0"/>
    <s v="theater/spaces"/>
    <n v="4"/>
    <x v="1"/>
    <x v="38"/>
    <x v="3096"/>
    <d v="2015-05-20T19:48:46"/>
    <x v="9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x v="3089"/>
    <x v="3097"/>
    <b v="0"/>
    <n v="42"/>
    <b v="0"/>
    <s v="theater/spaces"/>
    <n v="17"/>
    <x v="1"/>
    <x v="38"/>
    <x v="3097"/>
    <d v="2016-10-07T14:00:00"/>
    <x v="9"/>
  </r>
  <r>
    <n v="3098"/>
    <s v="The Enchanted Cottage"/>
    <s v="A magical space, full of fairytale favorites, designed to make each individual have a unique experience; children's dreams made real."/>
    <x v="398"/>
    <n v="1758"/>
    <x v="2"/>
    <s v="US"/>
    <s v="USD"/>
    <x v="3090"/>
    <x v="3098"/>
    <b v="0"/>
    <n v="27"/>
    <b v="0"/>
    <s v="theater/spaces"/>
    <n v="4"/>
    <x v="1"/>
    <x v="38"/>
    <x v="3098"/>
    <d v="2016-02-08T00:17:00"/>
    <x v="9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x v="3091"/>
    <x v="3099"/>
    <b v="0"/>
    <n v="5"/>
    <b v="0"/>
    <s v="theater/spaces"/>
    <n v="14"/>
    <x v="1"/>
    <x v="38"/>
    <x v="3099"/>
    <d v="2016-02-12T04:33:11"/>
    <x v="9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x v="3092"/>
    <x v="3100"/>
    <b v="0"/>
    <n v="13"/>
    <b v="0"/>
    <s v="theater/spaces"/>
    <n v="15"/>
    <x v="1"/>
    <x v="38"/>
    <x v="3100"/>
    <d v="2014-10-20T14:56:15"/>
    <x v="9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x v="3093"/>
    <x v="3101"/>
    <b v="0"/>
    <n v="12"/>
    <b v="0"/>
    <s v="theater/spaces"/>
    <n v="12"/>
    <x v="1"/>
    <x v="38"/>
    <x v="3101"/>
    <d v="2015-07-16T07:56:00"/>
    <x v="9"/>
  </r>
  <r>
    <n v="3102"/>
    <s v="Theatre Bath Bus"/>
    <s v="Imagine being able to take a performance anywhere! Meet the Theatre Bath Bus - a magical performance space where anything is possible."/>
    <x v="193"/>
    <n v="6258"/>
    <x v="2"/>
    <s v="GB"/>
    <s v="GBP"/>
    <x v="3094"/>
    <x v="3102"/>
    <b v="0"/>
    <n v="90"/>
    <b v="0"/>
    <s v="theater/spaces"/>
    <n v="39"/>
    <x v="1"/>
    <x v="38"/>
    <x v="3102"/>
    <d v="2016-08-23T08:10:18"/>
    <x v="9"/>
  </r>
  <r>
    <n v="3103"/>
    <s v="Professional Venue for local artists!!"/>
    <s v="Creating a place for local artists to perform, at substantially less cost for them"/>
    <x v="399"/>
    <n v="11"/>
    <x v="2"/>
    <s v="US"/>
    <s v="USD"/>
    <x v="3095"/>
    <x v="3103"/>
    <b v="0"/>
    <n v="2"/>
    <b v="0"/>
    <s v="theater/spaces"/>
    <n v="0"/>
    <x v="1"/>
    <x v="38"/>
    <x v="3103"/>
    <d v="2015-06-12T03:45:06"/>
    <x v="9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x v="3096"/>
    <x v="3104"/>
    <b v="0"/>
    <n v="5"/>
    <b v="0"/>
    <s v="theater/spaces"/>
    <n v="30"/>
    <x v="1"/>
    <x v="38"/>
    <x v="3104"/>
    <d v="2015-02-03T02:00:00"/>
    <x v="9"/>
  </r>
  <r>
    <n v="3105"/>
    <s v="Paddock School Theater Improvement"/>
    <s v="My hope is to raise $5845 and replace old stained and mismatched border curtains, cyclorama curtain, and backdrop."/>
    <x v="400"/>
    <n v="2476"/>
    <x v="2"/>
    <s v="US"/>
    <s v="USD"/>
    <x v="3097"/>
    <x v="3105"/>
    <b v="0"/>
    <n v="31"/>
    <b v="0"/>
    <s v="theater/spaces"/>
    <n v="42"/>
    <x v="1"/>
    <x v="38"/>
    <x v="3105"/>
    <d v="2014-10-19T05:00:00"/>
    <x v="9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x v="3098"/>
    <x v="3106"/>
    <b v="0"/>
    <n v="4"/>
    <b v="0"/>
    <s v="theater/spaces"/>
    <n v="4"/>
    <x v="1"/>
    <x v="38"/>
    <x v="3106"/>
    <d v="2015-09-16T22:00:00"/>
    <x v="9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x v="3099"/>
    <x v="3107"/>
    <b v="0"/>
    <n v="29"/>
    <b v="0"/>
    <s v="theater/spaces"/>
    <n v="20"/>
    <x v="1"/>
    <x v="38"/>
    <x v="3107"/>
    <d v="2015-05-11T19:32:31"/>
    <x v="9"/>
  </r>
  <r>
    <n v="3108"/>
    <s v="Funding a home for our Children's Theater"/>
    <s v="We need a permanent home for the theater!"/>
    <x v="63"/>
    <n v="26"/>
    <x v="2"/>
    <s v="US"/>
    <s v="USD"/>
    <x v="3100"/>
    <x v="3108"/>
    <b v="0"/>
    <n v="2"/>
    <b v="0"/>
    <s v="theater/spaces"/>
    <n v="0"/>
    <x v="1"/>
    <x v="38"/>
    <x v="3108"/>
    <d v="2015-04-28T15:19:54"/>
    <x v="9"/>
  </r>
  <r>
    <n v="3109"/>
    <s v="Saving Americana: The Sidney Auto Vue Drive-In needs digital"/>
    <s v="Help us exceed our goal to convert the Sidney Auto Vue Drive-In from 35mm to digital. This will cost upwards of $75,000. Thank you!"/>
    <x v="227"/>
    <n v="6633"/>
    <x v="2"/>
    <s v="US"/>
    <s v="USD"/>
    <x v="3101"/>
    <x v="3109"/>
    <b v="0"/>
    <n v="114"/>
    <b v="0"/>
    <s v="theater/spaces"/>
    <n v="25"/>
    <x v="1"/>
    <x v="38"/>
    <x v="3109"/>
    <d v="2014-08-28T03:00:10"/>
    <x v="9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x v="3102"/>
    <x v="3110"/>
    <b v="0"/>
    <n v="1"/>
    <b v="0"/>
    <s v="theater/spaces"/>
    <n v="0"/>
    <x v="1"/>
    <x v="38"/>
    <x v="3110"/>
    <d v="2017-02-19T00:45:19"/>
    <x v="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x v="3103"/>
    <x v="3111"/>
    <b v="0"/>
    <n v="76"/>
    <b v="0"/>
    <s v="theater/spaces"/>
    <n v="27"/>
    <x v="1"/>
    <x v="38"/>
    <x v="3111"/>
    <d v="2014-10-04T14:17:00"/>
    <x v="9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x v="3104"/>
    <x v="3112"/>
    <b v="0"/>
    <n v="9"/>
    <b v="0"/>
    <s v="theater/spaces"/>
    <n v="5"/>
    <x v="1"/>
    <x v="38"/>
    <x v="3112"/>
    <d v="2016-11-01T02:55:34"/>
    <x v="9"/>
  </r>
  <r>
    <n v="3113"/>
    <s v="The Shamrock Drafthouse Theater"/>
    <s v="An arts and craft beer theater showcasing local talent, locally crafted beer and providing performance and rehearsal space."/>
    <x v="401"/>
    <n v="4635"/>
    <x v="2"/>
    <s v="US"/>
    <s v="USD"/>
    <x v="3105"/>
    <x v="3113"/>
    <b v="0"/>
    <n v="37"/>
    <b v="0"/>
    <s v="theater/spaces"/>
    <n v="4"/>
    <x v="1"/>
    <x v="38"/>
    <x v="3113"/>
    <d v="2015-04-17T17:33:02"/>
    <x v="9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x v="3106"/>
    <x v="3114"/>
    <b v="0"/>
    <n v="0"/>
    <b v="0"/>
    <s v="theater/spaces"/>
    <n v="0"/>
    <x v="1"/>
    <x v="38"/>
    <x v="3114"/>
    <d v="2014-09-21T15:10:50"/>
    <x v="9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x v="3107"/>
    <x v="3115"/>
    <b v="0"/>
    <n v="1"/>
    <b v="0"/>
    <s v="theater/spaces"/>
    <n v="3"/>
    <x v="1"/>
    <x v="38"/>
    <x v="3115"/>
    <d v="2016-06-05T10:43:47"/>
    <x v="9"/>
  </r>
  <r>
    <n v="3116"/>
    <s v="CoreCon Asylum"/>
    <s v="Creating a consuite for CoreCon. A focus on the insanity of asylums and early medical practices from history."/>
    <x v="47"/>
    <n v="430"/>
    <x v="2"/>
    <s v="US"/>
    <s v="USD"/>
    <x v="3108"/>
    <x v="3116"/>
    <b v="0"/>
    <n v="10"/>
    <b v="0"/>
    <s v="theater/spaces"/>
    <n v="57"/>
    <x v="1"/>
    <x v="38"/>
    <x v="3116"/>
    <d v="2015-04-01T12:22:05"/>
    <x v="9"/>
  </r>
  <r>
    <n v="3117"/>
    <s v="Cowes and The Sea"/>
    <s v="Performing Arts workshops, for young people aged 5 -16, exploring how the sea has shaped Cowes as a settlement."/>
    <x v="28"/>
    <n v="1"/>
    <x v="2"/>
    <s v="GB"/>
    <s v="GBP"/>
    <x v="3109"/>
    <x v="3117"/>
    <b v="0"/>
    <n v="1"/>
    <b v="0"/>
    <s v="theater/spaces"/>
    <n v="0"/>
    <x v="1"/>
    <x v="38"/>
    <x v="3117"/>
    <d v="2016-05-27T13:12:00"/>
    <x v="9"/>
  </r>
  <r>
    <n v="3118"/>
    <s v="Garden Eden, theatre, meeting, culture, music, art"/>
    <s v="a magical place for all kind of people, like a fairytaile in all colours"/>
    <x v="69"/>
    <n v="1550"/>
    <x v="2"/>
    <s v="SE"/>
    <s v="SEK"/>
    <x v="3110"/>
    <x v="3118"/>
    <b v="0"/>
    <n v="2"/>
    <b v="0"/>
    <s v="theater/spaces"/>
    <n v="0"/>
    <x v="1"/>
    <x v="38"/>
    <x v="3118"/>
    <d v="2016-07-02T15:35:23"/>
    <x v="9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x v="3111"/>
    <x v="3119"/>
    <b v="0"/>
    <n v="1"/>
    <b v="0"/>
    <s v="theater/spaces"/>
    <n v="0"/>
    <x v="1"/>
    <x v="38"/>
    <x v="3119"/>
    <d v="2015-03-27T00:05:32"/>
    <x v="9"/>
  </r>
  <r>
    <n v="3120"/>
    <s v="Subtropisch zwemparadijs Tropicana"/>
    <s v="Wij willen Tropicana het subtropisch zwemparadijs van Rotterdam op een nieuwe locatie gaan bouwen."/>
    <x v="402"/>
    <n v="128"/>
    <x v="2"/>
    <s v="NL"/>
    <s v="EUR"/>
    <x v="3112"/>
    <x v="3120"/>
    <b v="0"/>
    <n v="10"/>
    <b v="0"/>
    <s v="theater/spaces"/>
    <n v="0"/>
    <x v="1"/>
    <x v="38"/>
    <x v="3120"/>
    <d v="2016-05-05T21:36:36"/>
    <x v="9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x v="3113"/>
    <x v="3121"/>
    <b v="0"/>
    <n v="1"/>
    <b v="0"/>
    <s v="theater/spaces"/>
    <n v="1"/>
    <x v="1"/>
    <x v="38"/>
    <x v="3121"/>
    <d v="2014-09-26T16:18:55"/>
    <x v="9"/>
  </r>
  <r>
    <n v="3122"/>
    <s v="be back soon (Canceled)"/>
    <s v="cancelled until further notice"/>
    <x v="211"/>
    <n v="116"/>
    <x v="1"/>
    <s v="US"/>
    <s v="USD"/>
    <x v="3114"/>
    <x v="3122"/>
    <b v="0"/>
    <n v="2"/>
    <b v="0"/>
    <s v="theater/spaces"/>
    <n v="58"/>
    <x v="1"/>
    <x v="38"/>
    <x v="3122"/>
    <d v="2016-11-09T23:22:12"/>
    <x v="9"/>
  </r>
  <r>
    <n v="3123"/>
    <s v="Save the Larchmont Playhouse! (Canceled)"/>
    <s v="The Larchmont Playhouse is threatened! Help save the theater by becoming a Preservation Member of The Larchmont Playhouse."/>
    <x v="151"/>
    <n v="85192"/>
    <x v="1"/>
    <s v="US"/>
    <s v="USD"/>
    <x v="3115"/>
    <x v="3123"/>
    <b v="0"/>
    <n v="348"/>
    <b v="0"/>
    <s v="theater/spaces"/>
    <n v="68"/>
    <x v="1"/>
    <x v="38"/>
    <x v="3123"/>
    <d v="2016-07-09T23:49:58"/>
    <x v="9"/>
  </r>
  <r>
    <n v="3124"/>
    <s v="Theater &amp; Arts &amp; Day Care (Canceled)"/>
    <s v="A place where kids/ teens' dreams come true, and one finds there home without sparkly red shoes!"/>
    <x v="403"/>
    <n v="26"/>
    <x v="1"/>
    <s v="US"/>
    <s v="USD"/>
    <x v="3116"/>
    <x v="3124"/>
    <b v="0"/>
    <n v="4"/>
    <b v="0"/>
    <s v="theater/spaces"/>
    <n v="0"/>
    <x v="1"/>
    <x v="38"/>
    <x v="3124"/>
    <d v="2015-02-02T18:43:21"/>
    <x v="9"/>
  </r>
  <r>
    <n v="3125"/>
    <s v="N/A (Canceled)"/>
    <s v="N/A"/>
    <x v="86"/>
    <n v="0"/>
    <x v="1"/>
    <s v="US"/>
    <s v="USD"/>
    <x v="3117"/>
    <x v="3125"/>
    <b v="0"/>
    <n v="0"/>
    <b v="0"/>
    <s v="theater/spaces"/>
    <n v="0"/>
    <x v="1"/>
    <x v="38"/>
    <x v="3125"/>
    <d v="2016-01-07T04:57:52"/>
    <x v="9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x v="3118"/>
    <x v="3126"/>
    <b v="0"/>
    <n v="17"/>
    <b v="0"/>
    <s v="theater/spaces"/>
    <n v="4"/>
    <x v="1"/>
    <x v="38"/>
    <x v="3126"/>
    <d v="2016-03-27T23:26:02"/>
    <x v="9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x v="3119"/>
    <x v="3127"/>
    <b v="0"/>
    <n v="0"/>
    <b v="0"/>
    <s v="theater/spaces"/>
    <n v="0"/>
    <x v="1"/>
    <x v="38"/>
    <x v="3127"/>
    <d v="2015-03-01T20:33:49"/>
    <x v="9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x v="3120"/>
    <x v="3128"/>
    <b v="0"/>
    <n v="62"/>
    <b v="1"/>
    <s v="theater/plays"/>
    <n v="115"/>
    <x v="1"/>
    <x v="6"/>
    <x v="3128"/>
    <d v="2016-06-03T13:31:22"/>
    <x v="2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x v="3121"/>
    <x v="3129"/>
    <b v="0"/>
    <n v="67"/>
    <b v="1"/>
    <s v="theater/plays"/>
    <n v="107"/>
    <x v="1"/>
    <x v="6"/>
    <x v="3129"/>
    <d v="2014-07-06T10:08:09"/>
    <x v="9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x v="3122"/>
    <x v="3130"/>
    <b v="0"/>
    <n v="13"/>
    <b v="1"/>
    <s v="theater/plays"/>
    <n v="120"/>
    <x v="1"/>
    <x v="6"/>
    <x v="3130"/>
    <d v="2016-09-08T18:08:42"/>
    <x v="2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x v="3123"/>
    <x v="3131"/>
    <b v="0"/>
    <n v="2"/>
    <b v="0"/>
    <s v="theater/plays"/>
    <n v="1"/>
    <x v="1"/>
    <x v="6"/>
    <x v="3131"/>
    <d v="2016-10-14T22:00:00"/>
    <x v="9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x v="3124"/>
    <x v="3132"/>
    <b v="1"/>
    <n v="70"/>
    <b v="1"/>
    <s v="theater/plays"/>
    <n v="102"/>
    <x v="1"/>
    <x v="6"/>
    <x v="3132"/>
    <d v="2015-06-16T11:00:00"/>
    <x v="9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x v="3125"/>
    <x v="3133"/>
    <b v="0"/>
    <n v="4"/>
    <b v="0"/>
    <s v="theater/plays"/>
    <n v="38"/>
    <x v="1"/>
    <x v="6"/>
    <x v="3133"/>
    <d v="2015-04-10T05:00:00"/>
    <x v="9"/>
  </r>
  <r>
    <n v="3598"/>
    <s v="Cinderella"/>
    <s v="River City Theatre Company needs your support as we embark on our thirteenth production, CINDERELLA!"/>
    <x v="28"/>
    <n v="1101"/>
    <x v="0"/>
    <s v="US"/>
    <s v="USD"/>
    <x v="3126"/>
    <x v="3134"/>
    <b v="0"/>
    <n v="27"/>
    <b v="1"/>
    <s v="theater/plays"/>
    <n v="110"/>
    <x v="1"/>
    <x v="6"/>
    <x v="3134"/>
    <d v="2014-09-03T04:59:00"/>
    <x v="3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x v="3127"/>
    <x v="3135"/>
    <b v="0"/>
    <n v="18"/>
    <b v="1"/>
    <s v="theater/plays"/>
    <n v="135"/>
    <x v="1"/>
    <x v="6"/>
    <x v="3135"/>
    <d v="2016-01-19T04:59:00"/>
    <x v="2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x v="3128"/>
    <x v="3136"/>
    <b v="0"/>
    <n v="6"/>
    <b v="0"/>
    <s v="theater/plays"/>
    <n v="9"/>
    <x v="1"/>
    <x v="6"/>
    <x v="3136"/>
    <d v="2016-12-21T17:03:14"/>
    <x v="9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x v="3129"/>
    <x v="3137"/>
    <b v="0"/>
    <n v="0"/>
    <b v="0"/>
    <s v="theater/plays"/>
    <n v="0"/>
    <x v="1"/>
    <x v="6"/>
    <x v="3137"/>
    <d v="2014-07-14T15:37:44"/>
    <x v="9"/>
  </r>
  <r>
    <n v="3479"/>
    <s v="Civil Rogues"/>
    <s v="A new comedy about what happened to a band of foolhardy actors when the Puritans closed the theatres in the 1640s."/>
    <x v="15"/>
    <n v="1918"/>
    <x v="0"/>
    <s v="GB"/>
    <s v="GBP"/>
    <x v="3130"/>
    <x v="3138"/>
    <b v="0"/>
    <n v="56"/>
    <b v="1"/>
    <s v="theater/plays"/>
    <n v="128"/>
    <x v="1"/>
    <x v="6"/>
    <x v="3138"/>
    <d v="2014-06-21T20:31:20"/>
    <x v="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x v="3131"/>
    <x v="3139"/>
    <b v="0"/>
    <n v="6"/>
    <b v="0"/>
    <s v="theater/plays"/>
    <n v="11"/>
    <x v="1"/>
    <x v="6"/>
    <x v="3139"/>
    <d v="2016-11-30T17:00:00"/>
    <x v="9"/>
  </r>
  <r>
    <n v="3309"/>
    <s v="Collision Course"/>
    <s v="Two unlikely friends, a garage, tinned beans &amp; the end of the world."/>
    <x v="18"/>
    <n v="558"/>
    <x v="0"/>
    <s v="GB"/>
    <s v="GBP"/>
    <x v="3132"/>
    <x v="3140"/>
    <b v="0"/>
    <n v="31"/>
    <b v="1"/>
    <s v="theater/plays"/>
    <n v="159"/>
    <x v="1"/>
    <x v="6"/>
    <x v="3140"/>
    <d v="2016-10-16T15:36:18"/>
    <x v="9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x v="3133"/>
    <x v="3141"/>
    <b v="0"/>
    <n v="0"/>
    <b v="0"/>
    <s v="theater/plays"/>
    <n v="0"/>
    <x v="1"/>
    <x v="6"/>
    <x v="3141"/>
    <d v="2016-05-23T19:21:05"/>
    <x v="9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x v="3134"/>
    <x v="3142"/>
    <b v="1"/>
    <n v="134"/>
    <b v="1"/>
    <s v="theater/plays"/>
    <n v="100"/>
    <x v="1"/>
    <x v="6"/>
    <x v="3142"/>
    <d v="2015-09-10T03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x v="3135"/>
    <x v="3143"/>
    <b v="0"/>
    <n v="14"/>
    <b v="0"/>
    <s v="theater/plays"/>
    <n v="2"/>
    <x v="1"/>
    <x v="6"/>
    <x v="3143"/>
    <d v="2016-09-18T19:51:05"/>
    <x v="9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x v="3136"/>
    <x v="3144"/>
    <b v="0"/>
    <n v="104"/>
    <b v="1"/>
    <s v="theater/plays"/>
    <n v="106"/>
    <x v="1"/>
    <x v="6"/>
    <x v="3144"/>
    <d v="2015-08-12T00:00:00"/>
    <x v="0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x v="3137"/>
    <x v="3145"/>
    <b v="0"/>
    <n v="3"/>
    <b v="0"/>
    <s v="theater/plays"/>
    <n v="11"/>
    <x v="1"/>
    <x v="6"/>
    <x v="3145"/>
    <d v="2015-01-16T10:26:00"/>
    <x v="9"/>
  </r>
  <r>
    <n v="522"/>
    <s v="COMPASS PLAYERS"/>
    <s v="*** TO MAKE DONATIONS IN THE FUTURE                                   GO TO OUR WEBSITE: www.compassplayers.com ***"/>
    <x v="9"/>
    <n v="3440"/>
    <x v="0"/>
    <s v="US"/>
    <s v="USD"/>
    <x v="3138"/>
    <x v="3146"/>
    <b v="0"/>
    <n v="31"/>
    <b v="1"/>
    <s v="theater/plays"/>
    <n v="115"/>
    <x v="1"/>
    <x v="6"/>
    <x v="3146"/>
    <d v="2016-03-20T23:58:45"/>
    <x v="2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x v="3139"/>
    <x v="3147"/>
    <b v="0"/>
    <n v="31"/>
    <b v="1"/>
    <s v="theater/plays"/>
    <n v="100"/>
    <x v="1"/>
    <x v="6"/>
    <x v="3147"/>
    <d v="2016-12-17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x v="3140"/>
    <x v="3148"/>
    <b v="0"/>
    <n v="27"/>
    <b v="1"/>
    <s v="theater/plays"/>
    <n v="136"/>
    <x v="1"/>
    <x v="6"/>
    <x v="3148"/>
    <d v="2016-05-31T16:33:14"/>
    <x v="9"/>
  </r>
  <r>
    <n v="2909"/>
    <s v="CONVERSATIONS WITH AN AVERAGE JOE"/>
    <s v="CONVERSATIONS WITH AN AVERAGE JOE tells our stories exposing those in charge of our lives and tells how to take control of country back"/>
    <x v="238"/>
    <n v="20"/>
    <x v="2"/>
    <s v="US"/>
    <s v="USD"/>
    <x v="3141"/>
    <x v="3149"/>
    <b v="0"/>
    <n v="1"/>
    <b v="0"/>
    <s v="theater/plays"/>
    <n v="0"/>
    <x v="1"/>
    <x v="6"/>
    <x v="3149"/>
    <d v="2014-11-25T19:46:00"/>
    <x v="9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x v="3142"/>
    <x v="3150"/>
    <b v="0"/>
    <n v="136"/>
    <b v="1"/>
    <s v="theater/plays"/>
    <n v="111"/>
    <x v="1"/>
    <x v="6"/>
    <x v="3150"/>
    <d v="2016-03-02T19:21:27"/>
    <x v="2"/>
  </r>
  <r>
    <n v="3719"/>
    <s v="Corium"/>
    <s v="A new piece of physical theatre about love, regret and longing."/>
    <x v="48"/>
    <n v="420"/>
    <x v="0"/>
    <s v="GB"/>
    <s v="GBP"/>
    <x v="3143"/>
    <x v="3151"/>
    <b v="0"/>
    <n v="4"/>
    <b v="1"/>
    <s v="theater/plays"/>
    <n v="210"/>
    <x v="1"/>
    <x v="6"/>
    <x v="3151"/>
    <d v="2015-06-22T17:31:06"/>
    <x v="9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x v="3144"/>
    <x v="3152"/>
    <b v="1"/>
    <n v="30"/>
    <b v="1"/>
    <s v="theater/plays"/>
    <n v="102"/>
    <x v="1"/>
    <x v="6"/>
    <x v="3152"/>
    <d v="2015-07-12T12:47:45"/>
    <x v="9"/>
  </r>
  <r>
    <n v="530"/>
    <s v="Corners Grove"/>
    <s v="Corners Grove is a coming-of-age play about leaving home, gender identity and the death of Whitney Houston; will benefit Win NYC."/>
    <x v="404"/>
    <n v="3670"/>
    <x v="0"/>
    <s v="US"/>
    <s v="USD"/>
    <x v="3145"/>
    <x v="3153"/>
    <b v="0"/>
    <n v="29"/>
    <b v="1"/>
    <s v="theater/plays"/>
    <n v="108"/>
    <x v="1"/>
    <x v="6"/>
    <x v="3153"/>
    <d v="2015-06-24T02:00:00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x v="3146"/>
    <x v="3154"/>
    <b v="0"/>
    <n v="83"/>
    <b v="1"/>
    <s v="theater/plays"/>
    <n v="100"/>
    <x v="1"/>
    <x v="6"/>
    <x v="3154"/>
    <d v="2014-07-19T20:38:50"/>
    <x v="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x v="3147"/>
    <x v="3155"/>
    <b v="0"/>
    <n v="46"/>
    <b v="1"/>
    <s v="theater/plays"/>
    <n v="101"/>
    <x v="1"/>
    <x v="6"/>
    <x v="3155"/>
    <d v="2016-08-01T22:59:00"/>
    <x v="9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x v="3148"/>
    <x v="3156"/>
    <b v="1"/>
    <n v="61"/>
    <b v="1"/>
    <s v="theater/plays"/>
    <n v="124"/>
    <x v="1"/>
    <x v="6"/>
    <x v="3156"/>
    <d v="2014-06-13T22:00:00"/>
    <x v="3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x v="3149"/>
    <x v="3157"/>
    <b v="0"/>
    <n v="7"/>
    <b v="1"/>
    <s v="theater/plays"/>
    <n v="108"/>
    <x v="1"/>
    <x v="6"/>
    <x v="3157"/>
    <d v="2016-08-01T13:41:00"/>
    <x v="9"/>
  </r>
  <r>
    <n v="3747"/>
    <s v="Counting Stars"/>
    <s v="The world premiere of an astonishing new play by acclaimed writer Atiha Sen Gupta."/>
    <x v="30"/>
    <n v="25"/>
    <x v="2"/>
    <s v="GB"/>
    <s v="GBP"/>
    <x v="3150"/>
    <x v="3158"/>
    <b v="0"/>
    <n v="1"/>
    <b v="0"/>
    <s v="theater/plays"/>
    <n v="1"/>
    <x v="1"/>
    <x v="6"/>
    <x v="3158"/>
    <d v="2015-07-05T22:59:00"/>
    <x v="9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x v="3151"/>
    <x v="3159"/>
    <b v="0"/>
    <n v="51"/>
    <b v="1"/>
    <s v="theater/plays"/>
    <n v="103"/>
    <x v="1"/>
    <x v="6"/>
    <x v="3159"/>
    <d v="2015-02-28T17:00:00"/>
    <x v="9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x v="3152"/>
    <x v="3160"/>
    <b v="0"/>
    <n v="64"/>
    <b v="1"/>
    <s v="theater/plays"/>
    <n v="130"/>
    <x v="1"/>
    <x v="6"/>
    <x v="3160"/>
    <d v="2016-08-14T14:30:57"/>
    <x v="9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x v="3153"/>
    <x v="3161"/>
    <b v="0"/>
    <n v="36"/>
    <b v="1"/>
    <s v="theater/plays"/>
    <n v="103"/>
    <x v="1"/>
    <x v="6"/>
    <x v="3161"/>
    <d v="2015-08-09T16:00:00"/>
    <x v="9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x v="3154"/>
    <x v="3162"/>
    <b v="0"/>
    <n v="33"/>
    <b v="1"/>
    <s v="theater/plays"/>
    <n v="175"/>
    <x v="1"/>
    <x v="6"/>
    <x v="3162"/>
    <d v="2016-01-01T04:00:00"/>
    <x v="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x v="3155"/>
    <x v="3163"/>
    <b v="0"/>
    <n v="19"/>
    <b v="1"/>
    <s v="theater/plays"/>
    <n v="109"/>
    <x v="1"/>
    <x v="6"/>
    <x v="3163"/>
    <d v="2016-06-16T05:58:09"/>
    <x v="2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x v="3156"/>
    <x v="3164"/>
    <b v="1"/>
    <n v="78"/>
    <b v="1"/>
    <s v="theater/plays"/>
    <n v="172"/>
    <x v="1"/>
    <x v="6"/>
    <x v="3164"/>
    <d v="2014-07-16T14:31:15"/>
    <x v="9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x v="3157"/>
    <x v="3165"/>
    <b v="0"/>
    <n v="36"/>
    <b v="1"/>
    <s v="theater/plays"/>
    <n v="126"/>
    <x v="1"/>
    <x v="6"/>
    <x v="3165"/>
    <d v="2016-05-20T11:31:00"/>
    <x v="9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x v="3158"/>
    <x v="3166"/>
    <b v="0"/>
    <n v="23"/>
    <b v="1"/>
    <s v="theater/plays"/>
    <n v="102"/>
    <x v="1"/>
    <x v="6"/>
    <x v="3166"/>
    <d v="2014-11-06T05:59:00"/>
    <x v="3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x v="3159"/>
    <x v="3167"/>
    <b v="0"/>
    <n v="34"/>
    <b v="1"/>
    <s v="theater/plays"/>
    <n v="102"/>
    <x v="1"/>
    <x v="6"/>
    <x v="3167"/>
    <d v="2015-12-10T16:51:01"/>
    <x v="9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x v="3160"/>
    <x v="3168"/>
    <b v="0"/>
    <n v="86"/>
    <b v="1"/>
    <s v="theater/plays"/>
    <n v="117"/>
    <x v="1"/>
    <x v="6"/>
    <x v="3168"/>
    <d v="2015-07-11T03:59:00"/>
    <x v="0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x v="3161"/>
    <x v="3169"/>
    <b v="0"/>
    <n v="34"/>
    <b v="1"/>
    <s v="theater/plays"/>
    <n v="110"/>
    <x v="1"/>
    <x v="6"/>
    <x v="3169"/>
    <d v="2014-10-10T21:00:00"/>
    <x v="9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x v="3162"/>
    <x v="3170"/>
    <b v="0"/>
    <n v="14"/>
    <b v="0"/>
    <s v="theater/plays"/>
    <n v="18"/>
    <x v="1"/>
    <x v="6"/>
    <x v="3170"/>
    <d v="2014-08-12T01:53:58"/>
    <x v="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x v="3163"/>
    <x v="3171"/>
    <b v="0"/>
    <n v="33"/>
    <b v="0"/>
    <s v="theater/plays"/>
    <n v="71"/>
    <x v="1"/>
    <x v="6"/>
    <x v="3171"/>
    <d v="2015-04-02T01:00:00"/>
    <x v="9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x v="3164"/>
    <x v="3172"/>
    <b v="0"/>
    <n v="26"/>
    <b v="1"/>
    <s v="theater/plays"/>
    <n v="119"/>
    <x v="1"/>
    <x v="6"/>
    <x v="3172"/>
    <d v="2015-05-07T10:09:54"/>
    <x v="9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x v="3165"/>
    <x v="3173"/>
    <b v="0"/>
    <n v="1"/>
    <b v="0"/>
    <s v="theater/plays"/>
    <n v="1"/>
    <x v="1"/>
    <x v="6"/>
    <x v="3173"/>
    <d v="2015-12-19T19:49:59"/>
    <x v="9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x v="3166"/>
    <x v="3174"/>
    <b v="0"/>
    <n v="25"/>
    <b v="1"/>
    <s v="theater/plays"/>
    <n v="100"/>
    <x v="1"/>
    <x v="6"/>
    <x v="3174"/>
    <d v="2014-06-27T05:14:15"/>
    <x v="3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x v="3167"/>
    <x v="3175"/>
    <b v="0"/>
    <n v="6"/>
    <b v="0"/>
    <s v="theater/plays"/>
    <n v="22"/>
    <x v="1"/>
    <x v="6"/>
    <x v="3175"/>
    <d v="2016-01-14T18:16:56"/>
    <x v="9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x v="3168"/>
    <x v="3176"/>
    <b v="0"/>
    <n v="5"/>
    <b v="0"/>
    <s v="theater/plays"/>
    <n v="60"/>
    <x v="1"/>
    <x v="6"/>
    <x v="3176"/>
    <d v="2015-12-01T05:59:00"/>
    <x v="9"/>
  </r>
  <r>
    <n v="3167"/>
    <s v="Destiny is Judd Nelson: a new play at FringeNYC"/>
    <s v="What is destiny? Explore it with us this August at FringeNYC."/>
    <x v="9"/>
    <n v="3485"/>
    <x v="0"/>
    <s v="US"/>
    <s v="USD"/>
    <x v="3169"/>
    <x v="3177"/>
    <b v="1"/>
    <n v="55"/>
    <b v="1"/>
    <s v="theater/plays"/>
    <n v="116"/>
    <x v="1"/>
    <x v="6"/>
    <x v="3177"/>
    <d v="2014-08-02T04:13:01"/>
    <x v="3"/>
  </r>
  <r>
    <n v="528"/>
    <s v="Devastated No Matter What"/>
    <s v="A Festival Backed Production of a Full-Length Play."/>
    <x v="352"/>
    <n v="1330"/>
    <x v="0"/>
    <s v="US"/>
    <s v="USD"/>
    <x v="3170"/>
    <x v="3178"/>
    <b v="0"/>
    <n v="30"/>
    <b v="1"/>
    <s v="theater/plays"/>
    <n v="116"/>
    <x v="1"/>
    <x v="6"/>
    <x v="3178"/>
    <d v="2015-06-21T21:20:00"/>
    <x v="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x v="3171"/>
    <x v="3179"/>
    <b v="0"/>
    <n v="17"/>
    <b v="0"/>
    <s v="theater/plays"/>
    <n v="18"/>
    <x v="1"/>
    <x v="6"/>
    <x v="3179"/>
    <d v="2016-09-07T01:21:53"/>
    <x v="9"/>
  </r>
  <r>
    <n v="3292"/>
    <s v="Dick Whittington - our 2016 community pantomime!"/>
    <s v="Iver Heath Drama Club is a not-for-profit community group and this year we are performing DICK WHITTINGTON."/>
    <x v="405"/>
    <n v="289"/>
    <x v="0"/>
    <s v="GB"/>
    <s v="GBP"/>
    <x v="3172"/>
    <x v="3180"/>
    <b v="0"/>
    <n v="15"/>
    <b v="1"/>
    <s v="theater/plays"/>
    <n v="286"/>
    <x v="1"/>
    <x v="6"/>
    <x v="3180"/>
    <d v="2015-12-04T19:29:08"/>
    <x v="9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x v="3173"/>
    <x v="3181"/>
    <b v="0"/>
    <n v="31"/>
    <b v="1"/>
    <s v="theater/plays"/>
    <n v="105"/>
    <x v="1"/>
    <x v="6"/>
    <x v="3181"/>
    <d v="2016-03-16T03:59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x v="3174"/>
    <x v="3182"/>
    <b v="0"/>
    <n v="30"/>
    <b v="1"/>
    <s v="theater/plays"/>
    <n v="215"/>
    <x v="1"/>
    <x v="6"/>
    <x v="3182"/>
    <d v="2014-08-31T20:00:00"/>
    <x v="9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x v="3175"/>
    <x v="3183"/>
    <b v="0"/>
    <n v="33"/>
    <b v="1"/>
    <s v="theater/plays"/>
    <n v="105"/>
    <x v="1"/>
    <x v="6"/>
    <x v="3183"/>
    <d v="2016-04-28T16:20:32"/>
    <x v="9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x v="3176"/>
    <x v="3184"/>
    <b v="0"/>
    <n v="1"/>
    <b v="0"/>
    <s v="theater/plays"/>
    <n v="0"/>
    <x v="1"/>
    <x v="6"/>
    <x v="3184"/>
    <d v="2016-05-19T00:56:28"/>
    <x v="9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x v="3177"/>
    <x v="3185"/>
    <b v="0"/>
    <n v="17"/>
    <b v="1"/>
    <s v="theater/plays"/>
    <n v="163"/>
    <x v="1"/>
    <x v="6"/>
    <x v="3185"/>
    <d v="2015-05-03T22:51:00"/>
    <x v="9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x v="3178"/>
    <x v="3186"/>
    <b v="0"/>
    <n v="6"/>
    <b v="1"/>
    <s v="theater/plays"/>
    <n v="101"/>
    <x v="1"/>
    <x v="6"/>
    <x v="3186"/>
    <d v="2015-08-29T03:59:00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x v="3179"/>
    <x v="3187"/>
    <b v="0"/>
    <n v="30"/>
    <b v="1"/>
    <s v="theater/plays"/>
    <n v="110"/>
    <x v="1"/>
    <x v="6"/>
    <x v="3187"/>
    <d v="2014-07-01T04:59:00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x v="3180"/>
    <x v="3188"/>
    <b v="0"/>
    <n v="9"/>
    <b v="0"/>
    <s v="theater/musical"/>
    <n v="65"/>
    <x v="1"/>
    <x v="40"/>
    <x v="3188"/>
    <d v="2015-06-10T09:58:22"/>
    <x v="9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x v="3181"/>
    <x v="3189"/>
    <b v="0"/>
    <n v="19"/>
    <b v="0"/>
    <s v="theater/musical"/>
    <n v="12"/>
    <x v="1"/>
    <x v="40"/>
    <x v="3189"/>
    <d v="2015-05-24T08:18:52"/>
    <x v="9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x v="3182"/>
    <x v="3190"/>
    <b v="0"/>
    <n v="0"/>
    <b v="0"/>
    <s v="theater/musical"/>
    <n v="0"/>
    <x v="1"/>
    <x v="40"/>
    <x v="3190"/>
    <d v="2016-12-09T04:37:55"/>
    <x v="9"/>
  </r>
  <r>
    <n v="3191"/>
    <s v="Decree 770: Europa"/>
    <s v="A brand new musical about the ban of contraception and abortion in Romania and the revolution that ended it all in 1989."/>
    <x v="191"/>
    <n v="151"/>
    <x v="2"/>
    <s v="US"/>
    <s v="USD"/>
    <x v="3183"/>
    <x v="3191"/>
    <b v="0"/>
    <n v="4"/>
    <b v="0"/>
    <s v="theater/musical"/>
    <n v="4"/>
    <x v="1"/>
    <x v="40"/>
    <x v="3191"/>
    <d v="2016-08-16T18:07:49"/>
    <x v="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x v="3184"/>
    <x v="3192"/>
    <b v="0"/>
    <n v="8"/>
    <b v="0"/>
    <s v="theater/musical"/>
    <n v="1"/>
    <x v="1"/>
    <x v="40"/>
    <x v="3192"/>
    <d v="2015-02-28T22:00:00"/>
    <x v="9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x v="3185"/>
    <x v="3193"/>
    <b v="0"/>
    <n v="24"/>
    <b v="0"/>
    <s v="theater/musical"/>
    <n v="12"/>
    <x v="1"/>
    <x v="40"/>
    <x v="3193"/>
    <d v="2015-02-20T23:14:16"/>
    <x v="9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x v="3186"/>
    <x v="3194"/>
    <b v="0"/>
    <n v="0"/>
    <b v="0"/>
    <s v="theater/musical"/>
    <n v="0"/>
    <x v="1"/>
    <x v="40"/>
    <x v="3194"/>
    <d v="2015-07-27T01:29:58"/>
    <x v="9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x v="3187"/>
    <x v="3195"/>
    <b v="0"/>
    <n v="39"/>
    <b v="0"/>
    <s v="theater/musical"/>
    <n v="59"/>
    <x v="1"/>
    <x v="40"/>
    <x v="3195"/>
    <d v="2015-02-12T14:15:42"/>
    <x v="9"/>
  </r>
  <r>
    <n v="3196"/>
    <s v="Our Modern Lives"/>
    <s v="Help five college students as they journey to bring their groundbreaking new musical &quot;Our Modern Lives&quot; to Broadway!"/>
    <x v="406"/>
    <n v="1800"/>
    <x v="2"/>
    <s v="US"/>
    <s v="USD"/>
    <x v="3188"/>
    <x v="3196"/>
    <b v="0"/>
    <n v="6"/>
    <b v="0"/>
    <s v="theater/musical"/>
    <n v="0"/>
    <x v="1"/>
    <x v="40"/>
    <x v="3196"/>
    <d v="2015-08-01T14:00:00"/>
    <x v="9"/>
  </r>
  <r>
    <n v="3197"/>
    <s v="Mirror, mirror on the wall"/>
    <s v="This years most important stage project for young artists in our region. www.ungespor.no"/>
    <x v="3"/>
    <n v="1145"/>
    <x v="2"/>
    <s v="NO"/>
    <s v="NOK"/>
    <x v="3189"/>
    <x v="3197"/>
    <b v="0"/>
    <n v="4"/>
    <b v="0"/>
    <s v="theater/musical"/>
    <n v="11"/>
    <x v="1"/>
    <x v="40"/>
    <x v="3197"/>
    <d v="2015-02-04T11:50:18"/>
    <x v="9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x v="3190"/>
    <x v="3198"/>
    <b v="0"/>
    <n v="3"/>
    <b v="0"/>
    <s v="theater/musical"/>
    <n v="0"/>
    <x v="1"/>
    <x v="40"/>
    <x v="3198"/>
    <d v="2015-02-16T10:11:17"/>
    <x v="9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x v="3191"/>
    <x v="3199"/>
    <b v="0"/>
    <n v="53"/>
    <b v="0"/>
    <s v="theater/musical"/>
    <n v="52"/>
    <x v="1"/>
    <x v="40"/>
    <x v="3199"/>
    <d v="2014-09-06T21:00:00"/>
    <x v="9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x v="3192"/>
    <x v="3200"/>
    <b v="0"/>
    <n v="1"/>
    <b v="0"/>
    <s v="theater/musical"/>
    <n v="0"/>
    <x v="1"/>
    <x v="40"/>
    <x v="3200"/>
    <d v="2016-04-30T05:34:00"/>
    <x v="9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x v="3193"/>
    <x v="3201"/>
    <b v="0"/>
    <n v="2"/>
    <b v="0"/>
    <s v="theater/musical"/>
    <n v="1"/>
    <x v="1"/>
    <x v="40"/>
    <x v="3201"/>
    <d v="2014-08-31T18:24:37"/>
    <x v="9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x v="3194"/>
    <x v="3202"/>
    <b v="0"/>
    <n v="25"/>
    <b v="0"/>
    <s v="theater/musical"/>
    <n v="55"/>
    <x v="1"/>
    <x v="40"/>
    <x v="3202"/>
    <d v="2015-12-14T05:59:00"/>
    <x v="9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x v="3195"/>
    <x v="3203"/>
    <b v="0"/>
    <n v="6"/>
    <b v="0"/>
    <s v="theater/musical"/>
    <n v="25"/>
    <x v="1"/>
    <x v="40"/>
    <x v="3203"/>
    <d v="2015-09-25T23:43:42"/>
    <x v="9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x v="3196"/>
    <x v="3204"/>
    <b v="0"/>
    <n v="0"/>
    <b v="0"/>
    <s v="theater/musical"/>
    <n v="0"/>
    <x v="1"/>
    <x v="40"/>
    <x v="3204"/>
    <d v="2015-07-17T16:14:00"/>
    <x v="9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x v="3197"/>
    <x v="3205"/>
    <b v="0"/>
    <n v="12"/>
    <b v="0"/>
    <s v="theater/musical"/>
    <n v="3"/>
    <x v="1"/>
    <x v="40"/>
    <x v="3205"/>
    <d v="2015-05-01T08:59:32"/>
    <x v="9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x v="3198"/>
    <x v="3206"/>
    <b v="0"/>
    <n v="0"/>
    <b v="0"/>
    <s v="theater/musical"/>
    <n v="0"/>
    <x v="1"/>
    <x v="40"/>
    <x v="3206"/>
    <d v="2015-09-19T06:37:31"/>
    <x v="9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x v="3199"/>
    <x v="3207"/>
    <b v="0"/>
    <n v="36"/>
    <b v="0"/>
    <s v="theater/musical"/>
    <n v="46"/>
    <x v="1"/>
    <x v="40"/>
    <x v="3207"/>
    <d v="2015-04-23T05:40:07"/>
    <x v="9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x v="3200"/>
    <x v="3208"/>
    <b v="0"/>
    <n v="39"/>
    <b v="1"/>
    <s v="theater/plays"/>
    <n v="100"/>
    <x v="1"/>
    <x v="6"/>
    <x v="3208"/>
    <d v="2015-06-04T12:59:53"/>
    <x v="9"/>
  </r>
  <r>
    <n v="3743"/>
    <s v="Down the Mississippi"/>
    <s v="I'm taking the Adventures of Huckleberry Finn puppet show down the Mississippi River!"/>
    <x v="41"/>
    <n v="0"/>
    <x v="2"/>
    <s v="US"/>
    <s v="USD"/>
    <x v="3201"/>
    <x v="3209"/>
    <b v="0"/>
    <n v="0"/>
    <b v="0"/>
    <s v="theater/plays"/>
    <n v="0"/>
    <x v="1"/>
    <x v="6"/>
    <x v="3209"/>
    <d v="2014-07-03T17:02:44"/>
    <x v="9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x v="3202"/>
    <x v="3210"/>
    <b v="0"/>
    <n v="16"/>
    <b v="1"/>
    <s v="theater/plays"/>
    <n v="108"/>
    <x v="1"/>
    <x v="6"/>
    <x v="3210"/>
    <d v="2015-01-31T14:03:06"/>
    <x v="9"/>
  </r>
  <r>
    <n v="3946"/>
    <s v="DR. Mecurio's Mythical Marvels &amp; Beastiry"/>
    <s v="Dr. Mecurio's is an original work of fantasy designed and written for the stage."/>
    <x v="12"/>
    <n v="195"/>
    <x v="2"/>
    <s v="US"/>
    <s v="USD"/>
    <x v="3203"/>
    <x v="3211"/>
    <b v="0"/>
    <n v="5"/>
    <b v="0"/>
    <s v="theater/plays"/>
    <n v="3"/>
    <x v="1"/>
    <x v="6"/>
    <x v="3211"/>
    <d v="2015-02-28T08:00:00"/>
    <x v="9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x v="3204"/>
    <x v="3212"/>
    <b v="0"/>
    <n v="3"/>
    <b v="1"/>
    <s v="theater/plays"/>
    <n v="150"/>
    <x v="1"/>
    <x v="6"/>
    <x v="3212"/>
    <d v="2016-03-03T19:00:00"/>
    <x v="9"/>
  </r>
  <r>
    <n v="3607"/>
    <s v="E15 at The Pleasance and CPT"/>
    <s v="'E15' is a verbatim project that looks at the story of the Focus E15 Campaign"/>
    <x v="131"/>
    <n v="580"/>
    <x v="0"/>
    <s v="GB"/>
    <s v="GBP"/>
    <x v="3205"/>
    <x v="3213"/>
    <b v="0"/>
    <n v="20"/>
    <b v="1"/>
    <s v="theater/plays"/>
    <n v="105"/>
    <x v="1"/>
    <x v="6"/>
    <x v="3213"/>
    <d v="2015-12-15T00:00:00"/>
    <x v="9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x v="3206"/>
    <x v="3214"/>
    <b v="1"/>
    <n v="24"/>
    <b v="1"/>
    <s v="theater/plays"/>
    <n v="100"/>
    <x v="1"/>
    <x v="6"/>
    <x v="3214"/>
    <d v="2014-07-16T23:27:21"/>
    <x v="9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x v="3207"/>
    <x v="3215"/>
    <b v="0"/>
    <n v="14"/>
    <b v="1"/>
    <s v="theater/plays"/>
    <n v="130"/>
    <x v="1"/>
    <x v="6"/>
    <x v="3215"/>
    <d v="2015-02-28T04:59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x v="3208"/>
    <x v="3216"/>
    <b v="1"/>
    <n v="42"/>
    <b v="1"/>
    <s v="theater/plays"/>
    <n v="128"/>
    <x v="1"/>
    <x v="6"/>
    <x v="3216"/>
    <d v="2016-08-24T21:42:08"/>
    <x v="2"/>
  </r>
  <r>
    <n v="2853"/>
    <s v="Eighteen Months- A Love Story Interrupted"/>
    <s v="Much has been written by women on breast cancer. Yet, there is little that has been written for the theatre on this by men. I have!"/>
    <x v="195"/>
    <n v="0"/>
    <x v="2"/>
    <s v="CA"/>
    <s v="CAD"/>
    <x v="3209"/>
    <x v="3217"/>
    <b v="0"/>
    <n v="0"/>
    <b v="0"/>
    <s v="theater/plays"/>
    <n v="0"/>
    <x v="1"/>
    <x v="6"/>
    <x v="3217"/>
    <d v="2014-09-14T04:34:57"/>
    <x v="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x v="3210"/>
    <x v="3218"/>
    <b v="0"/>
    <n v="32"/>
    <b v="1"/>
    <s v="theater/plays"/>
    <n v="101"/>
    <x v="1"/>
    <x v="6"/>
    <x v="3218"/>
    <d v="2015-07-30T03:25:24"/>
    <x v="0"/>
  </r>
  <r>
    <n v="3302"/>
    <s v="El muro de BorÃ­s KiÃ©n"/>
    <s v="FilosofÃ­a de los anÃ³nimos"/>
    <x v="33"/>
    <n v="8685"/>
    <x v="0"/>
    <s v="ES"/>
    <s v="EUR"/>
    <x v="3211"/>
    <x v="3219"/>
    <b v="0"/>
    <n v="50"/>
    <b v="1"/>
    <s v="theater/plays"/>
    <n v="103"/>
    <x v="1"/>
    <x v="6"/>
    <x v="3219"/>
    <d v="2016-12-07T08:26:16"/>
    <x v="9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x v="3212"/>
    <x v="3220"/>
    <b v="0"/>
    <n v="4"/>
    <b v="0"/>
    <s v="theater/plays"/>
    <n v="15"/>
    <x v="1"/>
    <x v="6"/>
    <x v="3220"/>
    <d v="2015-01-24T12:00:00"/>
    <x v="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x v="3213"/>
    <x v="3221"/>
    <b v="0"/>
    <n v="9"/>
    <b v="0"/>
    <s v="theater/plays"/>
    <n v="22"/>
    <x v="1"/>
    <x v="6"/>
    <x v="3221"/>
    <d v="2015-09-16T05:37:27"/>
    <x v="9"/>
  </r>
  <r>
    <n v="3253"/>
    <s v="EMPATHITRAX, a new play by Ana Nogueira"/>
    <s v="Can you ever truly feel what someone else is feeling?_x000a_Do you want to?"/>
    <x v="22"/>
    <n v="20365"/>
    <x v="0"/>
    <s v="US"/>
    <s v="USD"/>
    <x v="3214"/>
    <x v="3222"/>
    <b v="1"/>
    <n v="115"/>
    <b v="1"/>
    <s v="theater/plays"/>
    <n v="102"/>
    <x v="1"/>
    <x v="6"/>
    <x v="3222"/>
    <d v="2016-09-08T03:45:00"/>
    <x v="2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x v="3215"/>
    <x v="3223"/>
    <b v="0"/>
    <n v="0"/>
    <b v="0"/>
    <s v="theater/plays"/>
    <n v="0"/>
    <x v="1"/>
    <x v="6"/>
    <x v="3223"/>
    <d v="2016-12-01T07:18:40"/>
    <x v="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x v="3216"/>
    <x v="3224"/>
    <b v="1"/>
    <n v="15"/>
    <b v="1"/>
    <s v="theater/plays"/>
    <n v="109"/>
    <x v="1"/>
    <x v="6"/>
    <x v="3224"/>
    <d v="2014-06-15T16:00:00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x v="3217"/>
    <x v="3225"/>
    <b v="0"/>
    <n v="42"/>
    <b v="1"/>
    <s v="theater/plays"/>
    <n v="146"/>
    <x v="1"/>
    <x v="6"/>
    <x v="3225"/>
    <d v="2015-04-07T07:00:00"/>
    <x v="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x v="3218"/>
    <x v="3226"/>
    <b v="0"/>
    <n v="0"/>
    <b v="0"/>
    <s v="theater/plays"/>
    <n v="0"/>
    <x v="1"/>
    <x v="6"/>
    <x v="3226"/>
    <d v="2015-06-16T21:41:54"/>
    <x v="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x v="3219"/>
    <x v="3227"/>
    <b v="0"/>
    <n v="1"/>
    <b v="0"/>
    <s v="theater/plays"/>
    <n v="0"/>
    <x v="1"/>
    <x v="6"/>
    <x v="3227"/>
    <d v="2014-09-09T16:12:03"/>
    <x v="9"/>
  </r>
  <r>
    <n v="3184"/>
    <s v="Equus at Frenetic Theatre"/>
    <s v="Equus is the story of a psychiatrist treating a teenaged boy who blinds six horses with a metal spike."/>
    <x v="271"/>
    <n v="4610"/>
    <x v="0"/>
    <s v="US"/>
    <s v="USD"/>
    <x v="3220"/>
    <x v="3228"/>
    <b v="1"/>
    <n v="46"/>
    <b v="1"/>
    <s v="theater/plays"/>
    <n v="107"/>
    <x v="1"/>
    <x v="6"/>
    <x v="3228"/>
    <d v="2014-07-01T23:50:31"/>
    <x v="3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x v="3221"/>
    <x v="3229"/>
    <b v="0"/>
    <n v="12"/>
    <b v="1"/>
    <s v="theater/plays"/>
    <n v="100"/>
    <x v="1"/>
    <x v="6"/>
    <x v="3229"/>
    <d v="2014-09-13T09:37:21"/>
    <x v="3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x v="3222"/>
    <x v="3230"/>
    <b v="0"/>
    <n v="31"/>
    <b v="1"/>
    <s v="theater/plays"/>
    <n v="133"/>
    <x v="1"/>
    <x v="6"/>
    <x v="3230"/>
    <d v="2015-01-04T13:16:06"/>
    <x v="9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x v="3223"/>
    <x v="3231"/>
    <b v="0"/>
    <n v="70"/>
    <b v="1"/>
    <s v="theater/plays"/>
    <n v="110"/>
    <x v="1"/>
    <x v="6"/>
    <x v="3231"/>
    <d v="2016-09-30T21:00:00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x v="3224"/>
    <x v="3232"/>
    <b v="0"/>
    <n v="97"/>
    <b v="1"/>
    <s v="theater/plays"/>
    <n v="102"/>
    <x v="1"/>
    <x v="6"/>
    <x v="3232"/>
    <d v="2015-05-26T03:59:00"/>
    <x v="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x v="3225"/>
    <x v="3233"/>
    <b v="1"/>
    <n v="119"/>
    <b v="1"/>
    <s v="theater/plays"/>
    <n v="100"/>
    <x v="1"/>
    <x v="6"/>
    <x v="3233"/>
    <d v="2015-03-22T22:35:47"/>
    <x v="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x v="2782"/>
    <x v="3234"/>
    <b v="0"/>
    <n v="34"/>
    <b v="1"/>
    <s v="theater/plays"/>
    <n v="140"/>
    <x v="1"/>
    <x v="6"/>
    <x v="3234"/>
    <d v="2015-04-01T03:59:00"/>
    <x v="0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x v="3226"/>
    <x v="3235"/>
    <b v="0"/>
    <n v="18"/>
    <b v="1"/>
    <s v="theater/plays"/>
    <n v="132"/>
    <x v="1"/>
    <x v="6"/>
    <x v="3235"/>
    <d v="2015-07-13T01:00:00"/>
    <x v="0"/>
  </r>
  <r>
    <n v="2912"/>
    <s v="Fair Play"/>
    <s v="Set in Iceland, Fair Play is a a dark comedy- a play within a play. An extravaganza, fueled by Absinthe, and touched by the Surreal."/>
    <x v="407"/>
    <n v="2030"/>
    <x v="2"/>
    <s v="US"/>
    <s v="USD"/>
    <x v="3227"/>
    <x v="3236"/>
    <b v="0"/>
    <n v="26"/>
    <b v="0"/>
    <s v="theater/plays"/>
    <n v="14"/>
    <x v="1"/>
    <x v="6"/>
    <x v="3236"/>
    <d v="2016-01-15T03:09:34"/>
    <x v="9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x v="3228"/>
    <x v="3237"/>
    <b v="0"/>
    <n v="23"/>
    <b v="1"/>
    <s v="theater/plays"/>
    <n v="102"/>
    <x v="1"/>
    <x v="6"/>
    <x v="3237"/>
    <d v="2016-06-22T03:55:00"/>
    <x v="2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x v="3229"/>
    <x v="3238"/>
    <b v="0"/>
    <n v="10"/>
    <b v="0"/>
    <s v="theater/plays"/>
    <n v="6"/>
    <x v="1"/>
    <x v="6"/>
    <x v="3238"/>
    <d v="2014-11-08T00:00:00"/>
    <x v="9"/>
  </r>
  <r>
    <n v="3530"/>
    <s v="Far From Fiction"/>
    <s v="â€œFar From Fictionâ€ is a powerful play, written by Sally Willis, offering insights into a new understanding of  female psychology."/>
    <x v="180"/>
    <n v="2750"/>
    <x v="0"/>
    <s v="GB"/>
    <s v="GBP"/>
    <x v="3230"/>
    <x v="3239"/>
    <b v="0"/>
    <n v="22"/>
    <b v="1"/>
    <s v="theater/plays"/>
    <n v="100"/>
    <x v="1"/>
    <x v="6"/>
    <x v="3239"/>
    <d v="2016-04-10T20:00:00"/>
    <x v="9"/>
  </r>
  <r>
    <n v="3837"/>
    <s v="Farcical Elements Presents Boeing-Boeing"/>
    <s v="A high-flying French farce with the thrust of a well-tuned jet engine"/>
    <x v="13"/>
    <n v="2042"/>
    <x v="0"/>
    <s v="GB"/>
    <s v="GBP"/>
    <x v="3231"/>
    <x v="3240"/>
    <b v="0"/>
    <n v="17"/>
    <b v="1"/>
    <s v="theater/plays"/>
    <n v="102"/>
    <x v="1"/>
    <x v="6"/>
    <x v="3240"/>
    <d v="2015-07-03T18:22:38"/>
    <x v="9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x v="3232"/>
    <x v="3241"/>
    <b v="0"/>
    <n v="128"/>
    <b v="1"/>
    <s v="theater/plays"/>
    <n v="114"/>
    <x v="1"/>
    <x v="6"/>
    <x v="3241"/>
    <d v="2015-09-16T17:43:32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x v="3233"/>
    <x v="3242"/>
    <b v="0"/>
    <n v="17"/>
    <b v="1"/>
    <s v="theater/plays"/>
    <n v="100"/>
    <x v="1"/>
    <x v="6"/>
    <x v="3242"/>
    <d v="2015-06-25T11:05:24"/>
    <x v="9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x v="3234"/>
    <x v="3243"/>
    <b v="0"/>
    <n v="31"/>
    <b v="1"/>
    <s v="theater/plays"/>
    <n v="100"/>
    <x v="1"/>
    <x v="6"/>
    <x v="3243"/>
    <d v="2016-09-03T20:57:09"/>
    <x v="9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x v="3235"/>
    <x v="3244"/>
    <b v="1"/>
    <n v="74"/>
    <b v="1"/>
    <s v="theater/plays"/>
    <n v="105"/>
    <x v="1"/>
    <x v="6"/>
    <x v="3244"/>
    <d v="2014-10-15T12:52:02"/>
    <x v="9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x v="3236"/>
    <x v="3245"/>
    <b v="0"/>
    <n v="14"/>
    <b v="1"/>
    <s v="theater/plays"/>
    <n v="100"/>
    <x v="1"/>
    <x v="6"/>
    <x v="3245"/>
    <d v="2016-03-31T17:17:36"/>
    <x v="9"/>
  </r>
  <r>
    <n v="3823"/>
    <s v="FEED"/>
    <s v="Feed, a new play by Garrett Markgraf (based on the novel by M.T. Anderson), Directed by Anna Marck at Oakland University."/>
    <x v="30"/>
    <n v="2650"/>
    <x v="0"/>
    <s v="US"/>
    <s v="USD"/>
    <x v="3237"/>
    <x v="3246"/>
    <b v="0"/>
    <n v="41"/>
    <b v="1"/>
    <s v="theater/plays"/>
    <n v="106"/>
    <x v="1"/>
    <x v="6"/>
    <x v="3246"/>
    <d v="2015-07-20T03:59:00"/>
    <x v="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x v="3238"/>
    <x v="3247"/>
    <b v="0"/>
    <n v="35"/>
    <b v="1"/>
    <s v="theater/plays"/>
    <n v="106"/>
    <x v="1"/>
    <x v="6"/>
    <x v="3247"/>
    <d v="2015-07-01T06:59:00"/>
    <x v="0"/>
  </r>
  <r>
    <n v="3865"/>
    <s v="Fellatia's-Fantastic-Fun-Time-Show"/>
    <s v="Sissy Entertainment delivers a delicious cabaret that blends comedic monologue, song, and traditional sketch comedy."/>
    <x v="408"/>
    <n v="650"/>
    <x v="2"/>
    <s v="CA"/>
    <s v="CAD"/>
    <x v="3239"/>
    <x v="3248"/>
    <b v="0"/>
    <n v="14"/>
    <b v="0"/>
    <s v="theater/plays"/>
    <n v="27"/>
    <x v="1"/>
    <x v="6"/>
    <x v="3248"/>
    <d v="2014-08-30T05:30:00"/>
    <x v="9"/>
  </r>
  <r>
    <n v="3937"/>
    <s v="Fever - a workshop production"/>
    <s v="Support the artists of the new play FEVER: a story of love, friendship and sonnets. Donate to help us develop this production!"/>
    <x v="409"/>
    <n v="2485"/>
    <x v="2"/>
    <s v="US"/>
    <s v="USD"/>
    <x v="3240"/>
    <x v="3249"/>
    <b v="0"/>
    <n v="10"/>
    <b v="0"/>
    <s v="theater/plays"/>
    <n v="86"/>
    <x v="1"/>
    <x v="6"/>
    <x v="3249"/>
    <d v="2016-07-11T15:09:20"/>
    <x v="9"/>
  </r>
  <r>
    <n v="3955"/>
    <s v="FHE High School Presents: Snow Queen and Once On This Island"/>
    <s v="FHE High School Theatre Booster Fund Raiser for Costumes --Fall Play Snow Queen and Spring Musical Once on this Island"/>
    <x v="258"/>
    <n v="425"/>
    <x v="2"/>
    <s v="US"/>
    <s v="USD"/>
    <x v="3241"/>
    <x v="3250"/>
    <b v="0"/>
    <n v="8"/>
    <b v="0"/>
    <s v="theater/plays"/>
    <n v="24"/>
    <x v="1"/>
    <x v="6"/>
    <x v="3250"/>
    <d v="2015-11-28T21:22:21"/>
    <x v="9"/>
  </r>
  <r>
    <n v="2786"/>
    <s v="Fierce"/>
    <s v="A heart-melting farce about sex, art and the lovelorn lay-abouts of London-town."/>
    <x v="30"/>
    <n v="2946"/>
    <x v="0"/>
    <s v="GB"/>
    <s v="GBP"/>
    <x v="3242"/>
    <x v="3251"/>
    <b v="0"/>
    <n v="74"/>
    <b v="1"/>
    <s v="theater/plays"/>
    <n v="118"/>
    <x v="1"/>
    <x v="6"/>
    <x v="3251"/>
    <d v="2014-07-09T13:39:40"/>
    <x v="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x v="3243"/>
    <x v="3252"/>
    <b v="0"/>
    <n v="0"/>
    <b v="0"/>
    <s v="theater/plays"/>
    <n v="0"/>
    <x v="1"/>
    <x v="6"/>
    <x v="3252"/>
    <d v="2016-06-03T11:19:12"/>
    <x v="9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x v="3244"/>
    <x v="3253"/>
    <b v="0"/>
    <n v="4"/>
    <b v="0"/>
    <s v="theater/plays"/>
    <n v="5"/>
    <x v="1"/>
    <x v="6"/>
    <x v="3253"/>
    <d v="2015-07-26T05:42:16"/>
    <x v="9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x v="3245"/>
    <x v="3254"/>
    <b v="1"/>
    <n v="183"/>
    <b v="1"/>
    <s v="theater/plays"/>
    <n v="127"/>
    <x v="1"/>
    <x v="6"/>
    <x v="3254"/>
    <d v="2014-09-19T18:08:12"/>
    <x v="3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x v="3246"/>
    <x v="3255"/>
    <b v="0"/>
    <n v="16"/>
    <b v="0"/>
    <s v="theater/plays"/>
    <n v="67"/>
    <x v="1"/>
    <x v="6"/>
    <x v="3255"/>
    <d v="2015-06-26T13:25:00"/>
    <x v="9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x v="3247"/>
    <x v="3256"/>
    <b v="0"/>
    <n v="21"/>
    <b v="1"/>
    <s v="theater/plays"/>
    <n v="116"/>
    <x v="1"/>
    <x v="6"/>
    <x v="3256"/>
    <d v="2014-07-05T12:40:28"/>
    <x v="9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x v="3248"/>
    <x v="3257"/>
    <b v="0"/>
    <n v="95"/>
    <b v="1"/>
    <s v="theater/plays"/>
    <n v="119"/>
    <x v="1"/>
    <x v="6"/>
    <x v="3257"/>
    <d v="2015-01-02T05:56:28"/>
    <x v="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x v="3249"/>
    <x v="3258"/>
    <b v="0"/>
    <n v="5"/>
    <b v="0"/>
    <s v="theater/plays"/>
    <n v="20"/>
    <x v="1"/>
    <x v="6"/>
    <x v="3258"/>
    <d v="2015-07-07T19:26:20"/>
    <x v="9"/>
  </r>
  <r>
    <n v="3988"/>
    <s v="Folk-Tales: What Stories Do Your Folks Tell?"/>
    <s v="An evening of of stories based both in myth and truth."/>
    <x v="15"/>
    <n v="32"/>
    <x v="2"/>
    <s v="US"/>
    <s v="USD"/>
    <x v="3250"/>
    <x v="3259"/>
    <b v="0"/>
    <n v="4"/>
    <b v="0"/>
    <s v="theater/plays"/>
    <n v="2"/>
    <x v="1"/>
    <x v="6"/>
    <x v="3259"/>
    <d v="2015-08-29T01:56:53"/>
    <x v="9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x v="3251"/>
    <x v="3260"/>
    <b v="0"/>
    <n v="12"/>
    <b v="1"/>
    <s v="theater/plays"/>
    <n v="139"/>
    <x v="1"/>
    <x v="6"/>
    <x v="3260"/>
    <d v="2016-10-29T03:00:00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x v="3252"/>
    <x v="3261"/>
    <b v="0"/>
    <n v="8"/>
    <b v="0"/>
    <s v="theater/plays"/>
    <n v="11"/>
    <x v="1"/>
    <x v="6"/>
    <x v="3261"/>
    <d v="2015-01-31T15:25:53"/>
    <x v="9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x v="3253"/>
    <x v="3262"/>
    <b v="0"/>
    <n v="17"/>
    <b v="1"/>
    <s v="theater/plays"/>
    <n v="100"/>
    <x v="1"/>
    <x v="6"/>
    <x v="3262"/>
    <d v="2016-05-16T10:26:05"/>
    <x v="9"/>
  </r>
  <r>
    <n v="4023"/>
    <s v="Forgive &amp; Forget"/>
    <s v="An original gospel stage play that explores the pain and hurt caused by those who struggle to forgive others!"/>
    <x v="39"/>
    <n v="0"/>
    <x v="2"/>
    <s v="US"/>
    <s v="USD"/>
    <x v="3254"/>
    <x v="3263"/>
    <b v="0"/>
    <n v="0"/>
    <b v="0"/>
    <s v="theater/plays"/>
    <n v="0"/>
    <x v="1"/>
    <x v="6"/>
    <x v="3263"/>
    <d v="2016-03-24T22:59:23"/>
    <x v="9"/>
  </r>
  <r>
    <n v="3998"/>
    <s v="Forsaken Angels-A New Play"/>
    <s v="Forsaken Angels, a powerful new play by William Leary, author of DCMTA's Best Of 2014 Play Masquerade."/>
    <x v="21"/>
    <n v="715"/>
    <x v="2"/>
    <s v="US"/>
    <s v="USD"/>
    <x v="3255"/>
    <x v="3264"/>
    <b v="0"/>
    <n v="12"/>
    <b v="0"/>
    <s v="theater/plays"/>
    <n v="57"/>
    <x v="1"/>
    <x v="6"/>
    <x v="3264"/>
    <d v="2015-03-28T22:07:06"/>
    <x v="9"/>
  </r>
  <r>
    <n v="1303"/>
    <s v="Forward Arena Theatre Company: Summer Season"/>
    <s v="Groundbreaking queer theatre."/>
    <x v="8"/>
    <n v="4559.13"/>
    <x v="0"/>
    <s v="GB"/>
    <s v="GBP"/>
    <x v="3256"/>
    <x v="3265"/>
    <b v="0"/>
    <n v="108"/>
    <b v="1"/>
    <s v="theater/plays"/>
    <n v="130"/>
    <x v="1"/>
    <x v="6"/>
    <x v="3265"/>
    <d v="2016-07-31T11:00:00"/>
    <x v="9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x v="3257"/>
    <x v="3266"/>
    <b v="0"/>
    <n v="0"/>
    <b v="0"/>
    <s v="theater/plays"/>
    <n v="0"/>
    <x v="1"/>
    <x v="6"/>
    <x v="3266"/>
    <d v="2016-04-01T06:00:00"/>
    <x v="9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x v="3258"/>
    <x v="3267"/>
    <b v="0"/>
    <n v="31"/>
    <b v="1"/>
    <s v="theater/plays"/>
    <n v="101"/>
    <x v="1"/>
    <x v="6"/>
    <x v="3267"/>
    <d v="2016-12-31T16:59:00"/>
    <x v="2"/>
  </r>
  <r>
    <n v="3555"/>
    <s v="Free Theatre for Kids: Baby Living Room"/>
    <s v="Baby Living Room is a project created by Spazio Farma Mestre for children: free theatre for kids as sustainable education for families"/>
    <x v="263"/>
    <n v="2400"/>
    <x v="0"/>
    <s v="IT"/>
    <s v="EUR"/>
    <x v="3259"/>
    <x v="3268"/>
    <b v="0"/>
    <n v="14"/>
    <b v="1"/>
    <s v="theater/plays"/>
    <n v="100"/>
    <x v="1"/>
    <x v="6"/>
    <x v="3268"/>
    <d v="2016-11-17T11:36:34"/>
    <x v="9"/>
  </r>
  <r>
    <n v="2852"/>
    <s v="Freedom Train"/>
    <s v="Just one time back to the past on the Freedom Train will open your eyes and your lives will never ever be the same!"/>
    <x v="10"/>
    <n v="95"/>
    <x v="2"/>
    <s v="US"/>
    <s v="USD"/>
    <x v="3260"/>
    <x v="3269"/>
    <b v="0"/>
    <n v="6"/>
    <b v="0"/>
    <s v="theater/plays"/>
    <n v="2"/>
    <x v="1"/>
    <x v="6"/>
    <x v="3269"/>
    <d v="2014-06-21T01:05:03"/>
    <x v="9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x v="3261"/>
    <x v="3270"/>
    <b v="0"/>
    <n v="47"/>
    <b v="1"/>
    <s v="theater/plays"/>
    <n v="104"/>
    <x v="1"/>
    <x v="6"/>
    <x v="3270"/>
    <d v="2016-07-28T15:58:38"/>
    <x v="2"/>
  </r>
  <r>
    <n v="2865"/>
    <s v="FRINGE 2015 by YER Productions"/>
    <s v="Prepare to be Swept Away. Three short plays from three master playwrights; LANDFALL, SNIPER and DANGERS of TOBACCO!"/>
    <x v="410"/>
    <n v="0"/>
    <x v="2"/>
    <s v="US"/>
    <s v="USD"/>
    <x v="3262"/>
    <x v="3271"/>
    <b v="0"/>
    <n v="0"/>
    <b v="0"/>
    <s v="theater/plays"/>
    <n v="0"/>
    <x v="1"/>
    <x v="6"/>
    <x v="3271"/>
    <d v="2015-01-06T02:44:19"/>
    <x v="9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x v="3263"/>
    <x v="3272"/>
    <b v="0"/>
    <n v="4"/>
    <b v="0"/>
    <s v="theater/plays"/>
    <n v="14"/>
    <x v="1"/>
    <x v="6"/>
    <x v="3272"/>
    <d v="2016-04-14T04:39:40"/>
    <x v="9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x v="3264"/>
    <x v="3273"/>
    <b v="0"/>
    <n v="111"/>
    <b v="1"/>
    <s v="theater/plays"/>
    <n v="105"/>
    <x v="1"/>
    <x v="6"/>
    <x v="3273"/>
    <d v="2015-06-15T16:14:40"/>
    <x v="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x v="3265"/>
    <x v="3274"/>
    <b v="0"/>
    <n v="3"/>
    <b v="1"/>
    <s v="theater/plays"/>
    <n v="104"/>
    <x v="1"/>
    <x v="6"/>
    <x v="3274"/>
    <d v="2015-12-13T02:26:32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x v="3266"/>
    <x v="3275"/>
    <b v="0"/>
    <n v="38"/>
    <b v="1"/>
    <s v="theater/plays"/>
    <n v="174"/>
    <x v="1"/>
    <x v="6"/>
    <x v="3275"/>
    <d v="2016-04-03T17:00:00"/>
    <x v="9"/>
  </r>
  <r>
    <n v="3417"/>
    <s v="Fury Theatre is Producing Oleanna"/>
    <s v="Fury Theatre is bringing Mamet's powerful play, Oleanna, to life!  Help us get ahead of funding so we can keep theater affordable."/>
    <x v="179"/>
    <n v="1700.01"/>
    <x v="0"/>
    <s v="US"/>
    <s v="USD"/>
    <x v="3267"/>
    <x v="3276"/>
    <b v="0"/>
    <n v="45"/>
    <b v="1"/>
    <s v="theater/plays"/>
    <n v="100"/>
    <x v="1"/>
    <x v="6"/>
    <x v="3276"/>
    <d v="2014-10-26T00:43:00"/>
    <x v="3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x v="3268"/>
    <x v="3277"/>
    <b v="0"/>
    <n v="12"/>
    <b v="0"/>
    <s v="theater/plays"/>
    <n v="4"/>
    <x v="1"/>
    <x v="6"/>
    <x v="3277"/>
    <d v="2015-10-31T15:57:33"/>
    <x v="9"/>
  </r>
  <r>
    <n v="3574"/>
    <s v="Galli Theater Fresh Start Fundraiser"/>
    <s v="Help Galli Theater continue to bring fairytales to children in English &amp; German in our theater and to institutions serving children."/>
    <x v="239"/>
    <n v="6155"/>
    <x v="0"/>
    <s v="US"/>
    <s v="USD"/>
    <x v="3269"/>
    <x v="3278"/>
    <b v="0"/>
    <n v="45"/>
    <b v="1"/>
    <s v="theater/plays"/>
    <n v="106"/>
    <x v="1"/>
    <x v="6"/>
    <x v="3278"/>
    <d v="2014-11-13T23:37:28"/>
    <x v="3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x v="3270"/>
    <x v="3279"/>
    <b v="0"/>
    <n v="0"/>
    <b v="0"/>
    <s v="theater/plays"/>
    <n v="0"/>
    <x v="1"/>
    <x v="6"/>
    <x v="3279"/>
    <d v="2014-12-05T11:28:00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x v="3271"/>
    <x v="3280"/>
    <b v="0"/>
    <n v="2"/>
    <b v="0"/>
    <s v="theater/plays"/>
    <n v="0"/>
    <x v="1"/>
    <x v="6"/>
    <x v="3280"/>
    <d v="2016-04-17T20:43:31"/>
    <x v="9"/>
  </r>
  <r>
    <n v="3700"/>
    <s v="Generations (Senior Project)"/>
    <s v="Help me produce the play I have written for my senior project!"/>
    <x v="2"/>
    <n v="606"/>
    <x v="0"/>
    <s v="US"/>
    <s v="USD"/>
    <x v="3272"/>
    <x v="3281"/>
    <b v="0"/>
    <n v="18"/>
    <b v="1"/>
    <s v="theater/plays"/>
    <n v="121"/>
    <x v="1"/>
    <x v="6"/>
    <x v="3281"/>
    <d v="2014-09-30T16:00:0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x v="3273"/>
    <x v="3282"/>
    <b v="0"/>
    <n v="13"/>
    <b v="1"/>
    <s v="theater/plays"/>
    <n v="143"/>
    <x v="1"/>
    <x v="6"/>
    <x v="3282"/>
    <d v="2015-07-10T21:00:00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x v="3274"/>
    <x v="3283"/>
    <b v="0"/>
    <n v="76"/>
    <b v="1"/>
    <s v="theater/plays"/>
    <n v="110"/>
    <x v="1"/>
    <x v="6"/>
    <x v="3283"/>
    <d v="2016-01-19T22:59:00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x v="337"/>
    <n v="4066"/>
    <x v="2"/>
    <s v="US"/>
    <s v="USD"/>
    <x v="3275"/>
    <x v="3284"/>
    <b v="1"/>
    <n v="50"/>
    <b v="0"/>
    <s v="theater/plays"/>
    <n v="41"/>
    <x v="1"/>
    <x v="6"/>
    <x v="3284"/>
    <d v="2014-06-03T06:59:00"/>
    <x v="9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x v="3276"/>
    <x v="3285"/>
    <b v="0"/>
    <n v="45"/>
    <b v="1"/>
    <s v="theater/plays"/>
    <n v="100"/>
    <x v="1"/>
    <x v="6"/>
    <x v="3285"/>
    <d v="2014-07-30T11:18:30"/>
    <x v="9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x v="3277"/>
    <x v="3286"/>
    <b v="0"/>
    <n v="72"/>
    <b v="1"/>
    <s v="theater/plays"/>
    <n v="121"/>
    <x v="1"/>
    <x v="6"/>
    <x v="3286"/>
    <d v="2017-03-11T12:21:31"/>
    <x v="9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x v="3278"/>
    <x v="3287"/>
    <b v="1"/>
    <n v="21"/>
    <b v="1"/>
    <s v="theater/plays"/>
    <n v="104"/>
    <x v="1"/>
    <x v="6"/>
    <x v="3287"/>
    <d v="2015-10-30T14:00:12"/>
    <x v="9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x v="3279"/>
    <x v="3288"/>
    <b v="0"/>
    <n v="3"/>
    <b v="0"/>
    <s v="theater/plays"/>
    <n v="0"/>
    <x v="1"/>
    <x v="6"/>
    <x v="3288"/>
    <d v="2014-06-24T18:57:09"/>
    <x v="9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x v="3280"/>
    <x v="3289"/>
    <b v="0"/>
    <n v="72"/>
    <b v="1"/>
    <s v="theater/plays"/>
    <n v="102"/>
    <x v="1"/>
    <x v="6"/>
    <x v="3289"/>
    <d v="2015-09-13T00:00:00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x v="3281"/>
    <x v="3290"/>
    <b v="0"/>
    <n v="4"/>
    <b v="0"/>
    <s v="theater/plays"/>
    <n v="1"/>
    <x v="1"/>
    <x v="6"/>
    <x v="3290"/>
    <d v="2015-09-09T04:00:18"/>
    <x v="9"/>
  </r>
  <r>
    <n v="3969"/>
    <s v="Ghost Pirate Cruise on the Hudson Sept. 3rd"/>
    <s v="Board a pirate ship and sail with us on a midnight cruise into the dark realms of forgotten pirate lore with music, theater &amp; burlesque"/>
    <x v="411"/>
    <n v="211"/>
    <x v="2"/>
    <s v="US"/>
    <s v="USD"/>
    <x v="3282"/>
    <x v="3291"/>
    <b v="0"/>
    <n v="6"/>
    <b v="0"/>
    <s v="theater/plays"/>
    <n v="7"/>
    <x v="1"/>
    <x v="6"/>
    <x v="3291"/>
    <d v="2016-08-29T03:55:00"/>
    <x v="9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x v="3283"/>
    <x v="3292"/>
    <b v="0"/>
    <n v="85"/>
    <b v="1"/>
    <s v="theater/plays"/>
    <n v="102"/>
    <x v="1"/>
    <x v="6"/>
    <x v="3292"/>
    <d v="2014-09-07T14:23:42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x v="3284"/>
    <x v="3293"/>
    <b v="1"/>
    <n v="67"/>
    <b v="1"/>
    <s v="theater/plays"/>
    <n v="106"/>
    <x v="1"/>
    <x v="6"/>
    <x v="3293"/>
    <d v="2013-11-02T20:49:27"/>
    <x v="9"/>
  </r>
  <r>
    <n v="2879"/>
    <s v="Girls, Ladies and Women - A Gospel Drama"/>
    <s v="She that fines a husband? Wait, is that right? Girl... you better check yourself, before you wreck yourself!"/>
    <x v="412"/>
    <n v="29"/>
    <x v="2"/>
    <s v="US"/>
    <s v="USD"/>
    <x v="3285"/>
    <x v="3294"/>
    <b v="0"/>
    <n v="1"/>
    <b v="0"/>
    <s v="theater/plays"/>
    <n v="0"/>
    <x v="1"/>
    <x v="6"/>
    <x v="3294"/>
    <d v="2016-01-20T17:24:21"/>
    <x v="9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x v="3286"/>
    <x v="3295"/>
    <b v="1"/>
    <n v="45"/>
    <b v="1"/>
    <s v="theater/plays"/>
    <n v="120"/>
    <x v="1"/>
    <x v="6"/>
    <x v="3295"/>
    <d v="2014-06-20T09:54:09"/>
    <x v="9"/>
  </r>
  <r>
    <n v="4046"/>
    <s v="Glenn Herman's EXPRESSIONS: The UnKnown"/>
    <s v="An eclectic One Man stage show, that takes the audience on a journey through vast personalities, as he discovers his true self...#Drama"/>
    <x v="413"/>
    <n v="460"/>
    <x v="2"/>
    <s v="US"/>
    <s v="USD"/>
    <x v="3287"/>
    <x v="3296"/>
    <b v="0"/>
    <n v="12"/>
    <b v="0"/>
    <s v="theater/plays"/>
    <n v="8"/>
    <x v="1"/>
    <x v="6"/>
    <x v="3296"/>
    <d v="2014-10-22T15:36:50"/>
    <x v="9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x v="3288"/>
    <x v="3297"/>
    <b v="1"/>
    <n v="100"/>
    <b v="1"/>
    <s v="theater/plays"/>
    <n v="109"/>
    <x v="1"/>
    <x v="6"/>
    <x v="3297"/>
    <d v="2014-11-18T17:23:26"/>
    <x v="9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x v="3289"/>
    <x v="3298"/>
    <b v="0"/>
    <n v="62"/>
    <b v="1"/>
    <s v="theater/plays"/>
    <n v="128"/>
    <x v="1"/>
    <x v="6"/>
    <x v="3298"/>
    <d v="2015-05-26T15:32:27"/>
    <x v="0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x v="3290"/>
    <x v="3299"/>
    <b v="0"/>
    <n v="41"/>
    <b v="1"/>
    <s v="theater/plays"/>
    <n v="105"/>
    <x v="1"/>
    <x v="6"/>
    <x v="3299"/>
    <d v="2014-12-03T15:28:26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x v="3291"/>
    <x v="3300"/>
    <b v="0"/>
    <n v="199"/>
    <b v="1"/>
    <s v="theater/plays"/>
    <n v="103"/>
    <x v="1"/>
    <x v="6"/>
    <x v="3300"/>
    <d v="2014-07-03T03:59:00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x v="3292"/>
    <x v="3301"/>
    <b v="0"/>
    <n v="558"/>
    <b v="1"/>
    <s v="theater/plays"/>
    <n v="100"/>
    <x v="1"/>
    <x v="6"/>
    <x v="3301"/>
    <d v="2014-05-05T06:38:31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x v="3293"/>
    <x v="3302"/>
    <b v="0"/>
    <n v="5"/>
    <b v="0"/>
    <s v="theater/plays"/>
    <n v="3"/>
    <x v="1"/>
    <x v="6"/>
    <x v="3302"/>
    <d v="2014-06-23T16:00:00"/>
    <x v="9"/>
  </r>
  <r>
    <n v="2795"/>
    <s v="Good Men Wanted at ANT Fest"/>
    <s v="A new play about five bad bitches who fought in the Civil War disguised as men, premiering at Ars Nova's ANT Fest."/>
    <x v="175"/>
    <n v="730"/>
    <x v="0"/>
    <s v="US"/>
    <s v="USD"/>
    <x v="3294"/>
    <x v="3303"/>
    <b v="0"/>
    <n v="20"/>
    <b v="1"/>
    <s v="theater/plays"/>
    <n v="104"/>
    <x v="1"/>
    <x v="6"/>
    <x v="3303"/>
    <d v="2014-06-06T23:00:00"/>
    <x v="3"/>
  </r>
  <r>
    <n v="3279"/>
    <s v="Good People at The Hudson Guild Theatre"/>
    <s v="LOOKING FOR GOOD PEOPLE to help fund our production of &quot;Good People&quot; with Kia Hellman &amp; Shayne Anderson, directed by Christine Dunford."/>
    <x v="239"/>
    <n v="6628"/>
    <x v="0"/>
    <s v="US"/>
    <s v="USD"/>
    <x v="3295"/>
    <x v="3304"/>
    <b v="0"/>
    <n v="63"/>
    <b v="1"/>
    <s v="theater/plays"/>
    <n v="114"/>
    <x v="1"/>
    <x v="6"/>
    <x v="3304"/>
    <d v="2016-04-01T01:27:39"/>
    <x v="2"/>
  </r>
  <r>
    <n v="3223"/>
    <s v="Good People by David Lindsay-Abaire at Waterfront Playhouse"/>
    <s v="Bringing David Lindsay-Abaire's award-winning story of our times to the East Bay."/>
    <x v="384"/>
    <n v="3395"/>
    <x v="0"/>
    <s v="US"/>
    <s v="USD"/>
    <x v="3296"/>
    <x v="3305"/>
    <b v="1"/>
    <n v="74"/>
    <b v="1"/>
    <s v="theater/plays"/>
    <n v="110"/>
    <x v="1"/>
    <x v="6"/>
    <x v="3305"/>
    <d v="2015-08-20T20:02:56"/>
    <x v="0"/>
  </r>
  <r>
    <n v="3383"/>
    <s v="Gore Vidal's THE BEST MAN, by Seat of the Pants Productions"/>
    <s v="Art imitates life: This prophetic 1960 satire follows presidential candidates who stop at nothing to capture their party's nomination."/>
    <x v="258"/>
    <n v="1955"/>
    <x v="0"/>
    <s v="US"/>
    <s v="USD"/>
    <x v="3297"/>
    <x v="3306"/>
    <b v="0"/>
    <n v="30"/>
    <b v="1"/>
    <s v="theater/plays"/>
    <n v="112"/>
    <x v="1"/>
    <x v="6"/>
    <x v="3306"/>
    <d v="2016-06-23T18:47:00"/>
    <x v="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x v="3298"/>
    <x v="3307"/>
    <b v="0"/>
    <n v="29"/>
    <b v="1"/>
    <s v="theater/plays"/>
    <n v="121"/>
    <x v="1"/>
    <x v="6"/>
    <x v="3307"/>
    <d v="2015-04-17T16:00:00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x v="3299"/>
    <x v="3308"/>
    <b v="0"/>
    <n v="3"/>
    <b v="0"/>
    <s v="theater/plays"/>
    <n v="1"/>
    <x v="1"/>
    <x v="6"/>
    <x v="3308"/>
    <d v="2015-11-17T22:24:14"/>
    <x v="9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x v="3300"/>
    <x v="3309"/>
    <b v="0"/>
    <n v="20"/>
    <b v="1"/>
    <s v="theater/plays"/>
    <n v="122"/>
    <x v="1"/>
    <x v="6"/>
    <x v="3309"/>
    <d v="2015-03-01T06:59:00"/>
    <x v="0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x v="3301"/>
    <x v="3310"/>
    <b v="0"/>
    <n v="41"/>
    <b v="1"/>
    <s v="theater/plays"/>
    <n v="100"/>
    <x v="1"/>
    <x v="6"/>
    <x v="3310"/>
    <d v="2015-01-08T16:31:36"/>
    <x v="3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x v="3302"/>
    <x v="3311"/>
    <b v="0"/>
    <n v="30"/>
    <b v="1"/>
    <s v="theater/plays"/>
    <n v="103"/>
    <x v="1"/>
    <x v="6"/>
    <x v="3311"/>
    <d v="2015-06-01T05:00:00"/>
    <x v="0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x v="3303"/>
    <x v="3312"/>
    <b v="0"/>
    <n v="47"/>
    <b v="1"/>
    <s v="theater/plays"/>
    <n v="105"/>
    <x v="1"/>
    <x v="6"/>
    <x v="3312"/>
    <d v="2016-02-10T21:00:00"/>
    <x v="9"/>
  </r>
  <r>
    <n v="2859"/>
    <s v="Grover Theatre Company (GTC)"/>
    <s v="A theatre company that will create works to inspire young people and get everyone involved."/>
    <x v="13"/>
    <n v="35"/>
    <x v="2"/>
    <s v="AU"/>
    <s v="AUD"/>
    <x v="3304"/>
    <x v="3313"/>
    <b v="0"/>
    <n v="1"/>
    <b v="0"/>
    <s v="theater/plays"/>
    <n v="2"/>
    <x v="1"/>
    <x v="6"/>
    <x v="3313"/>
    <d v="2015-10-16T08:41:44"/>
    <x v="9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x v="3305"/>
    <x v="3314"/>
    <b v="0"/>
    <n v="82"/>
    <b v="1"/>
    <s v="theater/plays"/>
    <n v="105"/>
    <x v="1"/>
    <x v="6"/>
    <x v="3314"/>
    <d v="2014-07-11T16:15:00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x v="3306"/>
    <x v="3315"/>
    <b v="0"/>
    <n v="71"/>
    <b v="1"/>
    <s v="theater/plays"/>
    <n v="101"/>
    <x v="1"/>
    <x v="6"/>
    <x v="3315"/>
    <d v="2015-06-19T01:00:16"/>
    <x v="0"/>
  </r>
  <r>
    <n v="3544"/>
    <s v="Gruoch, or Lady Macbeth"/>
    <s v="Death &amp; Pretzels presents the world premiere of Paul Pasulka's Gruoch, or Lady Macbeth"/>
    <x v="30"/>
    <n v="2500"/>
    <x v="0"/>
    <s v="US"/>
    <s v="USD"/>
    <x v="3307"/>
    <x v="3316"/>
    <b v="0"/>
    <n v="24"/>
    <b v="1"/>
    <s v="theater/plays"/>
    <n v="100"/>
    <x v="1"/>
    <x v="6"/>
    <x v="3316"/>
    <d v="2015-03-07T19:57:37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x v="3308"/>
    <x v="3317"/>
    <b v="0"/>
    <n v="6"/>
    <b v="0"/>
    <s v="theater/plays"/>
    <n v="18"/>
    <x v="1"/>
    <x v="6"/>
    <x v="3317"/>
    <d v="2014-07-15T22:00:00"/>
    <x v="9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x v="3309"/>
    <x v="3318"/>
    <b v="0"/>
    <n v="8"/>
    <b v="0"/>
    <s v="theater/plays"/>
    <n v="52"/>
    <x v="1"/>
    <x v="6"/>
    <x v="3318"/>
    <d v="2017-04-16T20:00:00"/>
    <x v="9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x v="3310"/>
    <x v="3319"/>
    <b v="0"/>
    <n v="20"/>
    <b v="1"/>
    <s v="theater/plays"/>
    <n v="218"/>
    <x v="1"/>
    <x v="6"/>
    <x v="3319"/>
    <d v="2015-03-07T04:55:00"/>
    <x v="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x v="3311"/>
    <x v="3320"/>
    <b v="0"/>
    <n v="39"/>
    <b v="0"/>
    <s v="theater/plays"/>
    <n v="32"/>
    <x v="1"/>
    <x v="6"/>
    <x v="3320"/>
    <d v="2015-06-08T00:23:53"/>
    <x v="9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x v="3312"/>
    <x v="3321"/>
    <b v="0"/>
    <n v="14"/>
    <b v="0"/>
    <s v="theater/plays"/>
    <n v="38"/>
    <x v="1"/>
    <x v="6"/>
    <x v="3321"/>
    <d v="2014-08-29T20:43:05"/>
    <x v="9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x v="3313"/>
    <x v="3322"/>
    <b v="0"/>
    <n v="1"/>
    <b v="0"/>
    <s v="theater/plays"/>
    <n v="2"/>
    <x v="1"/>
    <x v="6"/>
    <x v="3322"/>
    <d v="2015-05-22T21:00:00"/>
    <x v="9"/>
  </r>
  <r>
    <n v="3419"/>
    <s v="HAMLET presented by AC Productions"/>
    <s v="As part of the 400th anniversary of Shakespeareâ€™s death, AC Productions will present a new production of Hamlet adapted by Peter Reid"/>
    <x v="180"/>
    <n v="2930"/>
    <x v="0"/>
    <s v="IE"/>
    <s v="EUR"/>
    <x v="3314"/>
    <x v="3323"/>
    <b v="0"/>
    <n v="46"/>
    <b v="1"/>
    <s v="theater/plays"/>
    <n v="107"/>
    <x v="1"/>
    <x v="6"/>
    <x v="3323"/>
    <d v="2016-04-06T21:30:00"/>
    <x v="9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x v="3315"/>
    <x v="3324"/>
    <b v="0"/>
    <n v="139"/>
    <b v="1"/>
    <s v="theater/plays"/>
    <n v="101"/>
    <x v="1"/>
    <x v="6"/>
    <x v="3324"/>
    <d v="2015-07-31T16:00:00"/>
    <x v="9"/>
  </r>
  <r>
    <n v="3915"/>
    <s v="Hardcross"/>
    <s v="Following the enormous success of Hardcross, we are looking for new ways to bring this wonderful play to a wider audience."/>
    <x v="15"/>
    <n v="5"/>
    <x v="2"/>
    <s v="GB"/>
    <s v="GBP"/>
    <x v="3316"/>
    <x v="3325"/>
    <b v="0"/>
    <n v="1"/>
    <b v="0"/>
    <s v="theater/plays"/>
    <n v="0"/>
    <x v="1"/>
    <x v="6"/>
    <x v="3325"/>
    <d v="2016-06-01T23:38:29"/>
    <x v="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x v="3317"/>
    <x v="3326"/>
    <b v="0"/>
    <n v="2"/>
    <b v="0"/>
    <s v="theater/plays"/>
    <n v="1"/>
    <x v="1"/>
    <x v="6"/>
    <x v="3326"/>
    <d v="2015-02-16T07:13:43"/>
    <x v="9"/>
  </r>
  <r>
    <n v="2864"/>
    <s v="'Haunting Julia' by Alan Ayckbourn"/>
    <s v="Accessible, original theatre for all!"/>
    <x v="30"/>
    <n v="40"/>
    <x v="2"/>
    <s v="GB"/>
    <s v="GBP"/>
    <x v="3318"/>
    <x v="3327"/>
    <b v="0"/>
    <n v="3"/>
    <b v="0"/>
    <s v="theater/plays"/>
    <n v="2"/>
    <x v="1"/>
    <x v="6"/>
    <x v="3327"/>
    <d v="2015-07-17T13:18:00"/>
    <x v="9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x v="3319"/>
    <x v="3328"/>
    <b v="0"/>
    <n v="4"/>
    <b v="0"/>
    <s v="theater/plays"/>
    <n v="35"/>
    <x v="1"/>
    <x v="6"/>
    <x v="3328"/>
    <d v="2015-02-14T11:27:00"/>
    <x v="9"/>
  </r>
  <r>
    <n v="3228"/>
    <s v="Hear Me Roar: A Season of Powerful Women"/>
    <s v="A Season of Powerful Women. A Season of Defiance."/>
    <x v="39"/>
    <n v="7164"/>
    <x v="0"/>
    <s v="US"/>
    <s v="USD"/>
    <x v="3320"/>
    <x v="3329"/>
    <b v="1"/>
    <n v="37"/>
    <b v="1"/>
    <s v="theater/plays"/>
    <n v="102"/>
    <x v="1"/>
    <x v="6"/>
    <x v="3329"/>
    <d v="2015-12-17T04:59:00"/>
    <x v="0"/>
  </r>
  <r>
    <n v="3594"/>
    <s v="HEDDA"/>
    <s v="An adaptation that realizes the internal struggle of Ibsenâ€™s most renowned protagonist as she traverses a claustrophobic social world"/>
    <x v="182"/>
    <n v="2015"/>
    <x v="0"/>
    <s v="US"/>
    <s v="USD"/>
    <x v="3321"/>
    <x v="3330"/>
    <b v="0"/>
    <n v="36"/>
    <b v="1"/>
    <s v="theater/plays"/>
    <n v="126"/>
    <x v="1"/>
    <x v="6"/>
    <x v="3330"/>
    <d v="2016-09-04T01:36:22"/>
    <x v="2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x v="3322"/>
    <x v="3331"/>
    <b v="0"/>
    <n v="16"/>
    <b v="0"/>
    <s v="theater/plays"/>
    <n v="108"/>
    <x v="1"/>
    <x v="6"/>
    <x v="3331"/>
    <d v="2017-03-24T12:33:54"/>
    <x v="9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x v="3323"/>
    <x v="3332"/>
    <b v="0"/>
    <n v="41"/>
    <b v="1"/>
    <s v="theater/plays"/>
    <n v="106"/>
    <x v="1"/>
    <x v="6"/>
    <x v="3332"/>
    <d v="2017-02-22T13:25:52"/>
    <x v="9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x v="3324"/>
    <x v="3333"/>
    <b v="0"/>
    <n v="22"/>
    <b v="1"/>
    <s v="theater/plays"/>
    <n v="122"/>
    <x v="1"/>
    <x v="6"/>
    <x v="3333"/>
    <d v="2015-10-19T11:00:00"/>
    <x v="9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x v="3325"/>
    <x v="3334"/>
    <b v="0"/>
    <n v="50"/>
    <b v="1"/>
    <s v="theater/plays"/>
    <n v="100"/>
    <x v="1"/>
    <x v="6"/>
    <x v="3334"/>
    <d v="2016-12-01T02:23:31"/>
    <x v="2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x v="3326"/>
    <x v="3335"/>
    <b v="0"/>
    <n v="52"/>
    <b v="1"/>
    <s v="theater/plays"/>
    <n v="107"/>
    <x v="1"/>
    <x v="6"/>
    <x v="3335"/>
    <d v="2015-10-28T17:33:36"/>
    <x v="9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x v="3327"/>
    <x v="3336"/>
    <b v="0"/>
    <n v="15"/>
    <b v="1"/>
    <s v="theater/plays"/>
    <n v="102"/>
    <x v="1"/>
    <x v="6"/>
    <x v="3336"/>
    <d v="2016-01-29T05:59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x v="3328"/>
    <x v="3337"/>
    <b v="0"/>
    <n v="49"/>
    <b v="1"/>
    <s v="theater/plays"/>
    <n v="105"/>
    <x v="1"/>
    <x v="6"/>
    <x v="3337"/>
    <d v="2015-06-17T01:40:14"/>
    <x v="0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x v="1747"/>
    <x v="3338"/>
    <b v="0"/>
    <n v="14"/>
    <b v="0"/>
    <s v="theater/plays"/>
    <n v="38"/>
    <x v="1"/>
    <x v="6"/>
    <x v="3338"/>
    <d v="2017-03-01T19:00:00"/>
    <x v="9"/>
  </r>
  <r>
    <n v="3925"/>
    <s v="Help Save High School Theater"/>
    <s v="Help Save High School Theater Program_x000a_Your donations will be used to purchase props, build sets, and costumes."/>
    <x v="326"/>
    <n v="15"/>
    <x v="2"/>
    <s v="US"/>
    <s v="USD"/>
    <x v="3329"/>
    <x v="3339"/>
    <b v="0"/>
    <n v="3"/>
    <b v="0"/>
    <s v="theater/plays"/>
    <n v="10"/>
    <x v="1"/>
    <x v="6"/>
    <x v="3339"/>
    <d v="2014-07-30T20:53:59"/>
    <x v="9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x v="3330"/>
    <x v="3340"/>
    <b v="0"/>
    <n v="17"/>
    <b v="0"/>
    <s v="theater/plays"/>
    <n v="61"/>
    <x v="1"/>
    <x v="6"/>
    <x v="3340"/>
    <d v="2015-09-28T02:49:10"/>
    <x v="9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x v="3331"/>
    <x v="3341"/>
    <b v="0"/>
    <n v="25"/>
    <b v="1"/>
    <s v="theater/plays"/>
    <n v="133"/>
    <x v="1"/>
    <x v="6"/>
    <x v="3341"/>
    <d v="2017-02-20T08:50:02"/>
    <x v="9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x v="3332"/>
    <x v="3342"/>
    <b v="0"/>
    <n v="66"/>
    <b v="1"/>
    <s v="theater/plays"/>
    <n v="105"/>
    <x v="1"/>
    <x v="6"/>
    <x v="3342"/>
    <d v="2015-02-11T22:31:43"/>
    <x v="0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x v="3333"/>
    <x v="3343"/>
    <b v="0"/>
    <n v="6"/>
    <b v="0"/>
    <s v="theater/plays"/>
    <n v="19"/>
    <x v="1"/>
    <x v="6"/>
    <x v="3343"/>
    <d v="2015-04-29T14:07:06"/>
    <x v="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x v="3334"/>
    <x v="3344"/>
    <b v="1"/>
    <n v="18"/>
    <b v="1"/>
    <s v="theater/plays"/>
    <n v="175"/>
    <x v="1"/>
    <x v="6"/>
    <x v="3344"/>
    <d v="2014-10-07T18:26:15"/>
    <x v="9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x v="3335"/>
    <x v="3345"/>
    <b v="0"/>
    <n v="142"/>
    <b v="1"/>
    <s v="theater/plays"/>
    <n v="105"/>
    <x v="1"/>
    <x v="6"/>
    <x v="3345"/>
    <d v="2016-08-05T21:00:00"/>
    <x v="2"/>
  </r>
  <r>
    <n v="2914"/>
    <s v="Hercules the Panto"/>
    <s v="Hercules must complete four challenges in order to meet the father he never knew"/>
    <x v="31"/>
    <n v="1"/>
    <x v="2"/>
    <s v="GB"/>
    <s v="GBP"/>
    <x v="3336"/>
    <x v="3346"/>
    <b v="0"/>
    <n v="1"/>
    <b v="0"/>
    <s v="theater/plays"/>
    <n v="0"/>
    <x v="1"/>
    <x v="6"/>
    <x v="3346"/>
    <d v="2015-03-14T20:46:34"/>
    <x v="9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x v="3337"/>
    <x v="3347"/>
    <b v="0"/>
    <n v="22"/>
    <b v="0"/>
    <s v="theater/plays"/>
    <n v="128"/>
    <x v="1"/>
    <x v="6"/>
    <x v="3347"/>
    <d v="2017-03-31T22:59:00"/>
    <x v="9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x v="3338"/>
    <x v="3348"/>
    <b v="0"/>
    <n v="96"/>
    <b v="1"/>
    <s v="theater/plays"/>
    <n v="128"/>
    <x v="1"/>
    <x v="6"/>
    <x v="3348"/>
    <d v="2016-12-14T17:49:21"/>
    <x v="2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x v="3339"/>
    <x v="3349"/>
    <b v="0"/>
    <n v="0"/>
    <b v="0"/>
    <s v="theater/plays"/>
    <n v="0"/>
    <x v="1"/>
    <x v="6"/>
    <x v="3349"/>
    <d v="2014-06-21T11:00:00"/>
    <x v="9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x v="3340"/>
    <x v="3350"/>
    <b v="0"/>
    <n v="13"/>
    <b v="0"/>
    <s v="theater/plays"/>
    <n v="10"/>
    <x v="1"/>
    <x v="6"/>
    <x v="3350"/>
    <d v="2016-05-06T13:04:00"/>
    <x v="9"/>
  </r>
  <r>
    <n v="3613"/>
    <s v="HIS NAME IS ARTHUR HOLMBERG"/>
    <s v="a woman walks into a bar except she looks like a man and no one's serving drinks. one night only"/>
    <x v="21"/>
    <n v="1250"/>
    <x v="0"/>
    <s v="US"/>
    <s v="USD"/>
    <x v="3341"/>
    <x v="3351"/>
    <b v="0"/>
    <n v="20"/>
    <b v="1"/>
    <s v="theater/plays"/>
    <n v="100"/>
    <x v="1"/>
    <x v="6"/>
    <x v="3351"/>
    <d v="2014-06-28T14:09:34"/>
    <x v="3"/>
  </r>
  <r>
    <n v="3426"/>
    <s v="Holocene"/>
    <s v="Part ghost story, part cautionary tale, Holocene is a play about the end of our world, and the beginning of another."/>
    <x v="191"/>
    <n v="4055"/>
    <x v="0"/>
    <s v="US"/>
    <s v="USD"/>
    <x v="3342"/>
    <x v="3352"/>
    <b v="0"/>
    <n v="87"/>
    <b v="1"/>
    <s v="theater/plays"/>
    <n v="108"/>
    <x v="1"/>
    <x v="6"/>
    <x v="3352"/>
    <d v="2014-09-21T02:00:00"/>
    <x v="3"/>
  </r>
  <r>
    <n v="3578"/>
    <s v="Home"/>
    <s v="An unsparing, slightly surreal look at the effects of the private rented sector on two young women. Based on real events."/>
    <x v="15"/>
    <n v="1500.2"/>
    <x v="0"/>
    <s v="GB"/>
    <s v="GBP"/>
    <x v="3343"/>
    <x v="3353"/>
    <b v="0"/>
    <n v="37"/>
    <b v="1"/>
    <s v="theater/plays"/>
    <n v="100"/>
    <x v="1"/>
    <x v="6"/>
    <x v="3353"/>
    <d v="2016-04-30T17:36:17"/>
    <x v="9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x v="3344"/>
    <x v="3354"/>
    <b v="0"/>
    <n v="14"/>
    <b v="1"/>
    <s v="theater/plays"/>
    <n v="113"/>
    <x v="1"/>
    <x v="6"/>
    <x v="3354"/>
    <d v="2016-08-03T04:09:00"/>
    <x v="2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x v="3345"/>
    <x v="3355"/>
    <b v="1"/>
    <n v="70"/>
    <b v="1"/>
    <s v="theater/plays"/>
    <n v="102"/>
    <x v="1"/>
    <x v="6"/>
    <x v="3355"/>
    <d v="2014-09-16T21:00:00"/>
    <x v="9"/>
  </r>
  <r>
    <n v="3248"/>
    <s v="Honest Accomplice Theatre 2015-16 Season"/>
    <s v="Honest Accomplice Theatre produces theatre for social change."/>
    <x v="14"/>
    <n v="12095"/>
    <x v="0"/>
    <s v="US"/>
    <s v="USD"/>
    <x v="3346"/>
    <x v="3356"/>
    <b v="1"/>
    <n v="200"/>
    <b v="1"/>
    <s v="theater/plays"/>
    <n v="101"/>
    <x v="1"/>
    <x v="6"/>
    <x v="3356"/>
    <d v="2015-04-04T20:19:17"/>
    <x v="0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x v="3347"/>
    <x v="3357"/>
    <b v="0"/>
    <n v="8"/>
    <b v="1"/>
    <s v="theater/plays"/>
    <n v="104"/>
    <x v="1"/>
    <x v="6"/>
    <x v="3357"/>
    <d v="2014-06-16T17:06:34"/>
    <x v="9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x v="3348"/>
    <x v="3358"/>
    <b v="1"/>
    <n v="26"/>
    <b v="1"/>
    <s v="theater/plays"/>
    <n v="131"/>
    <x v="1"/>
    <x v="6"/>
    <x v="3358"/>
    <d v="2016-05-04T03:59:00"/>
    <x v="2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x v="3349"/>
    <x v="3359"/>
    <b v="0"/>
    <n v="1"/>
    <b v="0"/>
    <s v="theater/plays"/>
    <n v="1"/>
    <x v="1"/>
    <x v="6"/>
    <x v="3359"/>
    <d v="2015-03-23T18:00:00"/>
    <x v="9"/>
  </r>
  <r>
    <n v="2894"/>
    <s v="How Could You Do This To Me (The Stage Play)"/>
    <s v="This Is A Story About A Woman A Man And A Woman"/>
    <x v="63"/>
    <n v="0"/>
    <x v="2"/>
    <s v="US"/>
    <s v="USD"/>
    <x v="3350"/>
    <x v="3360"/>
    <b v="0"/>
    <n v="0"/>
    <b v="0"/>
    <s v="theater/plays"/>
    <n v="0"/>
    <x v="1"/>
    <x v="6"/>
    <x v="3360"/>
    <d v="2015-04-03T22:40:15"/>
    <x v="9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x v="3351"/>
    <x v="3361"/>
    <b v="0"/>
    <n v="54"/>
    <b v="1"/>
    <s v="theater/plays"/>
    <n v="102"/>
    <x v="1"/>
    <x v="6"/>
    <x v="3361"/>
    <d v="2015-08-05T18:36:00"/>
    <x v="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x v="3352"/>
    <x v="3362"/>
    <b v="0"/>
    <n v="6"/>
    <b v="0"/>
    <s v="theater/plays"/>
    <n v="22"/>
    <x v="1"/>
    <x v="6"/>
    <x v="3362"/>
    <d v="2015-11-25T23:00:00"/>
    <x v="9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x v="3353"/>
    <x v="3363"/>
    <b v="0"/>
    <n v="46"/>
    <b v="1"/>
    <s v="theater/plays"/>
    <n v="339"/>
    <x v="1"/>
    <x v="6"/>
    <x v="3363"/>
    <d v="2016-04-29T21:00:00"/>
    <x v="2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x v="3354"/>
    <x v="3364"/>
    <b v="0"/>
    <n v="5"/>
    <b v="0"/>
    <s v="theater/plays"/>
    <n v="5"/>
    <x v="1"/>
    <x v="6"/>
    <x v="3364"/>
    <d v="2015-06-11T02:13:11"/>
    <x v="9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x v="3355"/>
    <x v="3365"/>
    <b v="0"/>
    <n v="34"/>
    <b v="1"/>
    <s v="theater/plays"/>
    <n v="102"/>
    <x v="1"/>
    <x v="6"/>
    <x v="3365"/>
    <d v="2016-04-28T05:59:0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x v="3356"/>
    <x v="3366"/>
    <b v="0"/>
    <n v="3"/>
    <b v="0"/>
    <s v="theater/plays"/>
    <n v="0"/>
    <x v="1"/>
    <x v="6"/>
    <x v="3366"/>
    <d v="2015-05-29T15:34:19"/>
    <x v="9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x v="3357"/>
    <x v="3367"/>
    <b v="0"/>
    <n v="30"/>
    <b v="1"/>
    <s v="theater/plays"/>
    <n v="120"/>
    <x v="1"/>
    <x v="6"/>
    <x v="3367"/>
    <d v="2015-04-23T18:30:00"/>
    <x v="9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x v="3358"/>
    <x v="3368"/>
    <b v="0"/>
    <n v="175"/>
    <b v="1"/>
    <s v="theater/plays"/>
    <n v="105"/>
    <x v="1"/>
    <x v="6"/>
    <x v="3368"/>
    <d v="2016-12-22T14:59:12"/>
    <x v="2"/>
  </r>
  <r>
    <n v="1290"/>
    <s v="I Died... I Came Back, ... Whatever"/>
    <s v="Sometimes your Heart has to STOP for your Life to START."/>
    <x v="8"/>
    <n v="3800"/>
    <x v="0"/>
    <s v="US"/>
    <s v="USD"/>
    <x v="3359"/>
    <x v="3369"/>
    <b v="0"/>
    <n v="86"/>
    <b v="1"/>
    <s v="theater/plays"/>
    <n v="109"/>
    <x v="1"/>
    <x v="6"/>
    <x v="3369"/>
    <d v="2015-04-23T06:59:00"/>
    <x v="0"/>
  </r>
  <r>
    <n v="3179"/>
    <s v="I Do Wonder"/>
    <s v="A Sci-fi play in several vignettes that will narrate an alternate history in the mid-20th century."/>
    <x v="286"/>
    <n v="4794.82"/>
    <x v="0"/>
    <s v="US"/>
    <s v="USD"/>
    <x v="3360"/>
    <x v="3370"/>
    <b v="1"/>
    <n v="62"/>
    <b v="1"/>
    <s v="theater/plays"/>
    <n v="114"/>
    <x v="1"/>
    <x v="6"/>
    <x v="3370"/>
    <d v="2013-05-06T16:51:11"/>
    <x v="4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x v="3361"/>
    <x v="3371"/>
    <b v="0"/>
    <n v="4"/>
    <b v="0"/>
    <s v="theater/plays"/>
    <n v="5"/>
    <x v="1"/>
    <x v="6"/>
    <x v="3371"/>
    <d v="2014-08-01T17:12:00"/>
    <x v="9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x v="3362"/>
    <x v="3372"/>
    <b v="0"/>
    <n v="45"/>
    <b v="1"/>
    <s v="theater/plays"/>
    <n v="104"/>
    <x v="1"/>
    <x v="6"/>
    <x v="3372"/>
    <d v="2015-06-18T11:04:01"/>
    <x v="9"/>
  </r>
  <r>
    <n v="3663"/>
    <s v="IHDC's 2017 Pantomime - Jack and the Beanstalk"/>
    <s v="Each year our community comes together to put on a fun and funny family show. We need your help to keep our annual event going."/>
    <x v="414"/>
    <n v="234"/>
    <x v="0"/>
    <s v="GB"/>
    <s v="GBP"/>
    <x v="3363"/>
    <x v="3373"/>
    <b v="0"/>
    <n v="9"/>
    <b v="1"/>
    <s v="theater/plays"/>
    <n v="104"/>
    <x v="1"/>
    <x v="6"/>
    <x v="3373"/>
    <d v="2016-12-21T11:50:30"/>
    <x v="9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x v="3364"/>
    <x v="3374"/>
    <b v="0"/>
    <n v="4"/>
    <b v="0"/>
    <s v="theater/plays"/>
    <n v="34"/>
    <x v="1"/>
    <x v="6"/>
    <x v="3374"/>
    <d v="2016-05-01T14:18:38"/>
    <x v="9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x v="3365"/>
    <x v="3375"/>
    <b v="0"/>
    <n v="39"/>
    <b v="1"/>
    <s v="theater/plays"/>
    <n v="109"/>
    <x v="1"/>
    <x v="6"/>
    <x v="3375"/>
    <d v="2015-07-07T17:30:33"/>
    <x v="0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x v="3366"/>
    <x v="3376"/>
    <b v="0"/>
    <n v="20"/>
    <b v="1"/>
    <s v="theater/plays"/>
    <n v="100"/>
    <x v="1"/>
    <x v="6"/>
    <x v="3376"/>
    <d v="2014-08-17T15:35:24"/>
    <x v="9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x v="3367"/>
    <x v="3377"/>
    <b v="0"/>
    <n v="1"/>
    <b v="0"/>
    <s v="theater/plays"/>
    <n v="0"/>
    <x v="1"/>
    <x v="6"/>
    <x v="3377"/>
    <d v="2016-03-16T03:02:44"/>
    <x v="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x v="3368"/>
    <x v="3378"/>
    <b v="0"/>
    <n v="169"/>
    <b v="1"/>
    <s v="theater/plays"/>
    <n v="142"/>
    <x v="1"/>
    <x v="6"/>
    <x v="3378"/>
    <d v="2015-08-02T16:00:00"/>
    <x v="9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x v="3369"/>
    <x v="3379"/>
    <b v="0"/>
    <n v="10"/>
    <b v="1"/>
    <s v="theater/plays"/>
    <n v="110"/>
    <x v="1"/>
    <x v="6"/>
    <x v="3379"/>
    <d v="2015-02-02T04:59:00"/>
    <x v="0"/>
  </r>
  <r>
    <n v="4041"/>
    <s v="In the Land of Gold"/>
    <s v="A bold, colouful, vibrant play centred around the last remaining monarchy of Africa."/>
    <x v="10"/>
    <n v="21"/>
    <x v="2"/>
    <s v="GB"/>
    <s v="GBP"/>
    <x v="3370"/>
    <x v="3380"/>
    <b v="0"/>
    <n v="2"/>
    <b v="0"/>
    <s v="theater/plays"/>
    <n v="0"/>
    <x v="1"/>
    <x v="6"/>
    <x v="3380"/>
    <d v="2016-09-06T11:22:34"/>
    <x v="9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x v="3371"/>
    <x v="3381"/>
    <b v="0"/>
    <n v="4"/>
    <b v="0"/>
    <s v="theater/plays"/>
    <n v="2"/>
    <x v="1"/>
    <x v="6"/>
    <x v="3381"/>
    <d v="2016-01-03T20:17:36"/>
    <x v="9"/>
  </r>
  <r>
    <n v="2980"/>
    <s v="INDEPENDENCE NYC"/>
    <s v="1 director, 4 actors, and a whole lotta determination. Help us bring this brilliant story to the heart of NYC!"/>
    <x v="9"/>
    <n v="3275"/>
    <x v="0"/>
    <s v="US"/>
    <s v="USD"/>
    <x v="3372"/>
    <x v="3382"/>
    <b v="0"/>
    <n v="24"/>
    <b v="1"/>
    <s v="theater/plays"/>
    <n v="109"/>
    <x v="1"/>
    <x v="6"/>
    <x v="3382"/>
    <d v="2015-08-24T02:00:00"/>
    <x v="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x v="3373"/>
    <x v="3383"/>
    <b v="0"/>
    <n v="15"/>
    <b v="1"/>
    <s v="theater/plays"/>
    <n v="113"/>
    <x v="1"/>
    <x v="6"/>
    <x v="3383"/>
    <d v="2015-04-05T17:51:17"/>
    <x v="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x v="3374"/>
    <x v="3384"/>
    <b v="0"/>
    <n v="1"/>
    <b v="0"/>
    <s v="theater/plays"/>
    <n v="0"/>
    <x v="1"/>
    <x v="6"/>
    <x v="3384"/>
    <d v="2015-05-13T20:45:12"/>
    <x v="9"/>
  </r>
  <r>
    <n v="3666"/>
    <s v="Israel LÃ³pez @ Ojai Playwrights Conference"/>
    <s v="Artistic Internship @ Ojai Playwrights Conference"/>
    <x v="38"/>
    <n v="1200"/>
    <x v="0"/>
    <s v="US"/>
    <s v="USD"/>
    <x v="3375"/>
    <x v="3385"/>
    <b v="0"/>
    <n v="38"/>
    <b v="1"/>
    <s v="theater/plays"/>
    <n v="100"/>
    <x v="1"/>
    <x v="6"/>
    <x v="3385"/>
    <d v="2014-07-24T07:00:00"/>
    <x v="3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x v="3376"/>
    <x v="3386"/>
    <b v="0"/>
    <n v="33"/>
    <b v="1"/>
    <s v="theater/plays"/>
    <n v="101"/>
    <x v="1"/>
    <x v="6"/>
    <x v="3386"/>
    <d v="2016-05-08T08:59:26"/>
    <x v="9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x v="3377"/>
    <x v="3387"/>
    <b v="0"/>
    <n v="104"/>
    <b v="1"/>
    <s v="theater/plays"/>
    <n v="154"/>
    <x v="1"/>
    <x v="6"/>
    <x v="3387"/>
    <d v="2015-05-31T06:59:00"/>
    <x v="0"/>
  </r>
  <r>
    <n v="3458"/>
    <s v="J. Lee Vocque's BASED ON ACTUAL EVENTS"/>
    <s v="I promised my mother on her deathbed that I would tell the world MY story, so here it goes...crossing fingers, 2015 SF FRINGE"/>
    <x v="415"/>
    <n v="1216"/>
    <x v="0"/>
    <s v="US"/>
    <s v="USD"/>
    <x v="3378"/>
    <x v="3388"/>
    <b v="0"/>
    <n v="27"/>
    <b v="1"/>
    <s v="theater/plays"/>
    <n v="124"/>
    <x v="1"/>
    <x v="6"/>
    <x v="3388"/>
    <d v="2015-02-03T04:27:00"/>
    <x v="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x v="3379"/>
    <x v="3389"/>
    <b v="0"/>
    <n v="0"/>
    <b v="0"/>
    <s v="theater/plays"/>
    <n v="0"/>
    <x v="1"/>
    <x v="6"/>
    <x v="3389"/>
    <d v="2015-11-29T13:56:44"/>
    <x v="9"/>
  </r>
  <r>
    <n v="3693"/>
    <s v="Jason (Georgia on My Mind)"/>
    <s v="Jason (Georgia on My Mind), a solo play about a modern quest to the Republic of Georgia in the ancient steps of Jason &amp; the Argonauts"/>
    <x v="416"/>
    <n v="430"/>
    <x v="0"/>
    <s v="GB"/>
    <s v="GBP"/>
    <x v="3380"/>
    <x v="3390"/>
    <b v="0"/>
    <n v="14"/>
    <b v="1"/>
    <s v="theater/plays"/>
    <n v="129"/>
    <x v="1"/>
    <x v="6"/>
    <x v="3390"/>
    <d v="2015-11-30T22:30:00"/>
    <x v="9"/>
  </r>
  <r>
    <n v="3355"/>
    <s v="Jelly Beans at Theatre503"/>
    <s v="Help get Jelly Beans to the Theatre503 stage. An important piece of new writing by Dan Pick, produced by Kuleshov Theatre"/>
    <x v="258"/>
    <n v="2210"/>
    <x v="0"/>
    <s v="GB"/>
    <s v="GBP"/>
    <x v="3381"/>
    <x v="3391"/>
    <b v="0"/>
    <n v="15"/>
    <b v="1"/>
    <s v="theater/plays"/>
    <n v="126"/>
    <x v="1"/>
    <x v="6"/>
    <x v="3391"/>
    <d v="2016-05-10T11:17:00"/>
    <x v="9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x v="3382"/>
    <x v="3392"/>
    <b v="0"/>
    <n v="66"/>
    <b v="1"/>
    <s v="theater/plays"/>
    <n v="128"/>
    <x v="1"/>
    <x v="6"/>
    <x v="3392"/>
    <d v="2015-06-24T22:34:12"/>
    <x v="9"/>
  </r>
  <r>
    <n v="3329"/>
    <s v="Jestia and Raedon"/>
    <s v="Jestia and Raedon is a brand new romantic comedy play going to the Edinburgh Fringe Festival this summer."/>
    <x v="28"/>
    <n v="1168"/>
    <x v="0"/>
    <s v="GB"/>
    <s v="GBP"/>
    <x v="3383"/>
    <x v="3393"/>
    <b v="0"/>
    <n v="26"/>
    <b v="1"/>
    <s v="theater/plays"/>
    <n v="117"/>
    <x v="1"/>
    <x v="6"/>
    <x v="3393"/>
    <d v="2014-07-27T23:00:00"/>
    <x v="9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x v="3384"/>
    <x v="3394"/>
    <b v="0"/>
    <n v="26"/>
    <b v="1"/>
    <s v="theater/plays"/>
    <n v="100"/>
    <x v="1"/>
    <x v="6"/>
    <x v="3394"/>
    <d v="2014-09-27T23:01:02"/>
    <x v="9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x v="3385"/>
    <x v="3395"/>
    <b v="0"/>
    <n v="102"/>
    <b v="1"/>
    <s v="theater/plays"/>
    <n v="106"/>
    <x v="1"/>
    <x v="6"/>
    <x v="3395"/>
    <d v="2015-09-23T14:21:26"/>
    <x v="0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x v="3386"/>
    <x v="3396"/>
    <b v="0"/>
    <n v="1"/>
    <b v="0"/>
    <s v="theater/plays"/>
    <n v="0"/>
    <x v="1"/>
    <x v="6"/>
    <x v="3396"/>
    <d v="2015-04-25T04:35:00"/>
    <x v="9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x v="3387"/>
    <x v="3397"/>
    <b v="0"/>
    <n v="2"/>
    <b v="0"/>
    <s v="theater/plays"/>
    <n v="1"/>
    <x v="1"/>
    <x v="6"/>
    <x v="3397"/>
    <d v="2014-08-09T06:25:04"/>
    <x v="9"/>
  </r>
  <r>
    <n v="2861"/>
    <s v="Julius Caesar"/>
    <s v="The University of Queensland Drama Production Course is putting on an adaptation of William Shakespeares Julius Caesar"/>
    <x v="49"/>
    <n v="80"/>
    <x v="2"/>
    <s v="AU"/>
    <s v="AUD"/>
    <x v="3388"/>
    <x v="3398"/>
    <b v="0"/>
    <n v="3"/>
    <b v="0"/>
    <s v="theater/plays"/>
    <n v="32"/>
    <x v="1"/>
    <x v="6"/>
    <x v="3398"/>
    <d v="2015-09-24T14:10:48"/>
    <x v="9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x v="3389"/>
    <x v="3399"/>
    <b v="0"/>
    <n v="13"/>
    <b v="0"/>
    <s v="theater/plays"/>
    <n v="29"/>
    <x v="1"/>
    <x v="6"/>
    <x v="3399"/>
    <d v="2014-06-30T17:28:00"/>
    <x v="9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x v="3390"/>
    <x v="3400"/>
    <b v="0"/>
    <n v="4"/>
    <b v="0"/>
    <s v="theater/plays"/>
    <n v="8"/>
    <x v="1"/>
    <x v="6"/>
    <x v="3400"/>
    <d v="2015-01-28T13:04:38"/>
    <x v="9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x v="3391"/>
    <x v="3401"/>
    <b v="0"/>
    <n v="1"/>
    <b v="0"/>
    <s v="theater/plays"/>
    <n v="5"/>
    <x v="1"/>
    <x v="6"/>
    <x v="3401"/>
    <d v="2017-01-04T13:06:20"/>
    <x v="9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x v="3392"/>
    <x v="3402"/>
    <b v="1"/>
    <n v="25"/>
    <b v="1"/>
    <s v="theater/plays"/>
    <n v="104"/>
    <x v="1"/>
    <x v="6"/>
    <x v="3402"/>
    <d v="2012-12-07T02:00:00"/>
    <x v="5"/>
  </r>
  <r>
    <n v="3264"/>
    <s v="Kapow-i GoGo at The PIT"/>
    <s v="The three part comedic saga of Kapow-i GoGo, who saves the world.  Again.  And again."/>
    <x v="30"/>
    <n v="2575"/>
    <x v="0"/>
    <s v="US"/>
    <s v="USD"/>
    <x v="3393"/>
    <x v="3403"/>
    <b v="1"/>
    <n v="49"/>
    <b v="1"/>
    <s v="theater/plays"/>
    <n v="103"/>
    <x v="1"/>
    <x v="6"/>
    <x v="3403"/>
    <d v="2015-01-28T22:00:00"/>
    <x v="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x v="3394"/>
    <x v="3404"/>
    <b v="1"/>
    <n v="73"/>
    <b v="1"/>
    <s v="theater/plays"/>
    <n v="109"/>
    <x v="1"/>
    <x v="6"/>
    <x v="3404"/>
    <d v="2015-11-30T17:08:38"/>
    <x v="0"/>
  </r>
  <r>
    <n v="3609"/>
    <s v="KHOJALY - Giving a voice to refugees across the world"/>
    <s v="KHOJALY is a new play that gives a voice to refugees the world over, telling the story of the survivors of the 1992 massacre in Khojaly"/>
    <x v="417"/>
    <n v="3005"/>
    <x v="0"/>
    <s v="GB"/>
    <s v="GBP"/>
    <x v="3395"/>
    <x v="3405"/>
    <b v="0"/>
    <n v="21"/>
    <b v="1"/>
    <s v="theater/plays"/>
    <n v="153"/>
    <x v="1"/>
    <x v="6"/>
    <x v="3405"/>
    <d v="2016-03-30T22:48:05"/>
    <x v="9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x v="3396"/>
    <x v="3406"/>
    <b v="0"/>
    <n v="47"/>
    <b v="1"/>
    <s v="theater/plays"/>
    <n v="122"/>
    <x v="1"/>
    <x v="6"/>
    <x v="3406"/>
    <d v="2015-09-02T00:28:25"/>
    <x v="0"/>
  </r>
  <r>
    <n v="3209"/>
    <s v="King Kirby, a play by Crystal Skillman and Fred Van Lente"/>
    <s v="The hysterical and heartbreaking story of artist Jack Kirby, &quot;the King of the Comics,&quot; at the 2014 Comic Book Theater Festival"/>
    <x v="195"/>
    <n v="11335.7"/>
    <x v="0"/>
    <s v="US"/>
    <s v="USD"/>
    <x v="3397"/>
    <x v="3407"/>
    <b v="1"/>
    <n v="226"/>
    <b v="1"/>
    <s v="theater/plays"/>
    <n v="119"/>
    <x v="1"/>
    <x v="6"/>
    <x v="3407"/>
    <d v="2014-06-20T23:00:00"/>
    <x v="3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x v="3398"/>
    <x v="3408"/>
    <b v="0"/>
    <n v="38"/>
    <b v="1"/>
    <s v="theater/plays"/>
    <n v="138"/>
    <x v="1"/>
    <x v="6"/>
    <x v="3408"/>
    <d v="2016-12-06T23:22:34"/>
    <x v="2"/>
  </r>
  <r>
    <n v="3473"/>
    <s v="King Sisyphus"/>
    <s v="A modern telling of the Greek myth. Sisyphus defies the Gods and attempts to change the world order... but can he overcome his fate?"/>
    <x v="245"/>
    <n v="4900"/>
    <x v="0"/>
    <s v="US"/>
    <s v="USD"/>
    <x v="3399"/>
    <x v="3409"/>
    <b v="0"/>
    <n v="33"/>
    <b v="1"/>
    <s v="theater/plays"/>
    <n v="100"/>
    <x v="1"/>
    <x v="6"/>
    <x v="3409"/>
    <d v="2015-03-20T20:27:00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x v="3400"/>
    <x v="3410"/>
    <b v="0"/>
    <n v="14"/>
    <b v="1"/>
    <s v="theater/plays"/>
    <n v="104"/>
    <x v="1"/>
    <x v="6"/>
    <x v="3410"/>
    <d v="2015-05-02T21:00:00"/>
    <x v="9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x v="3401"/>
    <x v="3411"/>
    <b v="0"/>
    <n v="0"/>
    <b v="0"/>
    <s v="theater/plays"/>
    <n v="0"/>
    <x v="1"/>
    <x v="6"/>
    <x v="3411"/>
    <d v="2015-08-14T19:38:00"/>
    <x v="9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x v="3402"/>
    <x v="3412"/>
    <b v="0"/>
    <n v="40"/>
    <b v="1"/>
    <s v="theater/plays"/>
    <n v="101"/>
    <x v="1"/>
    <x v="6"/>
    <x v="3412"/>
    <d v="2014-07-21T03:59:00"/>
    <x v="3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x v="3403"/>
    <x v="3413"/>
    <b v="0"/>
    <n v="1"/>
    <b v="0"/>
    <s v="theater/plays"/>
    <n v="1"/>
    <x v="1"/>
    <x v="6"/>
    <x v="3413"/>
    <d v="2016-09-02T20:24:33"/>
    <x v="9"/>
  </r>
  <r>
    <n v="3720"/>
    <s v="Lakotas and the American Theatre"/>
    <s v="Breaking the American Indian stereotype in the American Theatre."/>
    <x v="126"/>
    <n v="3449"/>
    <x v="0"/>
    <s v="US"/>
    <s v="USD"/>
    <x v="3404"/>
    <x v="3414"/>
    <b v="0"/>
    <n v="40"/>
    <b v="1"/>
    <s v="theater/plays"/>
    <n v="105"/>
    <x v="1"/>
    <x v="6"/>
    <x v="3414"/>
    <d v="2015-07-02T23:50:06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x v="3405"/>
    <x v="3415"/>
    <b v="0"/>
    <n v="93"/>
    <b v="1"/>
    <s v="theater/plays"/>
    <n v="187"/>
    <x v="1"/>
    <x v="6"/>
    <x v="3415"/>
    <d v="2015-12-05T00:00:00"/>
    <x v="9"/>
  </r>
  <r>
    <n v="3733"/>
    <s v="laughter in the hood"/>
    <s v="want to donate tickets to residents who live in the community that cant afford the 35.00 price of ticket"/>
    <x v="15"/>
    <n v="0"/>
    <x v="2"/>
    <s v="US"/>
    <s v="USD"/>
    <x v="3406"/>
    <x v="3416"/>
    <b v="0"/>
    <n v="0"/>
    <b v="0"/>
    <s v="theater/plays"/>
    <n v="0"/>
    <x v="1"/>
    <x v="6"/>
    <x v="3416"/>
    <d v="2015-04-18T22:30:00"/>
    <x v="9"/>
  </r>
  <r>
    <n v="3259"/>
    <s v="Laughter is Sacred Space 2.0"/>
    <s v="The Human Faces Tour - Every Story Sacred. This tour is about laughter, grief, and identity in the human striving toward wholeness"/>
    <x v="164"/>
    <n v="24418.6"/>
    <x v="0"/>
    <s v="US"/>
    <s v="USD"/>
    <x v="3407"/>
    <x v="3417"/>
    <b v="1"/>
    <n v="97"/>
    <b v="1"/>
    <s v="theater/plays"/>
    <n v="106"/>
    <x v="1"/>
    <x v="6"/>
    <x v="3417"/>
    <d v="2016-10-01T03:59:00"/>
    <x v="2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x v="3408"/>
    <x v="3418"/>
    <b v="0"/>
    <n v="3"/>
    <b v="0"/>
    <s v="theater/plays"/>
    <n v="5"/>
    <x v="1"/>
    <x v="6"/>
    <x v="3418"/>
    <d v="2017-01-17T20:16:26"/>
    <x v="9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x v="3409"/>
    <x v="3419"/>
    <b v="0"/>
    <n v="91"/>
    <b v="1"/>
    <s v="theater/plays"/>
    <n v="106"/>
    <x v="1"/>
    <x v="6"/>
    <x v="3419"/>
    <d v="2014-07-18T16:04:11"/>
    <x v="3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x v="3410"/>
    <x v="3420"/>
    <b v="0"/>
    <n v="28"/>
    <b v="1"/>
    <s v="theater/plays"/>
    <n v="104"/>
    <x v="1"/>
    <x v="6"/>
    <x v="3420"/>
    <d v="2015-07-23T18:33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x v="3411"/>
    <x v="3421"/>
    <b v="0"/>
    <n v="24"/>
    <b v="1"/>
    <s v="theater/plays"/>
    <n v="104"/>
    <x v="1"/>
    <x v="6"/>
    <x v="3421"/>
    <d v="2015-07-31T08:58:00"/>
    <x v="9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x v="3412"/>
    <x v="3422"/>
    <b v="1"/>
    <n v="43"/>
    <b v="0"/>
    <s v="theater/plays"/>
    <n v="16"/>
    <x v="1"/>
    <x v="6"/>
    <x v="3422"/>
    <d v="2015-10-18T19:36:29"/>
    <x v="9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x v="3413"/>
    <x v="3423"/>
    <b v="0"/>
    <n v="165"/>
    <b v="1"/>
    <s v="theater/plays"/>
    <n v="110"/>
    <x v="1"/>
    <x v="6"/>
    <x v="3423"/>
    <d v="2015-11-12T02:31:00"/>
    <x v="0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x v="3414"/>
    <x v="3424"/>
    <b v="0"/>
    <n v="35"/>
    <b v="1"/>
    <s v="theater/plays"/>
    <n v="117"/>
    <x v="1"/>
    <x v="6"/>
    <x v="3424"/>
    <d v="2014-12-14T18:18:08"/>
    <x v="3"/>
  </r>
  <r>
    <n v="3573"/>
    <s v="Licensed To Ill"/>
    <s v="London based theatre makers collaborating to create a new show about the history of HipHop."/>
    <x v="9"/>
    <n v="3084"/>
    <x v="0"/>
    <s v="GB"/>
    <s v="GBP"/>
    <x v="3415"/>
    <x v="3425"/>
    <b v="0"/>
    <n v="78"/>
    <b v="1"/>
    <s v="theater/plays"/>
    <n v="103"/>
    <x v="1"/>
    <x v="6"/>
    <x v="3425"/>
    <d v="2014-11-08T10:00:46"/>
    <x v="9"/>
  </r>
  <r>
    <n v="4098"/>
    <s v="Life is simple"/>
    <s v="Community Youth play, written by and performed by the youth about finding joy in the simple things in life"/>
    <x v="96"/>
    <n v="0"/>
    <x v="2"/>
    <s v="US"/>
    <s v="USD"/>
    <x v="3416"/>
    <x v="3426"/>
    <b v="0"/>
    <n v="0"/>
    <b v="0"/>
    <s v="theater/plays"/>
    <n v="0"/>
    <x v="1"/>
    <x v="6"/>
    <x v="3426"/>
    <d v="2016-06-04T17:19:57"/>
    <x v="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x v="3417"/>
    <x v="3427"/>
    <b v="0"/>
    <n v="7"/>
    <b v="0"/>
    <s v="theater/plays"/>
    <n v="7"/>
    <x v="1"/>
    <x v="6"/>
    <x v="3427"/>
    <d v="2017-02-23T01:00:00"/>
    <x v="9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x v="3418"/>
    <x v="3428"/>
    <b v="0"/>
    <n v="10"/>
    <b v="0"/>
    <s v="theater/plays"/>
    <n v="3"/>
    <x v="1"/>
    <x v="6"/>
    <x v="3428"/>
    <d v="2016-04-15T20:12:08"/>
    <x v="9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x v="3419"/>
    <x v="3429"/>
    <b v="0"/>
    <n v="2"/>
    <b v="0"/>
    <s v="theater/plays"/>
    <n v="0"/>
    <x v="1"/>
    <x v="6"/>
    <x v="3429"/>
    <d v="2016-05-14T21:03:57"/>
    <x v="9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x v="3420"/>
    <x v="3430"/>
    <b v="0"/>
    <n v="8"/>
    <b v="0"/>
    <s v="theater/plays"/>
    <n v="37"/>
    <x v="1"/>
    <x v="6"/>
    <x v="3430"/>
    <d v="2014-10-22T04:59:00"/>
    <x v="9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x v="3421"/>
    <x v="3431"/>
    <b v="0"/>
    <n v="34"/>
    <b v="1"/>
    <s v="theater/plays"/>
    <n v="113"/>
    <x v="1"/>
    <x v="6"/>
    <x v="3431"/>
    <d v="2016-10-05T10:53:54"/>
    <x v="2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x v="3422"/>
    <x v="3432"/>
    <b v="0"/>
    <n v="21"/>
    <b v="1"/>
    <s v="theater/plays"/>
    <n v="100"/>
    <x v="1"/>
    <x v="6"/>
    <x v="3432"/>
    <d v="2014-08-18T17:32:33"/>
    <x v="3"/>
  </r>
  <r>
    <n v="3552"/>
    <s v="Lock&amp;Key Theatre present 'Timon of Athens'"/>
    <s v="Support Lock&amp;Key Theatre's 'Timon of Athens' by donating to our printing! Every penny goes to posters, programmes, flyers and scripts."/>
    <x v="418"/>
    <n v="773"/>
    <x v="0"/>
    <s v="GB"/>
    <s v="GBP"/>
    <x v="3423"/>
    <x v="3433"/>
    <b v="0"/>
    <n v="20"/>
    <b v="1"/>
    <s v="theater/plays"/>
    <n v="100"/>
    <x v="1"/>
    <x v="6"/>
    <x v="3433"/>
    <d v="2014-06-28T14:05:24"/>
    <x v="9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x v="3424"/>
    <x v="3434"/>
    <b v="1"/>
    <n v="184"/>
    <b v="1"/>
    <s v="theater/plays"/>
    <n v="102"/>
    <x v="1"/>
    <x v="6"/>
    <x v="3434"/>
    <d v="2014-12-31T00:00:00"/>
    <x v="9"/>
  </r>
  <r>
    <n v="4095"/>
    <s v="LOPE ENAMORADO"/>
    <s v="Proyecto teatral dirigido por MartÃ­n Acosta que habla y reflexiona sobre el amor y su naturaleza."/>
    <x v="11"/>
    <n v="800"/>
    <x v="2"/>
    <s v="MX"/>
    <s v="MXN"/>
    <x v="3425"/>
    <x v="3435"/>
    <b v="0"/>
    <n v="1"/>
    <b v="0"/>
    <s v="theater/plays"/>
    <n v="3"/>
    <x v="1"/>
    <x v="6"/>
    <x v="3435"/>
    <d v="2016-12-19T00:45:50"/>
    <x v="9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x v="3426"/>
    <x v="3436"/>
    <b v="0"/>
    <n v="65"/>
    <b v="1"/>
    <s v="theater/plays"/>
    <n v="111"/>
    <x v="1"/>
    <x v="6"/>
    <x v="3436"/>
    <d v="2014-11-21T17:00:00"/>
    <x v="3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x v="3427"/>
    <x v="3437"/>
    <b v="0"/>
    <n v="15"/>
    <b v="0"/>
    <s v="theater/plays"/>
    <n v="20"/>
    <x v="1"/>
    <x v="6"/>
    <x v="3437"/>
    <d v="2017-02-20T18:00:00"/>
    <x v="9"/>
  </r>
  <r>
    <n v="2872"/>
    <s v="Loud Arts"/>
    <s v="Local Theatre group in Loudoun County, Virginia. Looking for funds to start producing shows!"/>
    <x v="9"/>
    <n v="0"/>
    <x v="2"/>
    <s v="US"/>
    <s v="USD"/>
    <x v="3428"/>
    <x v="3438"/>
    <b v="0"/>
    <n v="0"/>
    <b v="0"/>
    <s v="theater/plays"/>
    <n v="0"/>
    <x v="1"/>
    <x v="6"/>
    <x v="3438"/>
    <d v="2015-06-20T02:47:18"/>
    <x v="9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x v="3429"/>
    <x v="3439"/>
    <b v="0"/>
    <n v="42"/>
    <b v="1"/>
    <s v="theater/plays"/>
    <n v="110"/>
    <x v="1"/>
    <x v="6"/>
    <x v="3439"/>
    <d v="2016-02-05T22:00:00"/>
    <x v="2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x v="3430"/>
    <x v="3440"/>
    <b v="0"/>
    <n v="20"/>
    <b v="1"/>
    <s v="theater/plays"/>
    <n v="171"/>
    <x v="1"/>
    <x v="6"/>
    <x v="3440"/>
    <d v="2016-07-09T04:00:00"/>
    <x v="2"/>
  </r>
  <r>
    <n v="3316"/>
    <s v="LOVENESS, the play @FringeNYC 2014"/>
    <s v="Gorgeousness that which sits in the root of Loveness._x000a_Other than this there is no endearment for or otherwise_x000a_to describe."/>
    <x v="419"/>
    <n v="11747.18"/>
    <x v="0"/>
    <s v="US"/>
    <s v="USD"/>
    <x v="3431"/>
    <x v="3441"/>
    <b v="0"/>
    <n v="125"/>
    <b v="1"/>
    <s v="theater/plays"/>
    <n v="100"/>
    <x v="1"/>
    <x v="6"/>
    <x v="3441"/>
    <d v="2014-08-08T13:54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x v="3432"/>
    <x v="3442"/>
    <b v="0"/>
    <n v="4"/>
    <b v="0"/>
    <s v="theater/plays"/>
    <n v="6"/>
    <x v="1"/>
    <x v="6"/>
    <x v="3442"/>
    <d v="2015-07-22T23:08:27"/>
    <x v="9"/>
  </r>
  <r>
    <n v="3266"/>
    <s v="Macbeth"/>
    <s v="An original version of Shakespeare's masterpiece that emphasizes family and explores the destruction of blood ties"/>
    <x v="12"/>
    <n v="7877"/>
    <x v="0"/>
    <s v="US"/>
    <s v="USD"/>
    <x v="3433"/>
    <x v="3443"/>
    <b v="1"/>
    <n v="163"/>
    <b v="1"/>
    <s v="theater/plays"/>
    <n v="131"/>
    <x v="1"/>
    <x v="6"/>
    <x v="3443"/>
    <d v="2015-06-12T21:00:00"/>
    <x v="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x v="3434"/>
    <x v="3444"/>
    <b v="0"/>
    <n v="79"/>
    <b v="1"/>
    <s v="theater/plays"/>
    <n v="100"/>
    <x v="1"/>
    <x v="6"/>
    <x v="3444"/>
    <d v="2016-04-30T03:59:00"/>
    <x v="2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x v="3435"/>
    <x v="3445"/>
    <b v="0"/>
    <n v="9"/>
    <b v="0"/>
    <s v="theater/plays"/>
    <n v="7"/>
    <x v="1"/>
    <x v="6"/>
    <x v="3445"/>
    <d v="2016-06-19T19:12:56"/>
    <x v="9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x v="3436"/>
    <x v="3446"/>
    <b v="0"/>
    <n v="44"/>
    <b v="1"/>
    <s v="theater/plays"/>
    <n v="114"/>
    <x v="1"/>
    <x v="6"/>
    <x v="3446"/>
    <d v="2016-06-15T18:14:59"/>
    <x v="2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x v="3437"/>
    <x v="3447"/>
    <b v="1"/>
    <n v="9"/>
    <b v="0"/>
    <s v="theater/plays"/>
    <n v="16"/>
    <x v="1"/>
    <x v="6"/>
    <x v="3447"/>
    <d v="2015-07-19T05:23:11"/>
    <x v="9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x v="3438"/>
    <x v="3448"/>
    <b v="0"/>
    <n v="11"/>
    <b v="0"/>
    <s v="theater/plays"/>
    <n v="3"/>
    <x v="1"/>
    <x v="6"/>
    <x v="3448"/>
    <d v="2016-12-06T04:59:00"/>
    <x v="9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x v="3439"/>
    <x v="3449"/>
    <b v="0"/>
    <n v="76"/>
    <b v="1"/>
    <s v="theater/plays"/>
    <n v="104"/>
    <x v="1"/>
    <x v="6"/>
    <x v="3449"/>
    <d v="2015-02-05T06:59:0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x v="3440"/>
    <x v="3450"/>
    <b v="0"/>
    <n v="80"/>
    <b v="1"/>
    <s v="theater/plays"/>
    <n v="114"/>
    <x v="1"/>
    <x v="6"/>
    <x v="3450"/>
    <d v="2016-09-25T23:00:00"/>
    <x v="9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x v="3441"/>
    <x v="3451"/>
    <b v="0"/>
    <n v="104"/>
    <b v="1"/>
    <s v="theater/plays"/>
    <n v="105"/>
    <x v="1"/>
    <x v="6"/>
    <x v="3451"/>
    <d v="2015-06-14T12:36:49"/>
    <x v="9"/>
  </r>
  <r>
    <n v="3363"/>
    <s v="Making the Move--Edinburgh Fringe 2014"/>
    <s v="A first play about a first kiss, Making the Move is going to the Edinburgh Fringe festival.  Join the party, fall in love.  Help us!"/>
    <x v="420"/>
    <n v="7860"/>
    <x v="0"/>
    <s v="US"/>
    <s v="USD"/>
    <x v="3442"/>
    <x v="3452"/>
    <b v="0"/>
    <n v="26"/>
    <b v="1"/>
    <s v="theater/plays"/>
    <n v="101"/>
    <x v="1"/>
    <x v="6"/>
    <x v="3452"/>
    <d v="2014-08-19T16:00:00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x v="3443"/>
    <x v="3453"/>
    <b v="0"/>
    <n v="2"/>
    <b v="0"/>
    <s v="theater/plays"/>
    <n v="10"/>
    <x v="1"/>
    <x v="6"/>
    <x v="3453"/>
    <d v="2015-02-15T14:05:47"/>
    <x v="9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x v="3444"/>
    <x v="3454"/>
    <b v="0"/>
    <n v="38"/>
    <b v="1"/>
    <s v="theater/plays"/>
    <n v="101"/>
    <x v="1"/>
    <x v="6"/>
    <x v="3454"/>
    <d v="2016-06-22T01:05:57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x v="3445"/>
    <x v="3455"/>
    <b v="0"/>
    <n v="44"/>
    <b v="1"/>
    <s v="theater/plays"/>
    <n v="101"/>
    <x v="1"/>
    <x v="6"/>
    <x v="3455"/>
    <d v="2014-11-05T23:28:04"/>
    <x v="3"/>
  </r>
  <r>
    <n v="3498"/>
    <s v="Mamahood: turn and face the strange"/>
    <s v="This solo show has the power to profoundly impact new mothers and those that love them and to educate &amp; change how we support them."/>
    <x v="235"/>
    <n v="1690"/>
    <x v="0"/>
    <s v="CA"/>
    <s v="CAD"/>
    <x v="3446"/>
    <x v="3456"/>
    <b v="0"/>
    <n v="42"/>
    <b v="1"/>
    <s v="theater/plays"/>
    <n v="102"/>
    <x v="1"/>
    <x v="6"/>
    <x v="3456"/>
    <d v="2016-05-28T21:44:00"/>
    <x v="9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x v="3447"/>
    <x v="3457"/>
    <b v="0"/>
    <n v="3"/>
    <b v="0"/>
    <s v="theater/plays"/>
    <n v="6"/>
    <x v="1"/>
    <x v="6"/>
    <x v="3457"/>
    <d v="2015-04-19T16:19:46"/>
    <x v="9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x v="3448"/>
    <x v="3458"/>
    <b v="0"/>
    <n v="1"/>
    <b v="0"/>
    <s v="theater/plays"/>
    <n v="1"/>
    <x v="1"/>
    <x v="6"/>
    <x v="3458"/>
    <d v="2017-04-18T19:13:39"/>
    <x v="9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x v="3449"/>
    <x v="3459"/>
    <b v="1"/>
    <n v="12"/>
    <b v="0"/>
    <s v="theater/plays"/>
    <n v="2"/>
    <x v="1"/>
    <x v="6"/>
    <x v="3459"/>
    <d v="2015-10-01T15:02:54"/>
    <x v="9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x v="3450"/>
    <x v="3460"/>
    <b v="0"/>
    <n v="1"/>
    <b v="0"/>
    <s v="theater/plays"/>
    <n v="10"/>
    <x v="1"/>
    <x v="6"/>
    <x v="3460"/>
    <d v="2015-08-17T16:15:59"/>
    <x v="9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x v="3451"/>
    <x v="3461"/>
    <b v="0"/>
    <n v="53"/>
    <b v="1"/>
    <s v="theater/plays"/>
    <n v="113"/>
    <x v="1"/>
    <x v="6"/>
    <x v="3461"/>
    <d v="2015-02-11T17:00:00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x v="3452"/>
    <x v="3462"/>
    <b v="0"/>
    <n v="88"/>
    <b v="1"/>
    <s v="theater/plays"/>
    <n v="136"/>
    <x v="1"/>
    <x v="6"/>
    <x v="3462"/>
    <d v="2015-04-29T17:51:02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x v="3453"/>
    <x v="3463"/>
    <b v="0"/>
    <n v="57"/>
    <b v="1"/>
    <s v="theater/plays"/>
    <n v="101"/>
    <x v="1"/>
    <x v="6"/>
    <x v="3463"/>
    <d v="2015-03-08T16:08:25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x v="3454"/>
    <x v="3464"/>
    <b v="0"/>
    <n v="57"/>
    <b v="1"/>
    <s v="theater/plays"/>
    <n v="113"/>
    <x v="1"/>
    <x v="6"/>
    <x v="3464"/>
    <d v="2015-03-16T21:00:00"/>
    <x v="0"/>
  </r>
  <r>
    <n v="3737"/>
    <s v="Measure For Measure"/>
    <s v="The ASU Theatre and Shakespeare Club presents Measure For Measure directed by Jordyn Ochser."/>
    <x v="175"/>
    <n v="150"/>
    <x v="2"/>
    <s v="US"/>
    <s v="USD"/>
    <x v="3455"/>
    <x v="3465"/>
    <b v="0"/>
    <n v="4"/>
    <b v="0"/>
    <s v="theater/plays"/>
    <n v="21"/>
    <x v="1"/>
    <x v="6"/>
    <x v="3465"/>
    <d v="2015-11-12T06:59:00"/>
    <x v="9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x v="3456"/>
    <x v="3466"/>
    <b v="0"/>
    <n v="14"/>
    <b v="1"/>
    <s v="theater/plays"/>
    <n v="153"/>
    <x v="1"/>
    <x v="6"/>
    <x v="3466"/>
    <d v="2016-06-13T17:00:00"/>
    <x v="2"/>
  </r>
  <r>
    <n v="3130"/>
    <s v="MEDEA | A New Vision"/>
    <s v="A shockingly relevant modern take on a 2,000-year-old tragedy that confronts current gender politics."/>
    <x v="3"/>
    <n v="375"/>
    <x v="3"/>
    <s v="US"/>
    <s v="USD"/>
    <x v="3457"/>
    <x v="3467"/>
    <b v="0"/>
    <n v="4"/>
    <b v="0"/>
    <s v="theater/plays"/>
    <n v="4"/>
    <x v="1"/>
    <x v="6"/>
    <x v="3467"/>
    <d v="2017-04-14T04:59:00"/>
    <x v="9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x v="3458"/>
    <x v="3468"/>
    <b v="0"/>
    <n v="0"/>
    <b v="0"/>
    <s v="theater/plays"/>
    <n v="0"/>
    <x v="1"/>
    <x v="6"/>
    <x v="3468"/>
    <d v="2017-01-25T21:41:22"/>
    <x v="9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x v="3459"/>
    <x v="3469"/>
    <b v="0"/>
    <n v="29"/>
    <b v="1"/>
    <s v="theater/plays"/>
    <n v="116"/>
    <x v="1"/>
    <x v="6"/>
    <x v="3469"/>
    <d v="2016-01-27T01:00:00"/>
    <x v="2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x v="3460"/>
    <x v="3470"/>
    <b v="1"/>
    <n v="74"/>
    <b v="1"/>
    <s v="theater/plays"/>
    <n v="103"/>
    <x v="1"/>
    <x v="6"/>
    <x v="3470"/>
    <d v="2014-09-26T21:04:52"/>
    <x v="3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x v="3461"/>
    <x v="3471"/>
    <b v="0"/>
    <n v="3"/>
    <b v="1"/>
    <s v="theater/plays"/>
    <n v="140"/>
    <x v="1"/>
    <x v="6"/>
    <x v="3471"/>
    <d v="2016-05-15T23:00:00"/>
    <x v="9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x v="3462"/>
    <x v="3472"/>
    <b v="0"/>
    <n v="7"/>
    <b v="0"/>
    <s v="theater/plays"/>
    <n v="14"/>
    <x v="1"/>
    <x v="6"/>
    <x v="3472"/>
    <d v="2014-09-17T20:56:40"/>
    <x v="9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x v="3463"/>
    <x v="3473"/>
    <b v="0"/>
    <n v="11"/>
    <b v="1"/>
    <s v="theater/plays"/>
    <n v="101"/>
    <x v="1"/>
    <x v="6"/>
    <x v="3473"/>
    <d v="2015-04-29T23:00:00"/>
    <x v="9"/>
  </r>
  <r>
    <n v="4042"/>
    <s v="Messages"/>
    <s v="Acting group and production for inner city youth, about inner city youth. The problems and stuation that they see everyday."/>
    <x v="3"/>
    <n v="21"/>
    <x v="2"/>
    <s v="US"/>
    <s v="USD"/>
    <x v="3464"/>
    <x v="3474"/>
    <b v="0"/>
    <n v="3"/>
    <b v="0"/>
    <s v="theater/plays"/>
    <n v="0"/>
    <x v="1"/>
    <x v="6"/>
    <x v="3474"/>
    <d v="2015-01-20T19:16:00"/>
    <x v="9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x v="3465"/>
    <x v="3475"/>
    <b v="0"/>
    <n v="19"/>
    <b v="1"/>
    <s v="theater/plays"/>
    <n v="108"/>
    <x v="1"/>
    <x v="6"/>
    <x v="3475"/>
    <d v="2015-07-10T07:00:00"/>
    <x v="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x v="3466"/>
    <x v="3476"/>
    <b v="0"/>
    <n v="56"/>
    <b v="1"/>
    <s v="theater/plays"/>
    <n v="155"/>
    <x v="1"/>
    <x v="6"/>
    <x v="3476"/>
    <d v="2015-06-03T06:59:00"/>
    <x v="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x v="3467"/>
    <x v="3477"/>
    <b v="0"/>
    <n v="49"/>
    <b v="1"/>
    <s v="theater/plays"/>
    <n v="126"/>
    <x v="1"/>
    <x v="6"/>
    <x v="3477"/>
    <d v="2016-09-25T08:46:48"/>
    <x v="9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x v="3468"/>
    <x v="3478"/>
    <b v="0"/>
    <n v="15"/>
    <b v="1"/>
    <s v="theater/plays"/>
    <n v="127"/>
    <x v="1"/>
    <x v="6"/>
    <x v="3478"/>
    <d v="2016-02-18T21:30:00"/>
    <x v="9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x v="3469"/>
    <x v="3479"/>
    <b v="0"/>
    <n v="36"/>
    <b v="0"/>
    <s v="theater/plays"/>
    <n v="37"/>
    <x v="1"/>
    <x v="6"/>
    <x v="3479"/>
    <d v="2014-11-26T20:29:37"/>
    <x v="9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x v="3470"/>
    <x v="3480"/>
    <b v="0"/>
    <n v="0"/>
    <b v="0"/>
    <s v="theater/plays"/>
    <n v="0"/>
    <x v="1"/>
    <x v="6"/>
    <x v="3480"/>
    <d v="2016-03-05T05:54:29"/>
    <x v="9"/>
  </r>
  <r>
    <n v="3395"/>
    <s v="MIRAMAR"/>
    <s v="Miramar is a a darkly funny play exploring what it is we call â€˜homeâ€™."/>
    <x v="2"/>
    <n v="920"/>
    <x v="0"/>
    <s v="GB"/>
    <s v="GBP"/>
    <x v="3471"/>
    <x v="3481"/>
    <b v="0"/>
    <n v="38"/>
    <b v="1"/>
    <s v="theater/plays"/>
    <n v="184"/>
    <x v="1"/>
    <x v="6"/>
    <x v="3481"/>
    <d v="2015-05-30T18:10:00"/>
    <x v="9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x v="3472"/>
    <x v="3482"/>
    <b v="0"/>
    <n v="64"/>
    <b v="1"/>
    <s v="theater/plays"/>
    <n v="102"/>
    <x v="1"/>
    <x v="6"/>
    <x v="3482"/>
    <d v="2015-07-29T17:00:00"/>
    <x v="9"/>
  </r>
  <r>
    <n v="3252"/>
    <s v="Modern Love"/>
    <s v="How do we navigate the boundaries between friendship, sexual intimacy and obsessive desire?"/>
    <x v="269"/>
    <n v="2876"/>
    <x v="0"/>
    <s v="GB"/>
    <s v="GBP"/>
    <x v="3473"/>
    <x v="3483"/>
    <b v="1"/>
    <n v="50"/>
    <b v="1"/>
    <s v="theater/plays"/>
    <n v="128"/>
    <x v="1"/>
    <x v="6"/>
    <x v="3483"/>
    <d v="2016-09-07T11:20:40"/>
    <x v="9"/>
  </r>
  <r>
    <n v="3572"/>
    <s v="Monster"/>
    <s v="A darkly comic one woman show by Abram Rooney as part of The Camden Fringe 2015."/>
    <x v="2"/>
    <n v="500"/>
    <x v="0"/>
    <s v="GB"/>
    <s v="GBP"/>
    <x v="3474"/>
    <x v="3484"/>
    <b v="0"/>
    <n v="9"/>
    <b v="1"/>
    <s v="theater/plays"/>
    <n v="100"/>
    <x v="1"/>
    <x v="6"/>
    <x v="3484"/>
    <d v="2015-06-21T13:41:22"/>
    <x v="9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x v="3475"/>
    <x v="3485"/>
    <b v="0"/>
    <n v="18"/>
    <b v="1"/>
    <s v="theater/plays"/>
    <n v="221"/>
    <x v="1"/>
    <x v="6"/>
    <x v="3485"/>
    <d v="2015-05-13T01:37:17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x v="3476"/>
    <x v="3486"/>
    <b v="0"/>
    <n v="3"/>
    <b v="1"/>
    <s v="theater/plays"/>
    <n v="122"/>
    <x v="1"/>
    <x v="6"/>
    <x v="3486"/>
    <d v="2015-06-17T12:05:02"/>
    <x v="0"/>
  </r>
  <r>
    <n v="3975"/>
    <s v="Moon Over Mangroves"/>
    <s v="Four homeless Key West men are to be given a boat, but fates twist until only the moon and mangroves witness their earthly demise."/>
    <x v="421"/>
    <n v="0"/>
    <x v="2"/>
    <s v="US"/>
    <s v="USD"/>
    <x v="3477"/>
    <x v="3487"/>
    <b v="0"/>
    <n v="0"/>
    <b v="0"/>
    <s v="theater/plays"/>
    <n v="0"/>
    <x v="1"/>
    <x v="6"/>
    <x v="3487"/>
    <d v="2016-07-13T20:48:18"/>
    <x v="9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x v="3478"/>
    <x v="3488"/>
    <b v="0"/>
    <n v="64"/>
    <b v="1"/>
    <s v="theater/plays"/>
    <n v="105"/>
    <x v="1"/>
    <x v="6"/>
    <x v="3488"/>
    <d v="2016-05-02T21:26:38"/>
    <x v="9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x v="3479"/>
    <x v="3489"/>
    <b v="0"/>
    <n v="83"/>
    <b v="1"/>
    <s v="theater/plays"/>
    <n v="128"/>
    <x v="1"/>
    <x v="6"/>
    <x v="3489"/>
    <d v="2016-08-17T10:05:40"/>
    <x v="9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x v="3480"/>
    <x v="3490"/>
    <b v="0"/>
    <n v="2"/>
    <b v="0"/>
    <s v="theater/plays"/>
    <n v="1"/>
    <x v="1"/>
    <x v="6"/>
    <x v="3490"/>
    <d v="2014-07-24T02:59:00"/>
    <x v="9"/>
  </r>
  <r>
    <n v="3691"/>
    <s v="Most Dangerous Man in America (WEB DuBois) by Amiri  Baraka"/>
    <s v="World Premiere of last play written by Amiri Baraka"/>
    <x v="79"/>
    <n v="51184"/>
    <x v="0"/>
    <s v="US"/>
    <s v="USD"/>
    <x v="3481"/>
    <x v="3491"/>
    <b v="0"/>
    <n v="274"/>
    <b v="1"/>
    <s v="theater/plays"/>
    <n v="128"/>
    <x v="1"/>
    <x v="6"/>
    <x v="3491"/>
    <d v="2015-03-02T04:59:00"/>
    <x v="0"/>
  </r>
  <r>
    <n v="3648"/>
    <s v="Moth Theater Lives"/>
    <s v="Help Moth Live! Support Moth and its artist collective to achieve its 2014/15 season."/>
    <x v="79"/>
    <n v="40153"/>
    <x v="0"/>
    <s v="US"/>
    <s v="USD"/>
    <x v="3482"/>
    <x v="3492"/>
    <b v="0"/>
    <n v="73"/>
    <b v="1"/>
    <s v="theater/plays"/>
    <n v="100"/>
    <x v="1"/>
    <x v="6"/>
    <x v="3492"/>
    <d v="2014-10-05T07:00:45"/>
    <x v="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x v="3483"/>
    <x v="3493"/>
    <b v="0"/>
    <n v="3"/>
    <b v="0"/>
    <s v="theater/plays"/>
    <n v="2"/>
    <x v="1"/>
    <x v="6"/>
    <x v="3493"/>
    <d v="2016-07-02T17:44:28"/>
    <x v="9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x v="3484"/>
    <x v="3494"/>
    <b v="1"/>
    <n v="47"/>
    <b v="1"/>
    <s v="theater/plays"/>
    <n v="100"/>
    <x v="1"/>
    <x v="6"/>
    <x v="3494"/>
    <d v="2015-07-26T18:19:19"/>
    <x v="9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x v="3485"/>
    <x v="3495"/>
    <b v="0"/>
    <n v="23"/>
    <b v="0"/>
    <s v="theater/plays"/>
    <n v="44"/>
    <x v="1"/>
    <x v="6"/>
    <x v="3495"/>
    <d v="2015-10-04T15:45:46"/>
    <x v="9"/>
  </r>
  <r>
    <n v="3658"/>
    <s v="Mr. Marmalade"/>
    <s v="Life is hard when your own imaginary friend can't make time for you."/>
    <x v="15"/>
    <n v="1510"/>
    <x v="0"/>
    <s v="US"/>
    <s v="USD"/>
    <x v="3486"/>
    <x v="3496"/>
    <b v="0"/>
    <n v="20"/>
    <b v="1"/>
    <s v="theater/plays"/>
    <n v="101"/>
    <x v="1"/>
    <x v="6"/>
    <x v="3496"/>
    <d v="2014-07-02T03:59:00"/>
    <x v="3"/>
  </r>
  <r>
    <n v="3923"/>
    <s v="Mrs Roosevelt Flies to London UK tour"/>
    <s v="Eleanor Roosevelt: Passionate campaigner for human rights, champion for peace, staunch supporter of FDR's policies, betrayed wife."/>
    <x v="237"/>
    <n v="1384"/>
    <x v="2"/>
    <s v="GB"/>
    <s v="GBP"/>
    <x v="3487"/>
    <x v="3497"/>
    <b v="0"/>
    <n v="17"/>
    <b v="0"/>
    <s v="theater/plays"/>
    <n v="12"/>
    <x v="1"/>
    <x v="6"/>
    <x v="3497"/>
    <d v="2015-04-09T23:31:11"/>
    <x v="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x v="3488"/>
    <x v="3498"/>
    <b v="0"/>
    <n v="20"/>
    <b v="1"/>
    <s v="theater/plays"/>
    <n v="136"/>
    <x v="1"/>
    <x v="6"/>
    <x v="3498"/>
    <d v="2016-02-26T00:00:00"/>
    <x v="9"/>
  </r>
  <r>
    <n v="3708"/>
    <s v="Much Ado About Nothing"/>
    <s v="Dear Stone Theater Company brings its inaugural production of Much Ado About Nothing to Logan Square, Chicago. Thanks for watching!"/>
    <x v="175"/>
    <n v="2100"/>
    <x v="0"/>
    <s v="US"/>
    <s v="USD"/>
    <x v="3489"/>
    <x v="3499"/>
    <b v="0"/>
    <n v="39"/>
    <b v="1"/>
    <s v="theater/plays"/>
    <n v="300"/>
    <x v="1"/>
    <x v="6"/>
    <x v="3499"/>
    <d v="2014-07-04T03:24:46"/>
    <x v="3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x v="3490"/>
    <x v="3500"/>
    <b v="0"/>
    <n v="39"/>
    <b v="1"/>
    <s v="theater/plays"/>
    <n v="118"/>
    <x v="1"/>
    <x v="6"/>
    <x v="3500"/>
    <d v="2015-08-03T18:00:00"/>
    <x v="9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x v="3491"/>
    <x v="3501"/>
    <b v="0"/>
    <n v="76"/>
    <b v="1"/>
    <s v="theater/plays"/>
    <n v="107"/>
    <x v="1"/>
    <x v="6"/>
    <x v="3501"/>
    <d v="2016-06-02T10:25:18"/>
    <x v="9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x v="3492"/>
    <x v="3502"/>
    <b v="0"/>
    <n v="35"/>
    <b v="1"/>
    <s v="theater/plays"/>
    <n v="100"/>
    <x v="1"/>
    <x v="6"/>
    <x v="3502"/>
    <d v="2014-09-23T22:08:55"/>
    <x v="9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x v="3493"/>
    <x v="3503"/>
    <b v="0"/>
    <n v="44"/>
    <b v="1"/>
    <s v="theater/plays"/>
    <n v="100"/>
    <x v="1"/>
    <x v="6"/>
    <x v="3503"/>
    <d v="2015-07-27T22:59:00"/>
    <x v="9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x v="3494"/>
    <x v="3504"/>
    <b v="1"/>
    <n v="8"/>
    <b v="0"/>
    <s v="theater/plays"/>
    <n v="3"/>
    <x v="1"/>
    <x v="6"/>
    <x v="3504"/>
    <d v="2014-10-04T06:59:00"/>
    <x v="9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x v="3495"/>
    <x v="3505"/>
    <b v="0"/>
    <n v="84"/>
    <b v="0"/>
    <s v="theater/plays"/>
    <n v="22"/>
    <x v="1"/>
    <x v="6"/>
    <x v="3505"/>
    <d v="2014-07-01T06:00:00"/>
    <x v="9"/>
  </r>
  <r>
    <n v="2830"/>
    <s v="Nakhtik and Avalon"/>
    <s v="Avalon is a new South African Township play and Nakhtik is a  danced political lecture."/>
    <x v="9"/>
    <n v="3000"/>
    <x v="0"/>
    <s v="US"/>
    <s v="USD"/>
    <x v="3496"/>
    <x v="3506"/>
    <b v="0"/>
    <n v="11"/>
    <b v="1"/>
    <s v="theater/plays"/>
    <n v="100"/>
    <x v="1"/>
    <x v="6"/>
    <x v="3506"/>
    <d v="2014-05-12T03:59:00"/>
    <x v="3"/>
  </r>
  <r>
    <n v="3665"/>
    <s v="Napoleon in Scotland / NapolÃ©on en Ecosse"/>
    <s v="A Fantastic creation about Napoleon, through his words and letters, sublimated by a musical score of rare beauty. Magnificent poetry!"/>
    <x v="422"/>
    <n v="714"/>
    <x v="0"/>
    <s v="FR"/>
    <s v="EUR"/>
    <x v="3497"/>
    <x v="3507"/>
    <b v="0"/>
    <n v="14"/>
    <b v="1"/>
    <s v="theater/plays"/>
    <n v="115"/>
    <x v="1"/>
    <x v="6"/>
    <x v="3507"/>
    <d v="2015-10-28T19:54:00"/>
    <x v="9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x v="3498"/>
    <x v="3508"/>
    <b v="0"/>
    <n v="2"/>
    <b v="0"/>
    <s v="theater/plays"/>
    <n v="0"/>
    <x v="1"/>
    <x v="6"/>
    <x v="3508"/>
    <d v="2014-05-08T21:23:30"/>
    <x v="9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x v="3499"/>
    <x v="3509"/>
    <b v="0"/>
    <n v="98"/>
    <b v="1"/>
    <s v="theater/plays"/>
    <n v="101"/>
    <x v="1"/>
    <x v="6"/>
    <x v="3509"/>
    <d v="2015-03-04T18:59:23"/>
    <x v="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x v="3500"/>
    <x v="3510"/>
    <b v="0"/>
    <n v="0"/>
    <b v="0"/>
    <s v="theater/plays"/>
    <n v="0"/>
    <x v="1"/>
    <x v="6"/>
    <x v="3510"/>
    <d v="2015-12-14T00:36:10"/>
    <x v="9"/>
  </r>
  <r>
    <n v="3534"/>
    <s v="Night of Ashes"/>
    <s v="A Theatrical Prequel to Hell's Rebels, the current Pathfinder Adventure Path from Paizo Publishing"/>
    <x v="10"/>
    <n v="7810"/>
    <x v="0"/>
    <s v="US"/>
    <s v="USD"/>
    <x v="3501"/>
    <x v="3511"/>
    <b v="0"/>
    <n v="204"/>
    <b v="1"/>
    <s v="theater/plays"/>
    <n v="156"/>
    <x v="1"/>
    <x v="6"/>
    <x v="3511"/>
    <d v="2015-10-01T15:00:23"/>
    <x v="0"/>
  </r>
  <r>
    <n v="1289"/>
    <s v="No Brains for Dinner"/>
    <s v="A chilling original Edwardian Comedy of errors and foolishness made for the Patrick Henry College stage."/>
    <x v="15"/>
    <n v="1876"/>
    <x v="0"/>
    <s v="US"/>
    <s v="USD"/>
    <x v="3502"/>
    <x v="3512"/>
    <b v="0"/>
    <n v="52"/>
    <b v="1"/>
    <s v="theater/plays"/>
    <n v="125"/>
    <x v="1"/>
    <x v="6"/>
    <x v="3512"/>
    <d v="2017-01-04T03:14:05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x v="3503"/>
    <x v="3513"/>
    <b v="0"/>
    <n v="7"/>
    <b v="0"/>
    <s v="theater/plays"/>
    <n v="9"/>
    <x v="1"/>
    <x v="6"/>
    <x v="3513"/>
    <d v="2015-08-01T01:00:00"/>
    <x v="9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x v="3504"/>
    <x v="3514"/>
    <b v="0"/>
    <n v="0"/>
    <b v="0"/>
    <s v="theater/plays"/>
    <n v="0"/>
    <x v="1"/>
    <x v="6"/>
    <x v="3514"/>
    <d v="2014-11-20T22:58:45"/>
    <x v="9"/>
  </r>
  <r>
    <n v="3282"/>
    <s v="Not This Year ... I Have a Headache: a comedy about marriage"/>
    <s v="Two long-time pals, comedy veterans, have written a hilarious new play. Neil Simon-ish w modern social mores. Let's help them stage it."/>
    <x v="311"/>
    <n v="31820.5"/>
    <x v="0"/>
    <s v="US"/>
    <s v="USD"/>
    <x v="3505"/>
    <x v="3515"/>
    <b v="0"/>
    <n v="237"/>
    <b v="1"/>
    <s v="theater/plays"/>
    <n v="103"/>
    <x v="1"/>
    <x v="6"/>
    <x v="3515"/>
    <d v="2016-04-29T04:39:48"/>
    <x v="2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x v="3506"/>
    <x v="3516"/>
    <b v="0"/>
    <n v="29"/>
    <b v="1"/>
    <s v="theater/plays"/>
    <n v="100"/>
    <x v="1"/>
    <x v="6"/>
    <x v="3516"/>
    <d v="2014-08-17T05:11:00"/>
    <x v="3"/>
  </r>
  <r>
    <n v="3991"/>
    <s v="NTACTheatre - North Texas Actor's Collaborative Theatre"/>
    <s v="North Texas first actor-driven theatre company needs your help"/>
    <x v="2"/>
    <n v="100"/>
    <x v="2"/>
    <s v="US"/>
    <s v="USD"/>
    <x v="3507"/>
    <x v="3517"/>
    <b v="0"/>
    <n v="1"/>
    <b v="0"/>
    <s v="theater/plays"/>
    <n v="20"/>
    <x v="1"/>
    <x v="6"/>
    <x v="3517"/>
    <d v="2015-05-31T15:28:02"/>
    <x v="9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x v="3508"/>
    <x v="3518"/>
    <b v="0"/>
    <n v="44"/>
    <b v="1"/>
    <s v="theater/plays"/>
    <n v="315"/>
    <x v="1"/>
    <x v="6"/>
    <x v="3518"/>
    <d v="2016-05-02T23:00:00"/>
    <x v="9"/>
  </r>
  <r>
    <n v="3158"/>
    <s v="Nursery Crimes"/>
    <s v="A 40s crime-noir play using nursery rhyme characters."/>
    <x v="10"/>
    <n v="5700"/>
    <x v="0"/>
    <s v="US"/>
    <s v="USD"/>
    <x v="3509"/>
    <x v="3519"/>
    <b v="1"/>
    <n v="69"/>
    <b v="1"/>
    <s v="theater/plays"/>
    <n v="114"/>
    <x v="1"/>
    <x v="6"/>
    <x v="3519"/>
    <d v="2013-07-22T20:09:12"/>
    <x v="4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x v="3510"/>
    <x v="3520"/>
    <b v="0"/>
    <n v="1"/>
    <b v="0"/>
    <s v="theater/plays"/>
    <n v="0"/>
    <x v="1"/>
    <x v="6"/>
    <x v="3520"/>
    <d v="2014-10-23T15:16:31"/>
    <x v="9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x v="3511"/>
    <x v="3521"/>
    <b v="1"/>
    <n v="244"/>
    <b v="1"/>
    <s v="theater/plays"/>
    <n v="116"/>
    <x v="1"/>
    <x v="6"/>
    <x v="3521"/>
    <d v="2014-08-04T15:59:33"/>
    <x v="3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x v="3512"/>
    <x v="3522"/>
    <b v="0"/>
    <n v="2"/>
    <b v="0"/>
    <s v="theater/plays"/>
    <n v="0"/>
    <x v="1"/>
    <x v="6"/>
    <x v="3522"/>
    <d v="2014-08-21T18:35:11"/>
    <x v="9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x v="3513"/>
    <x v="3523"/>
    <b v="0"/>
    <n v="24"/>
    <b v="1"/>
    <s v="theater/plays"/>
    <n v="118"/>
    <x v="1"/>
    <x v="6"/>
    <x v="3523"/>
    <d v="2015-06-16T12:59:14"/>
    <x v="9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x v="3514"/>
    <x v="3524"/>
    <b v="0"/>
    <n v="80"/>
    <b v="1"/>
    <s v="theater/plays"/>
    <n v="138"/>
    <x v="1"/>
    <x v="6"/>
    <x v="3524"/>
    <d v="2014-07-06T18:31:06"/>
    <x v="9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x v="3515"/>
    <x v="3525"/>
    <b v="0"/>
    <n v="158"/>
    <b v="1"/>
    <s v="theater/plays"/>
    <n v="101"/>
    <x v="1"/>
    <x v="6"/>
    <x v="3525"/>
    <d v="2017-02-17T16:05:00"/>
    <x v="1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x v="3516"/>
    <x v="3526"/>
    <b v="0"/>
    <n v="37"/>
    <b v="1"/>
    <s v="theater/plays"/>
    <n v="153"/>
    <x v="1"/>
    <x v="6"/>
    <x v="3526"/>
    <d v="2014-07-23T03:59:00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x v="3517"/>
    <x v="3527"/>
    <b v="0"/>
    <n v="94"/>
    <b v="1"/>
    <s v="theater/plays"/>
    <n v="103"/>
    <x v="1"/>
    <x v="6"/>
    <x v="3527"/>
    <d v="2014-07-08T22:34:00"/>
    <x v="9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x v="3518"/>
    <x v="3528"/>
    <b v="0"/>
    <n v="98"/>
    <b v="1"/>
    <s v="theater/plays"/>
    <n v="107"/>
    <x v="1"/>
    <x v="6"/>
    <x v="3528"/>
    <d v="2015-07-02T11:17:04"/>
    <x v="0"/>
  </r>
  <r>
    <n v="3617"/>
    <s v="One Good Night by Aisling Caffrey"/>
    <s v="Venue hire and payment of designer for a darkly comic, all female play about power - losing it, wanting it and fighting to get it back"/>
    <x v="423"/>
    <n v="880"/>
    <x v="0"/>
    <s v="GB"/>
    <s v="GBP"/>
    <x v="3519"/>
    <x v="3529"/>
    <b v="0"/>
    <n v="51"/>
    <b v="1"/>
    <s v="theater/plays"/>
    <n v="119"/>
    <x v="1"/>
    <x v="6"/>
    <x v="3529"/>
    <d v="2017-02-28T00:00:00"/>
    <x v="9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x v="3520"/>
    <x v="3530"/>
    <b v="0"/>
    <n v="29"/>
    <b v="1"/>
    <s v="theater/plays"/>
    <n v="100"/>
    <x v="1"/>
    <x v="6"/>
    <x v="3530"/>
    <d v="2016-05-21T03:59:00"/>
    <x v="2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x v="3521"/>
    <x v="3531"/>
    <b v="0"/>
    <n v="162"/>
    <b v="1"/>
    <s v="theater/plays"/>
    <n v="103"/>
    <x v="1"/>
    <x v="6"/>
    <x v="3531"/>
    <d v="2014-11-19T08:27:59"/>
    <x v="3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x v="3522"/>
    <x v="3532"/>
    <b v="0"/>
    <n v="30"/>
    <b v="1"/>
    <s v="theater/plays"/>
    <n v="119"/>
    <x v="1"/>
    <x v="6"/>
    <x v="3532"/>
    <d v="2015-08-01T22:24:54"/>
    <x v="9"/>
  </r>
  <r>
    <n v="3741"/>
    <s v="Open House Theater"/>
    <s v="A small community with a love for theater would like to continue. Help the children of this community continue."/>
    <x v="22"/>
    <n v="0"/>
    <x v="2"/>
    <s v="US"/>
    <s v="USD"/>
    <x v="3523"/>
    <x v="3533"/>
    <b v="0"/>
    <n v="0"/>
    <b v="0"/>
    <s v="theater/plays"/>
    <n v="0"/>
    <x v="1"/>
    <x v="6"/>
    <x v="3533"/>
    <d v="2015-12-17T22:05:50"/>
    <x v="9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x v="3524"/>
    <x v="3534"/>
    <b v="1"/>
    <n v="57"/>
    <b v="1"/>
    <s v="theater/plays"/>
    <n v="106"/>
    <x v="1"/>
    <x v="6"/>
    <x v="3534"/>
    <d v="2015-07-12T10:25:12"/>
    <x v="9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x v="3525"/>
    <x v="3535"/>
    <b v="1"/>
    <n v="288"/>
    <b v="1"/>
    <s v="theater/plays"/>
    <n v="102"/>
    <x v="1"/>
    <x v="6"/>
    <x v="3535"/>
    <d v="2015-07-17T18:11:00"/>
    <x v="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x v="3526"/>
    <x v="3536"/>
    <b v="0"/>
    <n v="38"/>
    <b v="1"/>
    <s v="theater/plays"/>
    <n v="120"/>
    <x v="1"/>
    <x v="6"/>
    <x v="3536"/>
    <d v="2014-07-18T04:45:52"/>
    <x v="3"/>
  </r>
  <r>
    <n v="3274"/>
    <s v="Orpheus Descending by Tennessee Williams"/>
    <s v="Austin Pendleton directs a rare revival of Tennessee Williams' Orpheus Descending. (photos by Michael Halsband and Talfoto)"/>
    <x v="290"/>
    <n v="15705"/>
    <x v="0"/>
    <s v="US"/>
    <s v="USD"/>
    <x v="2960"/>
    <x v="3537"/>
    <b v="1"/>
    <n v="286"/>
    <b v="1"/>
    <s v="theater/plays"/>
    <n v="101"/>
    <x v="1"/>
    <x v="6"/>
    <x v="3537"/>
    <d v="2016-03-15T21:00:00"/>
    <x v="2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x v="3527"/>
    <x v="3538"/>
    <b v="0"/>
    <n v="2"/>
    <b v="0"/>
    <s v="theater/plays"/>
    <n v="1"/>
    <x v="1"/>
    <x v="6"/>
    <x v="3538"/>
    <d v="2015-05-09T04:00:00"/>
    <x v="9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x v="3528"/>
    <x v="3539"/>
    <b v="0"/>
    <n v="0"/>
    <b v="0"/>
    <s v="theater/plays"/>
    <n v="0"/>
    <x v="1"/>
    <x v="6"/>
    <x v="3539"/>
    <d v="2017-04-03T15:30:07"/>
    <x v="9"/>
  </r>
  <r>
    <n v="3891"/>
    <s v="Out of the Box: A Mime Story"/>
    <s v="A comedy about a mime who dreams of becoming a stand up comedian."/>
    <x v="134"/>
    <n v="260"/>
    <x v="2"/>
    <s v="US"/>
    <s v="USD"/>
    <x v="3529"/>
    <x v="3540"/>
    <b v="0"/>
    <n v="7"/>
    <b v="0"/>
    <s v="theater/plays"/>
    <n v="33"/>
    <x v="1"/>
    <x v="6"/>
    <x v="3540"/>
    <d v="2015-03-23T04:59:00"/>
    <x v="9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x v="3530"/>
    <x v="3541"/>
    <b v="1"/>
    <n v="29"/>
    <b v="1"/>
    <s v="theater/plays"/>
    <n v="115"/>
    <x v="1"/>
    <x v="6"/>
    <x v="3541"/>
    <d v="2012-02-14T17:31:08"/>
    <x v="5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x v="3531"/>
    <x v="3542"/>
    <b v="0"/>
    <n v="31"/>
    <b v="0"/>
    <s v="theater/plays"/>
    <n v="49"/>
    <x v="1"/>
    <x v="6"/>
    <x v="3542"/>
    <d v="2016-11-14T12:14:02"/>
    <x v="9"/>
  </r>
  <r>
    <n v="3522"/>
    <s v="'Over the Top: The true-life tale of Dorothy Lawrence'"/>
    <s v="New show with 2 performers and an original score, bringing the true story of this forgotten WW1 heroine to audiences in the southwest."/>
    <x v="424"/>
    <n v="1395"/>
    <x v="0"/>
    <s v="GB"/>
    <s v="GBP"/>
    <x v="3532"/>
    <x v="3543"/>
    <b v="0"/>
    <n v="34"/>
    <b v="1"/>
    <s v="theater/plays"/>
    <n v="100"/>
    <x v="1"/>
    <x v="6"/>
    <x v="3543"/>
    <d v="2015-09-15T10:06:00"/>
    <x v="9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x v="3533"/>
    <x v="3544"/>
    <b v="1"/>
    <n v="176"/>
    <b v="1"/>
    <s v="theater/plays"/>
    <n v="128"/>
    <x v="1"/>
    <x v="6"/>
    <x v="3544"/>
    <d v="2015-06-11T03:59:00"/>
    <x v="0"/>
  </r>
  <r>
    <n v="3536"/>
    <s v="Paria Exchange at Dave's Leicester Comedy Festival"/>
    <s v="&quot;Inteligent, Inspired and Inimitable&quot; Nottingham's leading two man improv show is heading to Dave's Leicester Comedy Festival."/>
    <x v="326"/>
    <n v="230"/>
    <x v="0"/>
    <s v="GB"/>
    <s v="GBP"/>
    <x v="3534"/>
    <x v="3545"/>
    <b v="0"/>
    <n v="17"/>
    <b v="1"/>
    <s v="theater/plays"/>
    <n v="153"/>
    <x v="1"/>
    <x v="6"/>
    <x v="3545"/>
    <d v="2015-12-20T11:59:00"/>
    <x v="9"/>
  </r>
  <r>
    <n v="3600"/>
    <s v="Pariah"/>
    <s v="The First Play From The Man Who Brought You The Black James Bond!"/>
    <x v="184"/>
    <n v="13"/>
    <x v="0"/>
    <s v="US"/>
    <s v="USD"/>
    <x v="3535"/>
    <x v="3546"/>
    <b v="0"/>
    <n v="4"/>
    <b v="1"/>
    <s v="theater/plays"/>
    <n v="130"/>
    <x v="1"/>
    <x v="6"/>
    <x v="3546"/>
    <d v="2016-10-13T20:22:44"/>
    <x v="2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x v="3536"/>
    <x v="3547"/>
    <b v="0"/>
    <n v="14"/>
    <b v="1"/>
    <s v="theater/plays"/>
    <n v="128"/>
    <x v="1"/>
    <x v="6"/>
    <x v="3547"/>
    <d v="2016-08-13T23:29:16"/>
    <x v="9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x v="3537"/>
    <x v="3548"/>
    <b v="0"/>
    <n v="44"/>
    <b v="1"/>
    <s v="theater/plays"/>
    <n v="104"/>
    <x v="1"/>
    <x v="6"/>
    <x v="3548"/>
    <d v="2016-12-01T07:59:00"/>
    <x v="2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x v="3538"/>
    <x v="3549"/>
    <b v="0"/>
    <n v="39"/>
    <b v="1"/>
    <s v="theater/plays"/>
    <n v="115"/>
    <x v="1"/>
    <x v="6"/>
    <x v="3549"/>
    <d v="2015-05-17T03:00:00"/>
    <x v="0"/>
  </r>
  <r>
    <n v="2828"/>
    <s v="Peace In Our Time"/>
    <s v="The Battle of Britain has been lost; London is occupied, who can you trust? Help produce this classic piece of theatre. Drama for now."/>
    <x v="195"/>
    <n v="9536"/>
    <x v="0"/>
    <s v="GB"/>
    <s v="GBP"/>
    <x v="3539"/>
    <x v="3550"/>
    <b v="0"/>
    <n v="97"/>
    <b v="1"/>
    <s v="theater/plays"/>
    <n v="100"/>
    <x v="1"/>
    <x v="6"/>
    <x v="3550"/>
    <d v="2015-10-02T23:00:00"/>
    <x v="9"/>
  </r>
  <r>
    <n v="3705"/>
    <s v="Pennywinkle: A New Chicago Comedy"/>
    <s v="The play satirizes the Chicago improvisation scene exposing the rules of the craft and the eccentricities of its participants"/>
    <x v="425"/>
    <n v="2925"/>
    <x v="0"/>
    <s v="US"/>
    <s v="USD"/>
    <x v="3540"/>
    <x v="3551"/>
    <b v="0"/>
    <n v="35"/>
    <b v="1"/>
    <s v="theater/plays"/>
    <n v="103"/>
    <x v="1"/>
    <x v="6"/>
    <x v="3551"/>
    <d v="2014-06-23T18:00:00"/>
    <x v="3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x v="3541"/>
    <x v="3552"/>
    <b v="0"/>
    <n v="14"/>
    <b v="0"/>
    <s v="theater/plays"/>
    <n v="21"/>
    <x v="1"/>
    <x v="6"/>
    <x v="3552"/>
    <d v="2016-10-27T06:40:34"/>
    <x v="9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x v="3542"/>
    <x v="3553"/>
    <b v="0"/>
    <n v="23"/>
    <b v="1"/>
    <s v="theater/plays"/>
    <n v="105"/>
    <x v="1"/>
    <x v="6"/>
    <x v="3553"/>
    <d v="2015-01-01T05:00:00"/>
    <x v="3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x v="3543"/>
    <x v="3554"/>
    <b v="0"/>
    <n v="27"/>
    <b v="1"/>
    <s v="theater/plays"/>
    <n v="100"/>
    <x v="1"/>
    <x v="6"/>
    <x v="3554"/>
    <d v="2016-06-17T14:00:00"/>
    <x v="9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x v="3544"/>
    <x v="3555"/>
    <b v="0"/>
    <n v="0"/>
    <b v="0"/>
    <s v="theater/plays"/>
    <n v="0"/>
    <x v="1"/>
    <x v="6"/>
    <x v="3555"/>
    <d v="2014-05-09T06:53:00"/>
    <x v="9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x v="3545"/>
    <x v="3556"/>
    <b v="0"/>
    <n v="5"/>
    <b v="0"/>
    <s v="theater/plays"/>
    <n v="7"/>
    <x v="1"/>
    <x v="6"/>
    <x v="3556"/>
    <d v="2015-03-23T03:55:12"/>
    <x v="9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x v="3546"/>
    <x v="3557"/>
    <b v="0"/>
    <n v="54"/>
    <b v="1"/>
    <s v="theater/plays"/>
    <n v="120"/>
    <x v="1"/>
    <x v="6"/>
    <x v="3557"/>
    <d v="2014-08-13T22:00:00"/>
    <x v="3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x v="3547"/>
    <x v="3558"/>
    <b v="0"/>
    <n v="69"/>
    <b v="1"/>
    <s v="theater/plays"/>
    <n v="100"/>
    <x v="1"/>
    <x v="6"/>
    <x v="3558"/>
    <d v="2015-08-22T20:18:55"/>
    <x v="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x v="3548"/>
    <x v="3559"/>
    <b v="0"/>
    <n v="42"/>
    <b v="1"/>
    <s v="theater/plays"/>
    <n v="101"/>
    <x v="1"/>
    <x v="6"/>
    <x v="3559"/>
    <d v="2015-09-11T18:19:55"/>
    <x v="9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x v="3549"/>
    <x v="3560"/>
    <b v="0"/>
    <n v="53"/>
    <b v="1"/>
    <s v="theater/plays"/>
    <n v="104"/>
    <x v="1"/>
    <x v="6"/>
    <x v="3560"/>
    <d v="2015-01-16T23:58:02"/>
    <x v="9"/>
  </r>
  <r>
    <n v="2976"/>
    <s v="Pizza Delique"/>
    <s v="A play that addresses an important social issue, brought to light by members of the UoM Drama Society."/>
    <x v="158"/>
    <n v="120"/>
    <x v="0"/>
    <s v="GB"/>
    <s v="GBP"/>
    <x v="3550"/>
    <x v="3561"/>
    <b v="0"/>
    <n v="14"/>
    <b v="1"/>
    <s v="theater/plays"/>
    <n v="171"/>
    <x v="1"/>
    <x v="6"/>
    <x v="3561"/>
    <d v="2016-03-13T12:00:00"/>
    <x v="9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x v="3551"/>
    <x v="3562"/>
    <b v="0"/>
    <n v="33"/>
    <b v="1"/>
    <s v="theater/plays"/>
    <n v="106"/>
    <x v="1"/>
    <x v="6"/>
    <x v="3562"/>
    <d v="2014-11-21T04:55:0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x v="3552"/>
    <x v="3563"/>
    <b v="0"/>
    <n v="65"/>
    <b v="1"/>
    <s v="theater/plays"/>
    <n v="105"/>
    <x v="1"/>
    <x v="6"/>
    <x v="3563"/>
    <d v="2015-10-06T16:44:46"/>
    <x v="0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x v="3553"/>
    <x v="3564"/>
    <b v="0"/>
    <n v="21"/>
    <b v="1"/>
    <s v="theater/plays"/>
    <n v="101"/>
    <x v="1"/>
    <x v="6"/>
    <x v="3564"/>
    <d v="2014-08-01T10:01:50"/>
    <x v="9"/>
  </r>
  <r>
    <n v="3994"/>
    <s v="Poles Apart - A Play in 2 Acts"/>
    <s v="Is Henson willing to dare risk a theatrical speaking tour of his North Pole adventures...and more?"/>
    <x v="13"/>
    <n v="5"/>
    <x v="2"/>
    <s v="US"/>
    <s v="USD"/>
    <x v="3554"/>
    <x v="3565"/>
    <b v="0"/>
    <n v="1"/>
    <b v="0"/>
    <s v="theater/plays"/>
    <n v="0"/>
    <x v="1"/>
    <x v="6"/>
    <x v="3565"/>
    <d v="2014-07-19T09:21:30"/>
    <x v="9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x v="3555"/>
    <x v="3566"/>
    <b v="0"/>
    <n v="1"/>
    <b v="0"/>
    <s v="theater/plays"/>
    <n v="0"/>
    <x v="1"/>
    <x v="6"/>
    <x v="3566"/>
    <d v="2014-08-26T16:28:00"/>
    <x v="9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x v="3556"/>
    <x v="3567"/>
    <b v="0"/>
    <n v="25"/>
    <b v="1"/>
    <s v="theater/plays"/>
    <n v="108"/>
    <x v="1"/>
    <x v="6"/>
    <x v="3567"/>
    <d v="2015-02-05T12:20:00"/>
    <x v="9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x v="3557"/>
    <x v="3568"/>
    <b v="0"/>
    <n v="14"/>
    <b v="0"/>
    <s v="theater/plays"/>
    <n v="27"/>
    <x v="1"/>
    <x v="6"/>
    <x v="3568"/>
    <d v="2017-02-26T13:05:58"/>
    <x v="9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x v="3558"/>
    <x v="3569"/>
    <b v="0"/>
    <n v="1"/>
    <b v="0"/>
    <s v="theater/plays"/>
    <n v="0"/>
    <x v="1"/>
    <x v="6"/>
    <x v="3569"/>
    <d v="2014-10-07T04:30:00"/>
    <x v="9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x v="3559"/>
    <x v="3570"/>
    <b v="0"/>
    <n v="112"/>
    <b v="1"/>
    <s v="theater/plays"/>
    <n v="116"/>
    <x v="1"/>
    <x v="6"/>
    <x v="3570"/>
    <d v="2015-07-13T07:35:44"/>
    <x v="9"/>
  </r>
  <r>
    <n v="3360"/>
    <s v="Pretty Butch"/>
    <s v="World Premiere, an M1 Singapore Fringe Festival 2017 commission."/>
    <x v="7"/>
    <n v="9124"/>
    <x v="0"/>
    <s v="SG"/>
    <s v="SGD"/>
    <x v="3560"/>
    <x v="3571"/>
    <b v="0"/>
    <n v="72"/>
    <b v="1"/>
    <s v="theater/plays"/>
    <n v="101"/>
    <x v="1"/>
    <x v="6"/>
    <x v="3571"/>
    <d v="2016-12-14T15:59:00"/>
    <x v="9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x v="3561"/>
    <x v="3572"/>
    <b v="0"/>
    <n v="141"/>
    <b v="1"/>
    <s v="theater/plays"/>
    <n v="128"/>
    <x v="1"/>
    <x v="6"/>
    <x v="3572"/>
    <d v="2015-07-16T00:00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x v="3562"/>
    <x v="3573"/>
    <b v="0"/>
    <n v="34"/>
    <b v="1"/>
    <s v="theater/plays"/>
    <n v="101"/>
    <x v="1"/>
    <x v="6"/>
    <x v="3573"/>
    <d v="2017-02-16T23:00:00"/>
    <x v="9"/>
  </r>
  <r>
    <n v="3262"/>
    <s v="Prison Boxing: A New Play by Leah Joki"/>
    <s v="A one-woman theatrical exploration of the prison system and its inhabitants."/>
    <x v="426"/>
    <n v="12571"/>
    <x v="0"/>
    <s v="US"/>
    <s v="USD"/>
    <x v="3563"/>
    <x v="3574"/>
    <b v="1"/>
    <n v="134"/>
    <b v="1"/>
    <s v="theater/plays"/>
    <n v="103"/>
    <x v="1"/>
    <x v="6"/>
    <x v="3574"/>
    <d v="2014-12-22T04:00:00"/>
    <x v="3"/>
  </r>
  <r>
    <n v="4068"/>
    <s v="Produce BELLE DAME SANS MERCI a stage play"/>
    <s v="Be a PRODUCER of the Original stage play BELLE DAME SANS MERCI by Michael Fenlason! :-) :-( !"/>
    <x v="427"/>
    <n v="34.950000000000003"/>
    <x v="2"/>
    <s v="US"/>
    <s v="USD"/>
    <x v="3564"/>
    <x v="3575"/>
    <b v="0"/>
    <n v="1"/>
    <b v="0"/>
    <s v="theater/plays"/>
    <n v="1"/>
    <x v="1"/>
    <x v="6"/>
    <x v="3575"/>
    <d v="2017-01-13T23:05:00"/>
    <x v="9"/>
  </r>
  <r>
    <n v="4061"/>
    <s v="PRODUCE the Stage Play SKYLAR'S SYNDROME by Gavin Kayner"/>
    <s v="SKYLAR'S SYNDROME is a tremendous psychodrama by master playwright Gavin Kayner!"/>
    <x v="428"/>
    <n v="0"/>
    <x v="2"/>
    <s v="US"/>
    <s v="USD"/>
    <x v="3565"/>
    <x v="3576"/>
    <b v="0"/>
    <n v="0"/>
    <b v="0"/>
    <s v="theater/plays"/>
    <n v="0"/>
    <x v="1"/>
    <x v="6"/>
    <x v="3576"/>
    <d v="2016-04-21T02:23:43"/>
    <x v="9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x v="3566"/>
    <x v="3577"/>
    <b v="0"/>
    <n v="1"/>
    <b v="0"/>
    <s v="theater/plays"/>
    <n v="0"/>
    <x v="1"/>
    <x v="6"/>
    <x v="3577"/>
    <d v="2016-06-19T22:32:01"/>
    <x v="9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x v="3567"/>
    <x v="3578"/>
    <b v="0"/>
    <n v="17"/>
    <b v="1"/>
    <s v="theater/plays"/>
    <n v="202"/>
    <x v="1"/>
    <x v="6"/>
    <x v="3578"/>
    <d v="2015-08-30T00:00:00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x v="3568"/>
    <x v="3579"/>
    <b v="0"/>
    <n v="21"/>
    <b v="1"/>
    <s v="theater/plays"/>
    <n v="101"/>
    <x v="1"/>
    <x v="6"/>
    <x v="3579"/>
    <d v="2015-09-06T13:47:00"/>
    <x v="9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x v="3569"/>
    <x v="3580"/>
    <b v="0"/>
    <n v="17"/>
    <b v="1"/>
    <s v="theater/plays"/>
    <n v="138"/>
    <x v="1"/>
    <x v="6"/>
    <x v="3580"/>
    <d v="2015-06-11T16:12:17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x v="3570"/>
    <x v="3581"/>
    <b v="0"/>
    <n v="35"/>
    <b v="1"/>
    <s v="theater/plays"/>
    <n v="111"/>
    <x v="1"/>
    <x v="6"/>
    <x v="3581"/>
    <d v="2016-02-11T22:59:00"/>
    <x v="9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x v="3571"/>
    <x v="3582"/>
    <b v="0"/>
    <n v="17"/>
    <b v="1"/>
    <s v="theater/plays"/>
    <n v="122"/>
    <x v="1"/>
    <x v="6"/>
    <x v="3582"/>
    <d v="2016-09-21T03:00:00"/>
    <x v="2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x v="3572"/>
    <x v="3583"/>
    <b v="0"/>
    <n v="196"/>
    <b v="1"/>
    <s v="theater/plays"/>
    <n v="101"/>
    <x v="1"/>
    <x v="6"/>
    <x v="3583"/>
    <d v="2014-08-06T21:32:00"/>
    <x v="3"/>
  </r>
  <r>
    <n v="3718"/>
    <s v="PUNK ROCK"/>
    <s v="William Carlisle has the world at his feet but its weight on his shoulders. He is intelligent, articulate and fucked."/>
    <x v="2"/>
    <n v="1197"/>
    <x v="0"/>
    <s v="GB"/>
    <s v="GBP"/>
    <x v="3573"/>
    <x v="3584"/>
    <b v="0"/>
    <n v="46"/>
    <b v="1"/>
    <s v="theater/plays"/>
    <n v="239"/>
    <x v="1"/>
    <x v="6"/>
    <x v="3584"/>
    <d v="2015-02-27T17:11:15"/>
    <x v="9"/>
  </r>
  <r>
    <n v="3460"/>
    <s v="Pushers"/>
    <s v="'Pushers' is an exciting new play and the first project for brand new theatre company, Ain't Got No Home Productions."/>
    <x v="2"/>
    <n v="950"/>
    <x v="0"/>
    <s v="GB"/>
    <s v="GBP"/>
    <x v="3574"/>
    <x v="3585"/>
    <b v="0"/>
    <n v="19"/>
    <b v="1"/>
    <s v="theater/plays"/>
    <n v="190"/>
    <x v="1"/>
    <x v="6"/>
    <x v="3585"/>
    <d v="2014-08-15T12:39:12"/>
    <x v="9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x v="3575"/>
    <x v="3586"/>
    <b v="0"/>
    <n v="43"/>
    <b v="1"/>
    <s v="theater/plays"/>
    <n v="103"/>
    <x v="1"/>
    <x v="6"/>
    <x v="3586"/>
    <d v="2015-11-13T20:17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x v="3576"/>
    <x v="3587"/>
    <b v="0"/>
    <n v="23"/>
    <b v="1"/>
    <s v="theater/plays"/>
    <n v="141"/>
    <x v="1"/>
    <x v="6"/>
    <x v="3587"/>
    <d v="2016-03-14T00:12:53"/>
    <x v="9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x v="3577"/>
    <x v="3588"/>
    <b v="0"/>
    <n v="10"/>
    <b v="0"/>
    <s v="theater/plays"/>
    <n v="48"/>
    <x v="1"/>
    <x v="6"/>
    <x v="3588"/>
    <d v="2014-08-01T07:00:00"/>
    <x v="9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x v="3578"/>
    <x v="3589"/>
    <b v="0"/>
    <n v="2"/>
    <b v="0"/>
    <s v="theater/plays"/>
    <n v="1"/>
    <x v="1"/>
    <x v="6"/>
    <x v="3589"/>
    <d v="2014-08-12T18:36:01"/>
    <x v="9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x v="2902"/>
    <x v="3590"/>
    <b v="0"/>
    <n v="28"/>
    <b v="1"/>
    <s v="theater/plays"/>
    <n v="104"/>
    <x v="1"/>
    <x v="6"/>
    <x v="3590"/>
    <d v="2014-06-01T03:59:00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x v="3579"/>
    <x v="3591"/>
    <b v="0"/>
    <n v="62"/>
    <b v="1"/>
    <s v="theater/plays"/>
    <n v="118"/>
    <x v="1"/>
    <x v="6"/>
    <x v="3591"/>
    <d v="2015-06-21T22:25:00"/>
    <x v="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x v="3580"/>
    <x v="3592"/>
    <b v="0"/>
    <n v="108"/>
    <b v="1"/>
    <s v="theater/plays"/>
    <n v="100"/>
    <x v="1"/>
    <x v="6"/>
    <x v="3592"/>
    <d v="2015-02-23T11:55:03"/>
    <x v="9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x v="3581"/>
    <x v="3593"/>
    <b v="0"/>
    <n v="45"/>
    <b v="1"/>
    <s v="theater/plays"/>
    <n v="186"/>
    <x v="1"/>
    <x v="6"/>
    <x v="3593"/>
    <d v="2014-09-09T12:35:46"/>
    <x v="3"/>
  </r>
  <r>
    <n v="3861"/>
    <s v="READY OR NOT HERE I COME"/>
    <s v="THE COMING OF THE LORD!"/>
    <x v="13"/>
    <n v="100"/>
    <x v="2"/>
    <s v="US"/>
    <s v="USD"/>
    <x v="3582"/>
    <x v="3594"/>
    <b v="0"/>
    <n v="1"/>
    <b v="0"/>
    <s v="theater/plays"/>
    <n v="5"/>
    <x v="1"/>
    <x v="6"/>
    <x v="3594"/>
    <d v="2014-11-12T21:47:00"/>
    <x v="9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x v="3583"/>
    <x v="3595"/>
    <b v="0"/>
    <n v="13"/>
    <b v="1"/>
    <s v="theater/plays"/>
    <n v="102"/>
    <x v="1"/>
    <x v="6"/>
    <x v="3595"/>
    <d v="2015-03-19T14:39:00"/>
    <x v="0"/>
  </r>
  <r>
    <n v="3582"/>
    <s v="REALLY REALLY"/>
    <s v="A contemporary American play touching on the scorching realities of growing up in the Millennial generation."/>
    <x v="28"/>
    <n v="2870"/>
    <x v="0"/>
    <s v="US"/>
    <s v="USD"/>
    <x v="3584"/>
    <x v="3596"/>
    <b v="0"/>
    <n v="49"/>
    <b v="1"/>
    <s v="theater/plays"/>
    <n v="287"/>
    <x v="1"/>
    <x v="6"/>
    <x v="3596"/>
    <d v="2016-04-05T02:18: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29"/>
    <n v="1296"/>
    <x v="0"/>
    <s v="US"/>
    <s v="USD"/>
    <x v="3585"/>
    <x v="3597"/>
    <b v="0"/>
    <n v="30"/>
    <b v="1"/>
    <s v="theater/plays"/>
    <n v="123"/>
    <x v="1"/>
    <x v="6"/>
    <x v="3597"/>
    <d v="2016-08-13T06:59:00"/>
    <x v="2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x v="3586"/>
    <x v="3598"/>
    <b v="0"/>
    <n v="6"/>
    <b v="1"/>
    <s v="theater/plays"/>
    <n v="104"/>
    <x v="1"/>
    <x v="6"/>
    <x v="3598"/>
    <d v="2014-10-27T03:00:00"/>
    <x v="3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x v="3587"/>
    <x v="3599"/>
    <b v="0"/>
    <n v="6"/>
    <b v="0"/>
    <s v="theater/plays"/>
    <n v="3"/>
    <x v="1"/>
    <x v="6"/>
    <x v="3599"/>
    <d v="2015-02-24T03:15:40"/>
    <x v="9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x v="3588"/>
    <x v="3600"/>
    <b v="0"/>
    <n v="89"/>
    <b v="1"/>
    <s v="theater/plays"/>
    <n v="110"/>
    <x v="1"/>
    <x v="6"/>
    <x v="3600"/>
    <d v="2016-05-06T07:17:21"/>
    <x v="9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x v="3589"/>
    <x v="3601"/>
    <b v="0"/>
    <n v="49"/>
    <b v="1"/>
    <s v="theater/plays"/>
    <n v="100"/>
    <x v="1"/>
    <x v="6"/>
    <x v="3601"/>
    <d v="2016-05-17T21:27:59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x v="3590"/>
    <x v="3602"/>
    <b v="0"/>
    <n v="9"/>
    <b v="1"/>
    <s v="theater/plays"/>
    <n v="139"/>
    <x v="1"/>
    <x v="6"/>
    <x v="3602"/>
    <d v="2015-12-02T20:59:25"/>
    <x v="0"/>
  </r>
  <r>
    <n v="2893"/>
    <s v="REDISCOVERING KIA THE PLAY"/>
    <s v="Fundraising for REDISCOVERING KIA THE PLAY"/>
    <x v="10"/>
    <n v="25"/>
    <x v="2"/>
    <s v="US"/>
    <s v="USD"/>
    <x v="3591"/>
    <x v="3603"/>
    <b v="0"/>
    <n v="2"/>
    <b v="0"/>
    <s v="theater/plays"/>
    <n v="1"/>
    <x v="1"/>
    <x v="6"/>
    <x v="3603"/>
    <d v="2015-01-09T02:00:00"/>
    <x v="9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x v="3592"/>
    <x v="3604"/>
    <b v="0"/>
    <n v="4"/>
    <b v="0"/>
    <s v="theater/plays"/>
    <n v="1"/>
    <x v="1"/>
    <x v="6"/>
    <x v="3604"/>
    <d v="2017-04-07T16:15:03"/>
    <x v="9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x v="3593"/>
    <x v="3605"/>
    <b v="0"/>
    <n v="115"/>
    <b v="1"/>
    <s v="theater/plays"/>
    <n v="100"/>
    <x v="1"/>
    <x v="6"/>
    <x v="3605"/>
    <d v="2017-02-01T23:31:00"/>
    <x v="9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x v="3594"/>
    <x v="3606"/>
    <b v="0"/>
    <n v="78"/>
    <b v="1"/>
    <s v="theater/plays"/>
    <n v="124"/>
    <x v="1"/>
    <x v="6"/>
    <x v="3606"/>
    <d v="2016-09-11T20:19:26"/>
    <x v="2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x v="3595"/>
    <x v="3607"/>
    <b v="0"/>
    <n v="8"/>
    <b v="1"/>
    <s v="theater/plays"/>
    <n v="100"/>
    <x v="1"/>
    <x v="6"/>
    <x v="3607"/>
    <d v="2016-08-31T20:46:11"/>
    <x v="2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x v="3596"/>
    <x v="3608"/>
    <b v="0"/>
    <n v="41"/>
    <b v="1"/>
    <s v="theater/plays"/>
    <n v="100"/>
    <x v="1"/>
    <x v="6"/>
    <x v="3608"/>
    <d v="2016-11-11T22:00:00"/>
    <x v="2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x v="3597"/>
    <x v="3609"/>
    <b v="0"/>
    <n v="1"/>
    <b v="0"/>
    <s v="theater/plays"/>
    <n v="3"/>
    <x v="1"/>
    <x v="6"/>
    <x v="3609"/>
    <d v="2017-05-03T19:12:00"/>
    <x v="9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x v="3598"/>
    <x v="3610"/>
    <b v="0"/>
    <n v="70"/>
    <b v="1"/>
    <s v="theater/plays"/>
    <n v="133"/>
    <x v="1"/>
    <x v="6"/>
    <x v="3610"/>
    <d v="2016-08-01T06:59:00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x v="3599"/>
    <x v="3611"/>
    <b v="0"/>
    <n v="3"/>
    <b v="0"/>
    <s v="theater/plays"/>
    <n v="0"/>
    <x v="1"/>
    <x v="6"/>
    <x v="3611"/>
    <d v="2016-05-05T03:04:53"/>
    <x v="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x v="3600"/>
    <x v="3612"/>
    <b v="0"/>
    <n v="2"/>
    <b v="0"/>
    <s v="theater/plays"/>
    <n v="0"/>
    <x v="1"/>
    <x v="6"/>
    <x v="3612"/>
    <d v="2015-03-27T03:34:36"/>
    <x v="9"/>
  </r>
  <r>
    <n v="3508"/>
    <s v="Roll The Dice Theatre Company"/>
    <s v="Roll The Dice Theatre Company revolves around taking risks in the game of life vicariously through beloved childhood games."/>
    <x v="212"/>
    <n v="180"/>
    <x v="0"/>
    <s v="GB"/>
    <s v="GBP"/>
    <x v="3601"/>
    <x v="3613"/>
    <b v="0"/>
    <n v="15"/>
    <b v="1"/>
    <s v="theater/plays"/>
    <n v="180"/>
    <x v="1"/>
    <x v="6"/>
    <x v="3613"/>
    <d v="2016-05-10T21:00:00"/>
    <x v="9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x v="3602"/>
    <x v="3614"/>
    <b v="0"/>
    <n v="26"/>
    <b v="1"/>
    <s v="theater/plays"/>
    <n v="122"/>
    <x v="1"/>
    <x v="6"/>
    <x v="3614"/>
    <d v="2015-03-21T19:22:38"/>
    <x v="0"/>
  </r>
  <r>
    <n v="3176"/>
    <s v="Romeo and Juliet at Moody's Pub"/>
    <s v="Romeo and Juliet at Moody's Pub is an adapted, 90-minute version of Shakespeare's classic tragedy, performed for free in a restaurant"/>
    <x v="167"/>
    <n v="2182"/>
    <x v="0"/>
    <s v="US"/>
    <s v="USD"/>
    <x v="3603"/>
    <x v="3615"/>
    <b v="1"/>
    <n v="55"/>
    <b v="1"/>
    <s v="theater/plays"/>
    <n v="115"/>
    <x v="1"/>
    <x v="6"/>
    <x v="3615"/>
    <d v="2013-08-18T15:00:00"/>
    <x v="4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x v="3604"/>
    <x v="3616"/>
    <b v="0"/>
    <n v="1"/>
    <b v="0"/>
    <s v="theater/plays"/>
    <n v="0"/>
    <x v="1"/>
    <x v="6"/>
    <x v="3616"/>
    <d v="2014-09-11T12:39:21"/>
    <x v="9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x v="3605"/>
    <x v="3617"/>
    <b v="0"/>
    <n v="13"/>
    <b v="0"/>
    <s v="theater/plays"/>
    <n v="4"/>
    <x v="1"/>
    <x v="6"/>
    <x v="3617"/>
    <d v="2014-09-06T00:10:11"/>
    <x v="9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x v="3606"/>
    <x v="3618"/>
    <b v="0"/>
    <n v="7"/>
    <b v="0"/>
    <s v="theater/plays"/>
    <n v="18"/>
    <x v="1"/>
    <x v="6"/>
    <x v="3618"/>
    <d v="2014-07-05T14:22:27"/>
    <x v="9"/>
  </r>
  <r>
    <n v="3318"/>
    <s v="ROOMIES - Atlantic Canada Tour 2016-17"/>
    <s v="Help us strengthen and inspire disability arts in Atlantic Canada"/>
    <x v="13"/>
    <n v="2512"/>
    <x v="0"/>
    <s v="CA"/>
    <s v="CAD"/>
    <x v="3607"/>
    <x v="3619"/>
    <b v="0"/>
    <n v="32"/>
    <b v="1"/>
    <s v="theater/plays"/>
    <n v="126"/>
    <x v="1"/>
    <x v="6"/>
    <x v="3619"/>
    <d v="2016-04-11T02:30:00"/>
    <x v="9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x v="3608"/>
    <x v="3620"/>
    <b v="0"/>
    <n v="21"/>
    <b v="1"/>
    <s v="theater/plays"/>
    <n v="108"/>
    <x v="1"/>
    <x v="6"/>
    <x v="3620"/>
    <d v="2014-08-31T13:08:00"/>
    <x v="9"/>
  </r>
  <r>
    <n v="3245"/>
    <s v="Roughly Speaking: Voices from The Soup Kitchen"/>
    <s v="Five playwrights volunteer at New York's largest soup kitchen and develop a play around the people they meet."/>
    <x v="222"/>
    <n v="21904"/>
    <x v="0"/>
    <s v="US"/>
    <s v="USD"/>
    <x v="3609"/>
    <x v="3621"/>
    <b v="0"/>
    <n v="270"/>
    <b v="1"/>
    <s v="theater/plays"/>
    <n v="104"/>
    <x v="1"/>
    <x v="6"/>
    <x v="3621"/>
    <d v="2015-06-12T02:00:00"/>
    <x v="0"/>
  </r>
  <r>
    <n v="3420"/>
    <s v="Rounds. Set design campaign."/>
    <s v="A powerful and urgent tale of the first line of defence for the NHS. Based on true stories from junior doctors."/>
    <x v="175"/>
    <n v="966"/>
    <x v="0"/>
    <s v="GB"/>
    <s v="GBP"/>
    <x v="3610"/>
    <x v="3622"/>
    <b v="0"/>
    <n v="34"/>
    <b v="1"/>
    <s v="theater/plays"/>
    <n v="138"/>
    <x v="1"/>
    <x v="6"/>
    <x v="3622"/>
    <d v="2016-02-14T00:00:00"/>
    <x v="9"/>
  </r>
  <r>
    <n v="3670"/>
    <s v="Royal Holloway's Drama Society Presents 'Posh'"/>
    <s v="Debauchery, laughter, violence and politics. Why wouldn't you want help Drama Soc's production of 'Posh' be the best it can be?"/>
    <x v="430"/>
    <n v="241"/>
    <x v="0"/>
    <s v="GB"/>
    <s v="GBP"/>
    <x v="3611"/>
    <x v="3623"/>
    <b v="0"/>
    <n v="12"/>
    <b v="1"/>
    <s v="theater/plays"/>
    <n v="110"/>
    <x v="1"/>
    <x v="6"/>
    <x v="3623"/>
    <d v="2015-05-31T23:00:00"/>
    <x v="9"/>
  </r>
  <r>
    <n v="3830"/>
    <s v="Run Away"/>
    <s v="The Aeon Theatre company is producing another original play by Parker Hale at the Manhattan Reportory Theatre"/>
    <x v="212"/>
    <n v="225"/>
    <x v="0"/>
    <s v="US"/>
    <s v="USD"/>
    <x v="3612"/>
    <x v="3624"/>
    <b v="0"/>
    <n v="3"/>
    <b v="1"/>
    <s v="theater/plays"/>
    <n v="225"/>
    <x v="1"/>
    <x v="6"/>
    <x v="3624"/>
    <d v="2016-05-27T17:46:51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x v="3613"/>
    <x v="3625"/>
    <b v="0"/>
    <n v="5"/>
    <b v="0"/>
    <s v="theater/plays"/>
    <n v="13"/>
    <x v="1"/>
    <x v="6"/>
    <x v="3625"/>
    <d v="2016-06-18T19:32:19"/>
    <x v="9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x v="3614"/>
    <x v="3626"/>
    <b v="0"/>
    <n v="4"/>
    <b v="0"/>
    <s v="theater/plays"/>
    <n v="2"/>
    <x v="1"/>
    <x v="6"/>
    <x v="3626"/>
    <d v="2014-09-24T22:00:01"/>
    <x v="9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x v="3615"/>
    <x v="3627"/>
    <b v="0"/>
    <n v="21"/>
    <b v="1"/>
    <s v="theater/plays"/>
    <n v="109"/>
    <x v="1"/>
    <x v="6"/>
    <x v="3627"/>
    <d v="2016-07-10T22:59:00"/>
    <x v="9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x v="3616"/>
    <x v="3628"/>
    <b v="0"/>
    <n v="0"/>
    <b v="0"/>
    <s v="theater/musical"/>
    <n v="0"/>
    <x v="1"/>
    <x v="40"/>
    <x v="3628"/>
    <d v="2015-12-13T20:59:56"/>
    <x v="9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x v="3617"/>
    <x v="3629"/>
    <b v="0"/>
    <n v="2"/>
    <b v="0"/>
    <s v="theater/musical"/>
    <n v="0"/>
    <x v="1"/>
    <x v="40"/>
    <x v="3629"/>
    <d v="2016-05-05T17:00:00"/>
    <x v="9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x v="3618"/>
    <x v="3630"/>
    <b v="0"/>
    <n v="1"/>
    <b v="0"/>
    <s v="theater/musical"/>
    <n v="0"/>
    <x v="1"/>
    <x v="40"/>
    <x v="3630"/>
    <d v="2014-11-29T21:19:50"/>
    <x v="9"/>
  </r>
  <r>
    <n v="3631"/>
    <s v="Evo: An Original Rock Opera"/>
    <s v="A revival of Shadowbox Live's Off-Broadway Rock Opera to uncompromisingly explore the darker urges of humankind. But we need your help!"/>
    <x v="431"/>
    <n v="8725"/>
    <x v="2"/>
    <s v="US"/>
    <s v="USD"/>
    <x v="3619"/>
    <x v="3631"/>
    <b v="0"/>
    <n v="59"/>
    <b v="0"/>
    <s v="theater/musical"/>
    <n v="51"/>
    <x v="1"/>
    <x v="40"/>
    <x v="3631"/>
    <d v="2014-09-23T03:59:00"/>
    <x v="9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x v="3620"/>
    <x v="3632"/>
    <b v="0"/>
    <n v="1"/>
    <b v="0"/>
    <s v="theater/musical"/>
    <n v="20"/>
    <x v="1"/>
    <x v="40"/>
    <x v="3632"/>
    <d v="2014-11-23T22:29:09"/>
    <x v="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x v="3621"/>
    <x v="3633"/>
    <b v="0"/>
    <n v="31"/>
    <b v="0"/>
    <s v="theater/musical"/>
    <n v="35"/>
    <x v="1"/>
    <x v="40"/>
    <x v="3633"/>
    <d v="2016-11-19T01:00:00"/>
    <x v="9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x v="3622"/>
    <x v="3634"/>
    <b v="0"/>
    <n v="18"/>
    <b v="0"/>
    <s v="theater/musical"/>
    <n v="4"/>
    <x v="1"/>
    <x v="40"/>
    <x v="3634"/>
    <d v="2017-01-14T03:59:00"/>
    <x v="9"/>
  </r>
  <r>
    <n v="3635"/>
    <s v="Mary's Son"/>
    <s v="Mary's Son is a pop opera about Jesus and the hope he brings to all people."/>
    <x v="8"/>
    <n v="1276"/>
    <x v="2"/>
    <s v="US"/>
    <s v="USD"/>
    <x v="3623"/>
    <x v="3635"/>
    <b v="0"/>
    <n v="10"/>
    <b v="0"/>
    <s v="theater/musical"/>
    <n v="36"/>
    <x v="1"/>
    <x v="40"/>
    <x v="3635"/>
    <d v="2016-04-20T21:11:16"/>
    <x v="9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x v="3624"/>
    <x v="3636"/>
    <b v="0"/>
    <n v="0"/>
    <b v="0"/>
    <s v="theater/musical"/>
    <n v="0"/>
    <x v="1"/>
    <x v="40"/>
    <x v="3636"/>
    <d v="2015-09-14T16:40:29"/>
    <x v="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x v="3625"/>
    <x v="3637"/>
    <b v="0"/>
    <n v="14"/>
    <b v="0"/>
    <s v="theater/musical"/>
    <n v="31"/>
    <x v="1"/>
    <x v="40"/>
    <x v="3637"/>
    <d v="2015-01-01T16:48:55"/>
    <x v="9"/>
  </r>
  <r>
    <n v="3638"/>
    <s v="Project Hedwig and the Angry Inch"/>
    <s v="A rock and roll journey that explores love, loss, redemption, duality and ascension."/>
    <x v="126"/>
    <n v="216"/>
    <x v="2"/>
    <s v="CA"/>
    <s v="CAD"/>
    <x v="3626"/>
    <x v="3638"/>
    <b v="0"/>
    <n v="2"/>
    <b v="0"/>
    <s v="theater/musical"/>
    <n v="7"/>
    <x v="1"/>
    <x v="40"/>
    <x v="3638"/>
    <d v="2015-04-19T15:08:52"/>
    <x v="9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x v="3627"/>
    <x v="3639"/>
    <b v="0"/>
    <n v="1"/>
    <b v="0"/>
    <s v="theater/musical"/>
    <n v="0"/>
    <x v="1"/>
    <x v="40"/>
    <x v="3639"/>
    <d v="2016-10-07T15:11:00"/>
    <x v="9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x v="3628"/>
    <x v="3640"/>
    <b v="0"/>
    <n v="3"/>
    <b v="0"/>
    <s v="theater/musical"/>
    <n v="6"/>
    <x v="1"/>
    <x v="40"/>
    <x v="3640"/>
    <d v="2015-05-10T18:45:30"/>
    <x v="9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x v="3629"/>
    <x v="3641"/>
    <b v="0"/>
    <n v="0"/>
    <b v="0"/>
    <s v="theater/musical"/>
    <n v="0"/>
    <x v="1"/>
    <x v="40"/>
    <x v="3641"/>
    <d v="2014-10-05T05:00:00"/>
    <x v="9"/>
  </r>
  <r>
    <n v="3642"/>
    <s v="My own musical"/>
    <s v="All the world's a stage..._x000a_It is my biggest dream to perform my own, selfcreated musical with lots of kids as big as I am able to."/>
    <x v="175"/>
    <n v="15"/>
    <x v="2"/>
    <s v="DE"/>
    <s v="EUR"/>
    <x v="3630"/>
    <x v="3642"/>
    <b v="0"/>
    <n v="2"/>
    <b v="0"/>
    <s v="theater/musical"/>
    <n v="2"/>
    <x v="1"/>
    <x v="40"/>
    <x v="3642"/>
    <d v="2015-11-30T17:00:00"/>
    <x v="9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x v="3631"/>
    <x v="3643"/>
    <b v="0"/>
    <n v="0"/>
    <b v="0"/>
    <s v="theater/musical"/>
    <n v="0"/>
    <x v="1"/>
    <x v="40"/>
    <x v="3643"/>
    <d v="2015-11-17T04:27:19"/>
    <x v="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x v="3632"/>
    <x v="3644"/>
    <b v="0"/>
    <n v="12"/>
    <b v="0"/>
    <s v="theater/musical"/>
    <n v="16"/>
    <x v="1"/>
    <x v="40"/>
    <x v="3644"/>
    <d v="2016-03-08T04:59:00"/>
    <x v="9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x v="3633"/>
    <x v="3645"/>
    <b v="0"/>
    <n v="1"/>
    <b v="0"/>
    <s v="theater/musical"/>
    <n v="0"/>
    <x v="1"/>
    <x v="40"/>
    <x v="3645"/>
    <d v="2016-11-22T00:17:18"/>
    <x v="9"/>
  </r>
  <r>
    <n v="3646"/>
    <s v="Our Sacred Honor"/>
    <s v="Develop demo materials for new, true story of teen Revolutionary War heroes - for hybrid film/live stage musical"/>
    <x v="3"/>
    <n v="481"/>
    <x v="2"/>
    <s v="US"/>
    <s v="USD"/>
    <x v="3634"/>
    <x v="3646"/>
    <b v="0"/>
    <n v="8"/>
    <b v="0"/>
    <s v="theater/musical"/>
    <n v="5"/>
    <x v="1"/>
    <x v="40"/>
    <x v="3646"/>
    <d v="2015-06-16T23:30:00"/>
    <x v="9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x v="3635"/>
    <x v="3647"/>
    <b v="0"/>
    <n v="2"/>
    <b v="0"/>
    <s v="theater/musical"/>
    <n v="6"/>
    <x v="1"/>
    <x v="40"/>
    <x v="3647"/>
    <d v="2016-09-30T17:58:47"/>
    <x v="9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x v="2550"/>
    <x v="3648"/>
    <b v="0"/>
    <n v="11"/>
    <b v="1"/>
    <s v="theater/plays"/>
    <n v="110"/>
    <x v="1"/>
    <x v="6"/>
    <x v="3648"/>
    <d v="2015-06-01T03:59:00"/>
    <x v="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x v="3636"/>
    <x v="3649"/>
    <b v="0"/>
    <n v="13"/>
    <b v="0"/>
    <s v="theater/plays"/>
    <n v="27"/>
    <x v="1"/>
    <x v="6"/>
    <x v="3649"/>
    <d v="2015-03-25T18:01:10"/>
    <x v="9"/>
  </r>
  <r>
    <n v="3271"/>
    <s v="Saxon Court at Southwark Playhouse"/>
    <s v="A razor sharp satire to darken your Christmas."/>
    <x v="15"/>
    <n v="1950"/>
    <x v="0"/>
    <s v="GB"/>
    <s v="GBP"/>
    <x v="3637"/>
    <x v="3650"/>
    <b v="1"/>
    <n v="51"/>
    <b v="1"/>
    <s v="theater/plays"/>
    <n v="130"/>
    <x v="1"/>
    <x v="6"/>
    <x v="3650"/>
    <d v="2014-11-02T11:29:35"/>
    <x v="9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x v="3638"/>
    <x v="3651"/>
    <b v="0"/>
    <n v="9"/>
    <b v="1"/>
    <s v="theater/plays"/>
    <n v="105"/>
    <x v="1"/>
    <x v="6"/>
    <x v="3651"/>
    <d v="2016-02-20T02:45:35"/>
    <x v="2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x v="3639"/>
    <x v="3652"/>
    <b v="0"/>
    <n v="3"/>
    <b v="0"/>
    <s v="theater/plays"/>
    <n v="5"/>
    <x v="1"/>
    <x v="6"/>
    <x v="3652"/>
    <d v="2016-11-13T10:17:40"/>
    <x v="9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x v="3640"/>
    <x v="3653"/>
    <b v="0"/>
    <n v="132"/>
    <b v="1"/>
    <s v="theater/plays"/>
    <n v="104"/>
    <x v="1"/>
    <x v="6"/>
    <x v="3653"/>
    <d v="2015-03-18T17:00:00"/>
    <x v="9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x v="3641"/>
    <x v="3654"/>
    <b v="0"/>
    <n v="11"/>
    <b v="0"/>
    <s v="theater/plays"/>
    <n v="11"/>
    <x v="1"/>
    <x v="6"/>
    <x v="3654"/>
    <d v="2016-05-22T19:34:33"/>
    <x v="9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x v="3642"/>
    <x v="3655"/>
    <b v="0"/>
    <n v="71"/>
    <b v="1"/>
    <s v="theater/plays"/>
    <n v="114"/>
    <x v="1"/>
    <x v="6"/>
    <x v="3655"/>
    <d v="2015-03-09T03:44:52"/>
    <x v="0"/>
  </r>
  <r>
    <n v="3475"/>
    <s v="Score"/>
    <s v="Score is a musical play inspired by true stories of parents who have recovered from addiction and regained their children."/>
    <x v="43"/>
    <n v="340"/>
    <x v="0"/>
    <s v="GB"/>
    <s v="GBP"/>
    <x v="3643"/>
    <x v="3656"/>
    <b v="0"/>
    <n v="17"/>
    <b v="1"/>
    <s v="theater/plays"/>
    <n v="113"/>
    <x v="1"/>
    <x v="6"/>
    <x v="3656"/>
    <d v="2014-11-03T00:00:00"/>
    <x v="9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x v="3644"/>
    <x v="3657"/>
    <b v="1"/>
    <n v="49"/>
    <b v="1"/>
    <s v="theater/plays"/>
    <n v="100"/>
    <x v="1"/>
    <x v="6"/>
    <x v="3657"/>
    <d v="2015-07-16T17:24:3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x v="3645"/>
    <x v="3658"/>
    <b v="0"/>
    <n v="22"/>
    <b v="1"/>
    <s v="theater/plays"/>
    <n v="119"/>
    <x v="1"/>
    <x v="6"/>
    <x v="3658"/>
    <d v="2016-05-08T21:00:00"/>
    <x v="9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x v="3646"/>
    <x v="3659"/>
    <b v="0"/>
    <n v="17"/>
    <b v="1"/>
    <s v="theater/plays"/>
    <n v="138"/>
    <x v="1"/>
    <x v="6"/>
    <x v="3659"/>
    <d v="2016-03-01T23:59:00"/>
    <x v="9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x v="3647"/>
    <x v="3660"/>
    <b v="0"/>
    <n v="40"/>
    <b v="1"/>
    <s v="theater/plays"/>
    <n v="101"/>
    <x v="1"/>
    <x v="6"/>
    <x v="3660"/>
    <d v="2015-03-31T04:16:54"/>
    <x v="9"/>
  </r>
  <r>
    <n v="1292"/>
    <s v="Season Scandinavia"/>
    <s v="Empty Deck presents the most exciting unknown contemporary Scandinavian plays in co-production with The Other Room Theatre, Cardiff."/>
    <x v="179"/>
    <n v="1870"/>
    <x v="0"/>
    <s v="GB"/>
    <s v="GBP"/>
    <x v="3648"/>
    <x v="3661"/>
    <b v="0"/>
    <n v="52"/>
    <b v="1"/>
    <s v="theater/plays"/>
    <n v="110"/>
    <x v="1"/>
    <x v="6"/>
    <x v="3661"/>
    <d v="2015-10-06T22:59:00"/>
    <x v="9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x v="3649"/>
    <x v="3662"/>
    <b v="0"/>
    <n v="39"/>
    <b v="1"/>
    <s v="theater/plays"/>
    <n v="104"/>
    <x v="1"/>
    <x v="6"/>
    <x v="3662"/>
    <d v="2014-05-13T04:00:00"/>
    <x v="3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x v="3650"/>
    <x v="3663"/>
    <b v="0"/>
    <n v="95"/>
    <b v="1"/>
    <s v="theater/plays"/>
    <n v="115"/>
    <x v="1"/>
    <x v="6"/>
    <x v="3663"/>
    <d v="2014-11-23T22:00:00"/>
    <x v="9"/>
  </r>
  <r>
    <n v="4058"/>
    <s v="Secret of Shahrazad (World Premier)"/>
    <s v="Help reveal the beauty of Islamic culture by launching this new adventure play celebrating Persian music, dance, and lore."/>
    <x v="191"/>
    <n v="95"/>
    <x v="2"/>
    <s v="US"/>
    <s v="USD"/>
    <x v="3651"/>
    <x v="3664"/>
    <b v="0"/>
    <n v="4"/>
    <b v="0"/>
    <s v="theater/plays"/>
    <n v="3"/>
    <x v="1"/>
    <x v="6"/>
    <x v="3664"/>
    <d v="2016-04-01T03:59:00"/>
    <x v="9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x v="3652"/>
    <x v="3665"/>
    <b v="0"/>
    <n v="72"/>
    <b v="1"/>
    <s v="theater/plays"/>
    <n v="107"/>
    <x v="1"/>
    <x v="6"/>
    <x v="3665"/>
    <d v="2015-12-10T14:14:56"/>
    <x v="9"/>
  </r>
  <r>
    <n v="2823"/>
    <s v="Seliges Theater presents &quot;The God of Carnage&quot;"/>
    <s v="Seliges Theater is a brand new theatre company based out of Bristol. &quot;The God of Carnage&quot; will be our debut show. Help us get started!"/>
    <x v="212"/>
    <n v="124"/>
    <x v="0"/>
    <s v="GB"/>
    <s v="GBP"/>
    <x v="3653"/>
    <x v="3666"/>
    <b v="0"/>
    <n v="14"/>
    <b v="1"/>
    <s v="theater/plays"/>
    <n v="124"/>
    <x v="1"/>
    <x v="6"/>
    <x v="3666"/>
    <d v="2015-03-31T22:59:00"/>
    <x v="9"/>
  </r>
  <r>
    <n v="3724"/>
    <s v="Send 'Bin Laden: The One Man Show' to Hollywood!"/>
    <s v="One man, one monster, one unforgettable act of violence. This is the story of the worldâ€™s most notorious terrorist. It is going to USA"/>
    <x v="271"/>
    <n v="4409.55"/>
    <x v="0"/>
    <s v="GB"/>
    <s v="GBP"/>
    <x v="3654"/>
    <x v="3667"/>
    <b v="0"/>
    <n v="89"/>
    <b v="1"/>
    <s v="theater/plays"/>
    <n v="103"/>
    <x v="1"/>
    <x v="6"/>
    <x v="3667"/>
    <d v="2016-05-04T23:00:00"/>
    <x v="9"/>
  </r>
  <r>
    <n v="3497"/>
    <s v="Send SACKERSON to SD Fringe"/>
    <s v="We've been invited to the San Diego International Fringe Festival. Can you help us get there? Special performances in SLC and OREM."/>
    <x v="432"/>
    <n v="1686"/>
    <x v="0"/>
    <s v="US"/>
    <s v="USD"/>
    <x v="3655"/>
    <x v="3668"/>
    <b v="0"/>
    <n v="49"/>
    <b v="1"/>
    <s v="theater/plays"/>
    <n v="109"/>
    <x v="1"/>
    <x v="6"/>
    <x v="3668"/>
    <d v="2016-06-02T22:00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x v="3656"/>
    <x v="3669"/>
    <b v="1"/>
    <n v="186"/>
    <b v="1"/>
    <s v="theater/plays"/>
    <n v="101"/>
    <x v="1"/>
    <x v="6"/>
    <x v="3669"/>
    <d v="2015-03-26T01:03:29"/>
    <x v="9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x v="3657"/>
    <x v="3670"/>
    <b v="0"/>
    <n v="44"/>
    <b v="1"/>
    <s v="theater/plays"/>
    <n v="118"/>
    <x v="1"/>
    <x v="6"/>
    <x v="3670"/>
    <d v="2014-06-04T04:59:00"/>
    <x v="3"/>
  </r>
  <r>
    <n v="3317"/>
    <s v="Seven Minutes in Eternity"/>
    <s v="Andy Boyd's epic new satire about heroes and villains, humankind's search for glory, and fascism in America"/>
    <x v="429"/>
    <n v="1115"/>
    <x v="0"/>
    <s v="US"/>
    <s v="USD"/>
    <x v="3658"/>
    <x v="3671"/>
    <b v="0"/>
    <n v="18"/>
    <b v="1"/>
    <s v="theater/plays"/>
    <n v="106"/>
    <x v="1"/>
    <x v="6"/>
    <x v="3671"/>
    <d v="2016-06-08T00:57:04"/>
    <x v="2"/>
  </r>
  <r>
    <n v="3135"/>
    <s v="SEVEN, a Documentary Play: North Carolina Premiere!"/>
    <s v="SEVEN tells the true stories of 7 women who bravely fought for the well-being of women, families, and children around the globe."/>
    <x v="433"/>
    <n v="162"/>
    <x v="3"/>
    <s v="US"/>
    <s v="USD"/>
    <x v="3659"/>
    <x v="3672"/>
    <b v="0"/>
    <n v="7"/>
    <b v="0"/>
    <s v="theater/plays"/>
    <n v="21"/>
    <x v="1"/>
    <x v="6"/>
    <x v="3672"/>
    <d v="2017-04-04T03:38:41"/>
    <x v="9"/>
  </r>
  <r>
    <n v="3596"/>
    <s v="SHADFLY - NEW PLAY AT THE ARTS PROJECT"/>
    <s v="A play about the last eight years of the life of Egon Schiele, one of the most influential Austrian Expressionist artists."/>
    <x v="183"/>
    <n v="1185"/>
    <x v="0"/>
    <s v="CA"/>
    <s v="CAD"/>
    <x v="3660"/>
    <x v="3673"/>
    <b v="0"/>
    <n v="15"/>
    <b v="1"/>
    <s v="theater/plays"/>
    <n v="108"/>
    <x v="1"/>
    <x v="6"/>
    <x v="3673"/>
    <d v="2014-08-26T17:09:42"/>
    <x v="9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x v="3661"/>
    <x v="3674"/>
    <b v="1"/>
    <n v="84"/>
    <b v="1"/>
    <s v="theater/plays"/>
    <n v="125"/>
    <x v="1"/>
    <x v="6"/>
    <x v="3674"/>
    <d v="2015-10-24T21:29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x v="3662"/>
    <x v="3675"/>
    <b v="0"/>
    <n v="7"/>
    <b v="0"/>
    <s v="theater/plays"/>
    <n v="28"/>
    <x v="1"/>
    <x v="6"/>
    <x v="3675"/>
    <d v="2015-05-25T21:38:16"/>
    <x v="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x v="3663"/>
    <x v="3676"/>
    <b v="0"/>
    <n v="1"/>
    <b v="0"/>
    <s v="theater/plays"/>
    <n v="0"/>
    <x v="1"/>
    <x v="6"/>
    <x v="3676"/>
    <d v="2015-07-19T18:44:23"/>
    <x v="9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x v="3664"/>
    <x v="3677"/>
    <b v="0"/>
    <n v="108"/>
    <b v="1"/>
    <s v="theater/plays"/>
    <n v="110"/>
    <x v="1"/>
    <x v="6"/>
    <x v="3677"/>
    <d v="2015-03-26T04:00:00"/>
    <x v="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x v="3665"/>
    <x v="3678"/>
    <b v="0"/>
    <n v="15"/>
    <b v="1"/>
    <s v="theater/plays"/>
    <n v="101"/>
    <x v="1"/>
    <x v="6"/>
    <x v="3678"/>
    <d v="2014-07-02T14:54:06"/>
    <x v="3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x v="3666"/>
    <x v="3679"/>
    <b v="0"/>
    <n v="20"/>
    <b v="1"/>
    <s v="theater/plays"/>
    <n v="117"/>
    <x v="1"/>
    <x v="6"/>
    <x v="3679"/>
    <d v="2014-12-01T19:09:00"/>
    <x v="9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x v="3667"/>
    <x v="3680"/>
    <b v="0"/>
    <n v="60"/>
    <b v="1"/>
    <s v="theater/plays"/>
    <n v="302"/>
    <x v="1"/>
    <x v="6"/>
    <x v="3680"/>
    <d v="2016-05-13T19:04:23"/>
    <x v="2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x v="3668"/>
    <x v="3681"/>
    <b v="0"/>
    <n v="0"/>
    <b v="0"/>
    <s v="theater/plays"/>
    <n v="0"/>
    <x v="1"/>
    <x v="6"/>
    <x v="3681"/>
    <d v="2015-08-27T15:54:35"/>
    <x v="9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x v="3669"/>
    <x v="3682"/>
    <b v="0"/>
    <n v="16"/>
    <b v="0"/>
    <s v="theater/plays"/>
    <n v="32"/>
    <x v="1"/>
    <x v="6"/>
    <x v="3682"/>
    <d v="2014-08-02T14:00:00"/>
    <x v="9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x v="3670"/>
    <x v="3683"/>
    <b v="0"/>
    <n v="8"/>
    <b v="1"/>
    <s v="theater/plays"/>
    <n v="100"/>
    <x v="1"/>
    <x v="6"/>
    <x v="3683"/>
    <d v="2015-04-11T19:22:39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x v="3671"/>
    <x v="3684"/>
    <b v="0"/>
    <n v="18"/>
    <b v="1"/>
    <s v="theater/plays"/>
    <n v="110"/>
    <x v="1"/>
    <x v="6"/>
    <x v="3684"/>
    <d v="2015-02-26T00:35:10"/>
    <x v="0"/>
  </r>
  <r>
    <n v="3622"/>
    <s v="Shakespeare's Pericles, Prince of Tyre"/>
    <s v="5 actors. 39 characters. 1 epic adventure. Presented by the Cradle Theatre Company."/>
    <x v="28"/>
    <n v="1000.99"/>
    <x v="0"/>
    <s v="US"/>
    <s v="USD"/>
    <x v="3672"/>
    <x v="3685"/>
    <b v="0"/>
    <n v="21"/>
    <b v="1"/>
    <s v="theater/plays"/>
    <n v="100"/>
    <x v="1"/>
    <x v="6"/>
    <x v="3685"/>
    <d v="2014-09-28T03:23:00"/>
    <x v="3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x v="3673"/>
    <x v="3686"/>
    <b v="0"/>
    <n v="0"/>
    <b v="0"/>
    <s v="theater/plays"/>
    <n v="0"/>
    <x v="1"/>
    <x v="6"/>
    <x v="3686"/>
    <d v="2014-10-26T18:00:00"/>
    <x v="9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x v="3674"/>
    <x v="3687"/>
    <b v="1"/>
    <n v="23"/>
    <b v="0"/>
    <s v="theater/plays"/>
    <n v="22"/>
    <x v="1"/>
    <x v="6"/>
    <x v="3687"/>
    <d v="2014-05-11T11:50:52"/>
    <x v="9"/>
  </r>
  <r>
    <n v="3470"/>
    <s v="She Kills Monsters"/>
    <s v="The New Artist's Circle is a theatre company dedicated to bringing the arts to young people."/>
    <x v="49"/>
    <n v="375"/>
    <x v="0"/>
    <s v="US"/>
    <s v="USD"/>
    <x v="3675"/>
    <x v="3688"/>
    <b v="0"/>
    <n v="9"/>
    <b v="1"/>
    <s v="theater/plays"/>
    <n v="150"/>
    <x v="1"/>
    <x v="6"/>
    <x v="3688"/>
    <d v="2016-07-15T21:38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x v="3676"/>
    <x v="3689"/>
    <b v="0"/>
    <n v="93"/>
    <b v="1"/>
    <s v="theater/plays"/>
    <n v="102"/>
    <x v="1"/>
    <x v="6"/>
    <x v="3689"/>
    <d v="2016-08-23T03:07:17"/>
    <x v="2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x v="3677"/>
    <x v="3690"/>
    <b v="0"/>
    <n v="9"/>
    <b v="0"/>
    <s v="theater/plays"/>
    <n v="1"/>
    <x v="1"/>
    <x v="6"/>
    <x v="3690"/>
    <d v="2015-01-04T23:26:00"/>
    <x v="9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x v="3678"/>
    <x v="3691"/>
    <b v="0"/>
    <n v="30"/>
    <b v="1"/>
    <s v="theater/plays"/>
    <n v="108"/>
    <x v="1"/>
    <x v="6"/>
    <x v="3691"/>
    <d v="2016-05-10T11:10:48"/>
    <x v="9"/>
  </r>
  <r>
    <n v="3511"/>
    <s v="Silent Planet"/>
    <s v="The world premiere of the first full-length play by Eve Leigh, at the intimate Finborough Theatre in London."/>
    <x v="15"/>
    <n v="1518"/>
    <x v="0"/>
    <s v="GB"/>
    <s v="GBP"/>
    <x v="3679"/>
    <x v="3692"/>
    <b v="0"/>
    <n v="19"/>
    <b v="1"/>
    <s v="theater/plays"/>
    <n v="101"/>
    <x v="1"/>
    <x v="6"/>
    <x v="3692"/>
    <d v="2014-11-07T18:30:00"/>
    <x v="9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x v="3680"/>
    <x v="3693"/>
    <b v="0"/>
    <n v="0"/>
    <b v="0"/>
    <s v="theater/plays"/>
    <n v="0"/>
    <x v="1"/>
    <x v="6"/>
    <x v="3693"/>
    <d v="2015-05-29T16:36:34"/>
    <x v="9"/>
  </r>
  <r>
    <n v="3623"/>
    <s v="Since I've Been Here"/>
    <s v="An original play exploring the complications of romantic relationships in all forms."/>
    <x v="30"/>
    <n v="3000"/>
    <x v="0"/>
    <s v="US"/>
    <s v="USD"/>
    <x v="3681"/>
    <x v="3694"/>
    <b v="0"/>
    <n v="34"/>
    <b v="1"/>
    <s v="theater/plays"/>
    <n v="120"/>
    <x v="1"/>
    <x v="6"/>
    <x v="3694"/>
    <d v="2014-07-26T07:00:00"/>
    <x v="3"/>
  </r>
  <r>
    <n v="3131"/>
    <s v="SNAKE EYES"/>
    <s v="A Staged Reading of &quot;Snake Eyes,&quot; a new play by Alex Rafala"/>
    <x v="399"/>
    <n v="645"/>
    <x v="3"/>
    <s v="US"/>
    <s v="USD"/>
    <x v="3682"/>
    <x v="3695"/>
    <b v="0"/>
    <n v="12"/>
    <b v="0"/>
    <s v="theater/plays"/>
    <n v="16"/>
    <x v="1"/>
    <x v="6"/>
    <x v="3695"/>
    <d v="2017-04-08T12:54:05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x v="3683"/>
    <x v="3696"/>
    <b v="0"/>
    <n v="18"/>
    <b v="1"/>
    <s v="theater/plays"/>
    <n v="130"/>
    <x v="1"/>
    <x v="6"/>
    <x v="3696"/>
    <d v="2017-01-11T05:00:00"/>
    <x v="9"/>
  </r>
  <r>
    <n v="3146"/>
    <s v="SoÃ±Ã© una ciudad amurallada"/>
    <s v="Somos... Podemos... Amamos... Nuestra muralla, nuestra utopÃ­a. Que el amor sea el lÃ­mite"/>
    <x v="63"/>
    <n v="5250"/>
    <x v="3"/>
    <s v="MX"/>
    <s v="MXN"/>
    <x v="3684"/>
    <x v="3697"/>
    <b v="0"/>
    <n v="12"/>
    <b v="0"/>
    <s v="theater/plays"/>
    <n v="11"/>
    <x v="1"/>
    <x v="6"/>
    <x v="3697"/>
    <d v="2017-04-16T15:22:46"/>
    <x v="9"/>
  </r>
  <r>
    <n v="3678"/>
    <s v="Some big Some bang"/>
    <s v="The Ugly Collective takes Some big Some bang to the Underbelly Venues at the Edinburgh Fringe!"/>
    <x v="13"/>
    <n v="2050"/>
    <x v="0"/>
    <s v="GB"/>
    <s v="GBP"/>
    <x v="3685"/>
    <x v="3698"/>
    <b v="0"/>
    <n v="31"/>
    <b v="1"/>
    <s v="theater/plays"/>
    <n v="103"/>
    <x v="1"/>
    <x v="6"/>
    <x v="3698"/>
    <d v="2015-05-31T12:44:58"/>
    <x v="9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x v="3686"/>
    <x v="3699"/>
    <b v="0"/>
    <n v="17"/>
    <b v="0"/>
    <s v="theater/plays"/>
    <n v="9"/>
    <x v="1"/>
    <x v="6"/>
    <x v="3699"/>
    <d v="2014-08-25T21:00:00"/>
    <x v="9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x v="3687"/>
    <x v="3700"/>
    <b v="0"/>
    <n v="8"/>
    <b v="0"/>
    <s v="theater/plays"/>
    <n v="17"/>
    <x v="1"/>
    <x v="6"/>
    <x v="3700"/>
    <d v="2015-08-15T18:12:24"/>
    <x v="9"/>
  </r>
  <r>
    <n v="4004"/>
    <s v="South Florida Tours"/>
    <s v="Help Launch The Queen Into South Florida!"/>
    <x v="2"/>
    <n v="1"/>
    <x v="2"/>
    <s v="US"/>
    <s v="USD"/>
    <x v="3688"/>
    <x v="3701"/>
    <b v="0"/>
    <n v="1"/>
    <b v="0"/>
    <s v="theater/plays"/>
    <n v="0"/>
    <x v="1"/>
    <x v="6"/>
    <x v="3701"/>
    <d v="2014-10-08T03:54:17"/>
    <x v="9"/>
  </r>
  <r>
    <n v="4070"/>
    <s v="Southern Utah University: V-Day 2015"/>
    <s v="V-Day Southern Utah University 2015 and Second Studio Players presents: The Vagina Monologues"/>
    <x v="28"/>
    <n v="165"/>
    <x v="2"/>
    <s v="US"/>
    <s v="USD"/>
    <x v="3689"/>
    <x v="3702"/>
    <b v="0"/>
    <n v="6"/>
    <b v="0"/>
    <s v="theater/plays"/>
    <n v="17"/>
    <x v="1"/>
    <x v="6"/>
    <x v="3702"/>
    <d v="2015-03-01T03:00:00"/>
    <x v="9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x v="3690"/>
    <x v="3703"/>
    <b v="0"/>
    <n v="0"/>
    <b v="0"/>
    <s v="theater/plays"/>
    <n v="0"/>
    <x v="1"/>
    <x v="6"/>
    <x v="3703"/>
    <d v="2015-12-04T16:43:59"/>
    <x v="9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x v="3691"/>
    <x v="3704"/>
    <b v="0"/>
    <n v="13"/>
    <b v="1"/>
    <s v="theater/plays"/>
    <n v="100"/>
    <x v="1"/>
    <x v="6"/>
    <x v="3704"/>
    <d v="2016-11-26T06:00:00"/>
    <x v="2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x v="3692"/>
    <x v="3705"/>
    <b v="0"/>
    <n v="91"/>
    <b v="0"/>
    <s v="theater/plays"/>
    <n v="18"/>
    <x v="1"/>
    <x v="6"/>
    <x v="3705"/>
    <d v="2016-04-11T11:13:07"/>
    <x v="9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x v="3693"/>
    <x v="3706"/>
    <b v="0"/>
    <n v="22"/>
    <b v="1"/>
    <s v="theater/plays"/>
    <n v="144"/>
    <x v="1"/>
    <x v="6"/>
    <x v="3706"/>
    <d v="2015-06-26T21:00:00"/>
    <x v="9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x v="3694"/>
    <x v="3707"/>
    <b v="0"/>
    <n v="46"/>
    <b v="1"/>
    <s v="theater/plays"/>
    <n v="104"/>
    <x v="1"/>
    <x v="6"/>
    <x v="3707"/>
    <d v="2015-02-21T22:05:25"/>
    <x v="9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x v="3695"/>
    <x v="3708"/>
    <b v="0"/>
    <n v="61"/>
    <b v="1"/>
    <s v="theater/plays"/>
    <n v="127"/>
    <x v="1"/>
    <x v="6"/>
    <x v="3708"/>
    <d v="2016-04-19T23:27:30"/>
    <x v="2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x v="3696"/>
    <x v="3709"/>
    <b v="1"/>
    <n v="302"/>
    <b v="1"/>
    <s v="theater/plays"/>
    <n v="189"/>
    <x v="1"/>
    <x v="6"/>
    <x v="3709"/>
    <d v="2012-12-20T11:58:45"/>
    <x v="9"/>
  </r>
  <r>
    <n v="3746"/>
    <s v="Stage Play Production - &quot;I Love You to Death&quot;"/>
    <s v="Generational curses CAN be broken...right?"/>
    <x v="0"/>
    <n v="202"/>
    <x v="2"/>
    <s v="US"/>
    <s v="USD"/>
    <x v="3697"/>
    <x v="3710"/>
    <b v="0"/>
    <n v="1"/>
    <b v="0"/>
    <s v="theater/plays"/>
    <n v="2"/>
    <x v="1"/>
    <x v="6"/>
    <x v="3710"/>
    <d v="2016-10-08T09:20:39"/>
    <x v="9"/>
  </r>
  <r>
    <n v="4087"/>
    <s v="Stage Production &quot;The Nail Shop&quot;"/>
    <s v="Comedy Stage Play"/>
    <x v="236"/>
    <n v="0"/>
    <x v="2"/>
    <s v="US"/>
    <s v="USD"/>
    <x v="3698"/>
    <x v="3711"/>
    <b v="0"/>
    <n v="0"/>
    <b v="0"/>
    <s v="theater/plays"/>
    <n v="0"/>
    <x v="1"/>
    <x v="6"/>
    <x v="3711"/>
    <d v="2016-07-17T17:49:46"/>
    <x v="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x v="3699"/>
    <x v="3712"/>
    <b v="0"/>
    <n v="5"/>
    <b v="0"/>
    <s v="theater/plays"/>
    <n v="50"/>
    <x v="1"/>
    <x v="6"/>
    <x v="3712"/>
    <d v="2016-01-29T23:34:00"/>
    <x v="9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x v="3700"/>
    <x v="3713"/>
    <b v="0"/>
    <n v="9"/>
    <b v="1"/>
    <s v="theater/plays"/>
    <n v="104"/>
    <x v="1"/>
    <x v="6"/>
    <x v="3713"/>
    <d v="2014-08-10T15:59:00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x v="3701"/>
    <x v="3714"/>
    <b v="0"/>
    <n v="37"/>
    <b v="0"/>
    <s v="theater/plays"/>
    <n v="78"/>
    <x v="1"/>
    <x v="6"/>
    <x v="3714"/>
    <d v="2016-05-09T04:00:00"/>
    <x v="9"/>
  </r>
  <r>
    <n v="2833"/>
    <s v="Star Man Rocket Man"/>
    <s v="A new play about exploring outer space"/>
    <x v="199"/>
    <n v="2923"/>
    <x v="0"/>
    <s v="US"/>
    <s v="USD"/>
    <x v="3702"/>
    <x v="3715"/>
    <b v="0"/>
    <n v="35"/>
    <b v="1"/>
    <s v="theater/plays"/>
    <n v="108"/>
    <x v="1"/>
    <x v="6"/>
    <x v="3715"/>
    <d v="2015-10-11T02:00:00"/>
    <x v="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x v="3703"/>
    <x v="3716"/>
    <b v="0"/>
    <n v="33"/>
    <b v="1"/>
    <s v="theater/plays"/>
    <n v="101"/>
    <x v="1"/>
    <x v="6"/>
    <x v="3716"/>
    <d v="2016-10-20T04:55:00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x v="3704"/>
    <x v="3717"/>
    <b v="0"/>
    <n v="8"/>
    <b v="1"/>
    <s v="theater/plays"/>
    <n v="100"/>
    <x v="1"/>
    <x v="6"/>
    <x v="3717"/>
    <d v="2015-11-19T18:58:11"/>
    <x v="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x v="3705"/>
    <x v="3718"/>
    <b v="0"/>
    <n v="0"/>
    <b v="0"/>
    <s v="theater/plays"/>
    <n v="0"/>
    <x v="1"/>
    <x v="6"/>
    <x v="3718"/>
    <d v="2015-09-06T03:38:27"/>
    <x v="9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x v="3706"/>
    <x v="3719"/>
    <b v="0"/>
    <n v="64"/>
    <b v="1"/>
    <s v="theater/plays"/>
    <n v="108"/>
    <x v="1"/>
    <x v="6"/>
    <x v="3719"/>
    <d v="2015-05-09T09:35:15"/>
    <x v="9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x v="3707"/>
    <x v="3720"/>
    <b v="0"/>
    <n v="21"/>
    <b v="1"/>
    <s v="theater/plays"/>
    <n v="100"/>
    <x v="1"/>
    <x v="6"/>
    <x v="3720"/>
    <d v="2015-12-09T22:48:04"/>
    <x v="9"/>
  </r>
  <r>
    <n v="3354"/>
    <s v="Strangeloop Theatre - A Focus on New Works"/>
    <s v="Help Strangeloop Theatre create and support new work by sponsoring our 2015-2016 season."/>
    <x v="9"/>
    <n v="3058"/>
    <x v="0"/>
    <s v="US"/>
    <s v="USD"/>
    <x v="3708"/>
    <x v="3721"/>
    <b v="0"/>
    <n v="55"/>
    <b v="1"/>
    <s v="theater/plays"/>
    <n v="102"/>
    <x v="1"/>
    <x v="6"/>
    <x v="3721"/>
    <d v="2015-10-29T04:01:00"/>
    <x v="0"/>
  </r>
  <r>
    <n v="2910"/>
    <s v="Strive"/>
    <s v="Free drama, dance and singing workshops for disadvantaged young people to inspire, create and help them follow their dreams."/>
    <x v="11"/>
    <n v="1"/>
    <x v="2"/>
    <s v="GB"/>
    <s v="GBP"/>
    <x v="3709"/>
    <x v="3722"/>
    <b v="0"/>
    <n v="1"/>
    <b v="0"/>
    <s v="theater/plays"/>
    <n v="0"/>
    <x v="1"/>
    <x v="6"/>
    <x v="3722"/>
    <d v="2015-06-12T20:11:27"/>
    <x v="9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x v="3710"/>
    <x v="3723"/>
    <b v="0"/>
    <n v="28"/>
    <b v="1"/>
    <s v="theater/plays"/>
    <n v="161"/>
    <x v="1"/>
    <x v="6"/>
    <x v="3723"/>
    <d v="2016-04-16T22:39:07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x v="3711"/>
    <x v="3724"/>
    <b v="0"/>
    <n v="110"/>
    <b v="1"/>
    <s v="theater/plays"/>
    <n v="101"/>
    <x v="1"/>
    <x v="6"/>
    <x v="3724"/>
    <d v="2016-12-28T22:00:33"/>
    <x v="2"/>
  </r>
  <r>
    <n v="3813"/>
    <s v="SUCKIN INJUN"/>
    <s v="A comedic play about hillbilly vampires and the absurdity of judging by appearances. Wanna live forever? Better watch what you drink."/>
    <x v="189"/>
    <n v="2119.9899999999998"/>
    <x v="0"/>
    <s v="US"/>
    <s v="USD"/>
    <x v="3712"/>
    <x v="3725"/>
    <b v="0"/>
    <n v="27"/>
    <b v="1"/>
    <s v="theater/plays"/>
    <n v="101"/>
    <x v="1"/>
    <x v="6"/>
    <x v="3725"/>
    <d v="2016-06-14T21:43:00"/>
    <x v="2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x v="3713"/>
    <x v="3726"/>
    <b v="0"/>
    <n v="69"/>
    <b v="1"/>
    <s v="theater/plays"/>
    <n v="113"/>
    <x v="1"/>
    <x v="6"/>
    <x v="3726"/>
    <d v="2016-04-29T06:59:00"/>
    <x v="2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x v="3714"/>
    <x v="3727"/>
    <b v="0"/>
    <n v="21"/>
    <b v="1"/>
    <s v="theater/plays"/>
    <n v="102"/>
    <x v="1"/>
    <x v="6"/>
    <x v="3727"/>
    <d v="2016-03-30T14:39:00"/>
    <x v="2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x v="3715"/>
    <x v="3728"/>
    <b v="0"/>
    <n v="0"/>
    <b v="0"/>
    <s v="theater/plays"/>
    <n v="0"/>
    <x v="1"/>
    <x v="6"/>
    <x v="3728"/>
    <d v="2016-06-13T04:00:00"/>
    <x v="9"/>
  </r>
  <r>
    <n v="3157"/>
    <s v="Summer FourPlay"/>
    <s v="Four Directors.  Four One Acts.  Four Genres.  For You."/>
    <x v="23"/>
    <n v="4040"/>
    <x v="0"/>
    <s v="US"/>
    <s v="USD"/>
    <x v="3716"/>
    <x v="3729"/>
    <b v="1"/>
    <n v="41"/>
    <b v="1"/>
    <s v="theater/plays"/>
    <n v="101"/>
    <x v="1"/>
    <x v="6"/>
    <x v="3729"/>
    <d v="2014-07-19T05:00:00"/>
    <x v="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x v="3717"/>
    <x v="3730"/>
    <b v="0"/>
    <n v="1"/>
    <b v="0"/>
    <s v="theater/plays"/>
    <n v="1"/>
    <x v="1"/>
    <x v="6"/>
    <x v="3730"/>
    <d v="2015-08-31T16:04:57"/>
    <x v="9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x v="3718"/>
    <x v="3731"/>
    <b v="0"/>
    <n v="22"/>
    <b v="1"/>
    <s v="theater/plays"/>
    <n v="102"/>
    <x v="1"/>
    <x v="6"/>
    <x v="3731"/>
    <d v="2014-07-10T18:35:45"/>
    <x v="3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x v="3719"/>
    <x v="3732"/>
    <b v="0"/>
    <n v="27"/>
    <b v="0"/>
    <s v="theater/plays"/>
    <n v="36"/>
    <x v="1"/>
    <x v="6"/>
    <x v="3732"/>
    <d v="2015-05-10T22:59:00"/>
    <x v="9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x v="3720"/>
    <x v="3733"/>
    <b v="0"/>
    <n v="8"/>
    <b v="1"/>
    <s v="theater/plays"/>
    <n v="160"/>
    <x v="1"/>
    <x v="6"/>
    <x v="3733"/>
    <d v="2016-04-21T22:36:48"/>
    <x v="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x v="3721"/>
    <x v="3734"/>
    <b v="1"/>
    <n v="104"/>
    <b v="1"/>
    <s v="theater/plays"/>
    <n v="101"/>
    <x v="1"/>
    <x v="6"/>
    <x v="3734"/>
    <d v="2011-01-25T04:00:00"/>
    <x v="7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x v="3722"/>
    <x v="3735"/>
    <b v="0"/>
    <n v="25"/>
    <b v="1"/>
    <s v="theater/plays"/>
    <n v="242"/>
    <x v="1"/>
    <x v="6"/>
    <x v="3735"/>
    <d v="2015-06-12T14:54:16"/>
    <x v="9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x v="3723"/>
    <x v="3736"/>
    <b v="0"/>
    <n v="74"/>
    <b v="1"/>
    <s v="theater/plays"/>
    <n v="102"/>
    <x v="1"/>
    <x v="6"/>
    <x v="3736"/>
    <d v="2014-09-13T04:00:00"/>
    <x v="3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x v="3724"/>
    <x v="3737"/>
    <b v="0"/>
    <n v="24"/>
    <b v="1"/>
    <s v="theater/plays"/>
    <n v="156"/>
    <x v="1"/>
    <x v="6"/>
    <x v="3737"/>
    <d v="2016-01-21T21:18:29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x v="3725"/>
    <x v="3738"/>
    <b v="0"/>
    <n v="48"/>
    <b v="1"/>
    <s v="theater/plays"/>
    <n v="102"/>
    <x v="1"/>
    <x v="6"/>
    <x v="3738"/>
    <d v="2015-03-11T03:26:23"/>
    <x v="0"/>
  </r>
  <r>
    <n v="2831"/>
    <s v="Tackett &amp; Pyke put on a Play"/>
    <s v="We each wrote a play and would like to produce them for you for nothing more than art's sake!"/>
    <x v="9"/>
    <n v="3320"/>
    <x v="0"/>
    <s v="US"/>
    <s v="USD"/>
    <x v="3726"/>
    <x v="3739"/>
    <b v="0"/>
    <n v="52"/>
    <b v="1"/>
    <s v="theater/plays"/>
    <n v="111"/>
    <x v="1"/>
    <x v="6"/>
    <x v="3739"/>
    <d v="2015-07-16T19:47:50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x v="3727"/>
    <x v="3740"/>
    <b v="0"/>
    <n v="6"/>
    <b v="0"/>
    <s v="theater/plays"/>
    <n v="29"/>
    <x v="1"/>
    <x v="6"/>
    <x v="3740"/>
    <d v="2016-07-21T15:02:31"/>
    <x v="9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x v="3728"/>
    <x v="3741"/>
    <b v="0"/>
    <n v="4"/>
    <b v="0"/>
    <s v="theater/plays"/>
    <n v="12"/>
    <x v="1"/>
    <x v="6"/>
    <x v="3741"/>
    <d v="2014-10-17T19:10:10"/>
    <x v="9"/>
  </r>
  <r>
    <n v="3977"/>
    <s v="Tales of a Dragon KNIGHT"/>
    <s v="Created for the greatest stages of the world, will captivate the hearts of its audience with a Powerful Story Line &amp; Magical creatures!"/>
    <x v="160"/>
    <n v="1305"/>
    <x v="2"/>
    <s v="US"/>
    <s v="USD"/>
    <x v="3729"/>
    <x v="3742"/>
    <b v="0"/>
    <n v="6"/>
    <b v="0"/>
    <s v="theater/plays"/>
    <n v="1"/>
    <x v="1"/>
    <x v="6"/>
    <x v="3742"/>
    <d v="2016-07-22T18:55:32"/>
    <x v="9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x v="3153"/>
    <x v="3743"/>
    <b v="0"/>
    <n v="7"/>
    <b v="1"/>
    <s v="theater/plays"/>
    <n v="106"/>
    <x v="1"/>
    <x v="6"/>
    <x v="3743"/>
    <d v="2015-08-09T16:00:00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x v="3730"/>
    <x v="3744"/>
    <b v="0"/>
    <n v="45"/>
    <b v="1"/>
    <s v="theater/plays"/>
    <n v="125"/>
    <x v="1"/>
    <x v="6"/>
    <x v="3744"/>
    <d v="2015-03-19T21:47:44"/>
    <x v="9"/>
  </r>
  <r>
    <n v="3503"/>
    <s v="Tarantella"/>
    <s v="A group of Sicilian immigrants in New York struggle to deal with conflict from both within the family and from without."/>
    <x v="30"/>
    <n v="2689"/>
    <x v="0"/>
    <s v="GB"/>
    <s v="GBP"/>
    <x v="3731"/>
    <x v="3745"/>
    <b v="0"/>
    <n v="38"/>
    <b v="1"/>
    <s v="theater/plays"/>
    <n v="108"/>
    <x v="1"/>
    <x v="6"/>
    <x v="3745"/>
    <d v="2016-07-24T11:28:48"/>
    <x v="9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x v="3732"/>
    <x v="3746"/>
    <b v="0"/>
    <n v="9"/>
    <b v="0"/>
    <s v="theater/plays"/>
    <n v="5"/>
    <x v="1"/>
    <x v="6"/>
    <x v="3746"/>
    <d v="2015-12-11T23:34:19"/>
    <x v="9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x v="3733"/>
    <x v="3747"/>
    <b v="0"/>
    <n v="20"/>
    <b v="1"/>
    <s v="theater/plays"/>
    <n v="111"/>
    <x v="1"/>
    <x v="6"/>
    <x v="3747"/>
    <d v="2016-06-01T21:42:00"/>
    <x v="9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x v="3734"/>
    <x v="3748"/>
    <b v="0"/>
    <n v="52"/>
    <b v="1"/>
    <s v="theater/musical"/>
    <n v="104"/>
    <x v="1"/>
    <x v="40"/>
    <x v="3748"/>
    <d v="2016-02-16T05:59:00"/>
    <x v="9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x v="3735"/>
    <x v="3749"/>
    <b v="0"/>
    <n v="7"/>
    <b v="1"/>
    <s v="theater/musical"/>
    <n v="105"/>
    <x v="1"/>
    <x v="40"/>
    <x v="3749"/>
    <d v="2016-04-29T03:59:00"/>
    <x v="9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x v="3736"/>
    <x v="3750"/>
    <b v="0"/>
    <n v="28"/>
    <b v="1"/>
    <s v="theater/musical"/>
    <n v="100"/>
    <x v="1"/>
    <x v="40"/>
    <x v="3750"/>
    <d v="2015-02-10T07:59:00"/>
    <x v="9"/>
  </r>
  <r>
    <n v="3751"/>
    <s v="GGC Productions 2016"/>
    <s v="I will be performing in TWO productions to kick off the 2016 season. NEED HELP TO FUND THESE GREAT SHOWS!"/>
    <x v="28"/>
    <n v="1326"/>
    <x v="0"/>
    <s v="US"/>
    <s v="USD"/>
    <x v="3737"/>
    <x v="3751"/>
    <b v="0"/>
    <n v="11"/>
    <b v="1"/>
    <s v="theater/musical"/>
    <n v="133"/>
    <x v="1"/>
    <x v="40"/>
    <x v="3751"/>
    <d v="2016-04-02T23:51:13"/>
    <x v="9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x v="3738"/>
    <x v="3752"/>
    <b v="0"/>
    <n v="15"/>
    <b v="1"/>
    <s v="theater/musical"/>
    <n v="113"/>
    <x v="1"/>
    <x v="40"/>
    <x v="3752"/>
    <d v="2016-10-16T21:00:00"/>
    <x v="9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x v="3739"/>
    <x v="3753"/>
    <b v="0"/>
    <n v="30"/>
    <b v="1"/>
    <s v="theater/musical"/>
    <n v="103"/>
    <x v="1"/>
    <x v="40"/>
    <x v="3753"/>
    <d v="2015-06-03T00:00:00"/>
    <x v="9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x v="3740"/>
    <x v="3754"/>
    <b v="0"/>
    <n v="27"/>
    <b v="1"/>
    <s v="theater/musical"/>
    <n v="120"/>
    <x v="1"/>
    <x v="40"/>
    <x v="3754"/>
    <d v="2014-07-26T04:59:00"/>
    <x v="9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x v="3741"/>
    <x v="3755"/>
    <b v="0"/>
    <n v="28"/>
    <b v="1"/>
    <s v="theater/musical"/>
    <n v="130"/>
    <x v="1"/>
    <x v="40"/>
    <x v="3755"/>
    <d v="2016-04-15T20:48:27"/>
    <x v="9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x v="3742"/>
    <x v="3756"/>
    <b v="0"/>
    <n v="17"/>
    <b v="1"/>
    <s v="theater/musical"/>
    <n v="101"/>
    <x v="1"/>
    <x v="40"/>
    <x v="3756"/>
    <d v="2014-06-11T19:33:18"/>
    <x v="9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x v="3743"/>
    <x v="3757"/>
    <b v="0"/>
    <n v="50"/>
    <b v="1"/>
    <s v="theater/musical"/>
    <n v="109"/>
    <x v="1"/>
    <x v="40"/>
    <x v="3757"/>
    <d v="2014-12-01T20:25:15"/>
    <x v="9"/>
  </r>
  <r>
    <n v="3758"/>
    <s v="Luigi's Ladies"/>
    <s v="LUIGI'S LADIES: an original one-woman musical comedy"/>
    <x v="15"/>
    <n v="1535"/>
    <x v="0"/>
    <s v="US"/>
    <s v="USD"/>
    <x v="3744"/>
    <x v="3758"/>
    <b v="0"/>
    <n v="26"/>
    <b v="1"/>
    <s v="theater/musical"/>
    <n v="102"/>
    <x v="1"/>
    <x v="40"/>
    <x v="3758"/>
    <d v="2014-05-19T05:00:00"/>
    <x v="9"/>
  </r>
  <r>
    <n v="3759"/>
    <s v="Pared Down Productions"/>
    <s v="A production company specializing in small-scale musicals"/>
    <x v="23"/>
    <n v="4409.7700000000004"/>
    <x v="0"/>
    <s v="US"/>
    <s v="USD"/>
    <x v="3745"/>
    <x v="3759"/>
    <b v="0"/>
    <n v="88"/>
    <b v="1"/>
    <s v="theater/musical"/>
    <n v="110"/>
    <x v="1"/>
    <x v="40"/>
    <x v="3759"/>
    <d v="2015-08-26T02:35:53"/>
    <x v="9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x v="3746"/>
    <x v="3760"/>
    <b v="0"/>
    <n v="91"/>
    <b v="1"/>
    <s v="theater/musical"/>
    <n v="101"/>
    <x v="1"/>
    <x v="40"/>
    <x v="3760"/>
    <d v="2014-05-05T12:36:26"/>
    <x v="9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x v="3747"/>
    <x v="3761"/>
    <b v="0"/>
    <n v="3"/>
    <b v="1"/>
    <s v="theater/musical"/>
    <n v="100"/>
    <x v="1"/>
    <x v="40"/>
    <x v="3761"/>
    <d v="2015-08-10T23:00:00"/>
    <x v="9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x v="3748"/>
    <x v="3762"/>
    <b v="0"/>
    <n v="28"/>
    <b v="1"/>
    <s v="theater/musical"/>
    <n v="106"/>
    <x v="1"/>
    <x v="40"/>
    <x v="3762"/>
    <d v="2015-08-02T19:31:29"/>
    <x v="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x v="3749"/>
    <x v="3763"/>
    <b v="0"/>
    <n v="77"/>
    <b v="1"/>
    <s v="theater/musical"/>
    <n v="100"/>
    <x v="1"/>
    <x v="40"/>
    <x v="3763"/>
    <d v="2015-04-01T17:00:26"/>
    <x v="9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x v="3750"/>
    <x v="3764"/>
    <b v="0"/>
    <n v="27"/>
    <b v="1"/>
    <s v="theater/musical"/>
    <n v="100"/>
    <x v="1"/>
    <x v="40"/>
    <x v="3764"/>
    <d v="2016-05-29T00:36:00"/>
    <x v="9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x v="3751"/>
    <x v="3765"/>
    <b v="0"/>
    <n v="107"/>
    <b v="1"/>
    <s v="theater/musical"/>
    <n v="113"/>
    <x v="1"/>
    <x v="40"/>
    <x v="3765"/>
    <d v="2014-07-30T18:38:02"/>
    <x v="9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x v="3752"/>
    <x v="3766"/>
    <b v="0"/>
    <n v="96"/>
    <b v="1"/>
    <s v="theater/musical"/>
    <n v="103"/>
    <x v="1"/>
    <x v="40"/>
    <x v="3766"/>
    <d v="2014-07-03T04:00:45"/>
    <x v="9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x v="2854"/>
    <x v="3767"/>
    <b v="0"/>
    <n v="56"/>
    <b v="1"/>
    <s v="theater/musical"/>
    <n v="117"/>
    <x v="1"/>
    <x v="40"/>
    <x v="3767"/>
    <d v="2015-03-01T04:59:00"/>
    <x v="9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x v="3753"/>
    <x v="3768"/>
    <b v="0"/>
    <n v="58"/>
    <b v="1"/>
    <s v="theater/musical"/>
    <n v="108"/>
    <x v="1"/>
    <x v="40"/>
    <x v="3768"/>
    <d v="2014-06-12T17:28:10"/>
    <x v="9"/>
  </r>
  <r>
    <n v="3769"/>
    <s v="The Last Five Years Distinction Project"/>
    <s v="&quot;I wanted to tell the story of two people in love, who were never in the same place at the same time.&quot;- Jason Robert Brown"/>
    <x v="183"/>
    <n v="1100"/>
    <x v="0"/>
    <s v="US"/>
    <s v="USD"/>
    <x v="3754"/>
    <x v="3769"/>
    <b v="0"/>
    <n v="15"/>
    <b v="1"/>
    <s v="theater/musical"/>
    <n v="100"/>
    <x v="1"/>
    <x v="40"/>
    <x v="3769"/>
    <d v="2016-04-15T14:21:19"/>
    <x v="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x v="3755"/>
    <x v="3770"/>
    <b v="0"/>
    <n v="20"/>
    <b v="1"/>
    <s v="theater/musical"/>
    <n v="100"/>
    <x v="1"/>
    <x v="40"/>
    <x v="3770"/>
    <d v="2015-06-13T22:20:10"/>
    <x v="9"/>
  </r>
  <r>
    <n v="3771"/>
    <s v="COME OUT SWINGIN'!"/>
    <s v="I would like to make a demo recording of six songs from COME OUT SWINGIN'!"/>
    <x v="28"/>
    <n v="1460"/>
    <x v="0"/>
    <s v="US"/>
    <s v="USD"/>
    <x v="3756"/>
    <x v="3771"/>
    <b v="0"/>
    <n v="38"/>
    <b v="1"/>
    <s v="theater/musical"/>
    <n v="146"/>
    <x v="1"/>
    <x v="40"/>
    <x v="3771"/>
    <d v="2016-05-18T00:00:00"/>
    <x v="9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x v="3757"/>
    <x v="3772"/>
    <b v="0"/>
    <n v="33"/>
    <b v="1"/>
    <s v="theater/musical"/>
    <n v="110"/>
    <x v="1"/>
    <x v="40"/>
    <x v="3772"/>
    <d v="2016-11-29T06:00:00"/>
    <x v="9"/>
  </r>
  <r>
    <n v="3773"/>
    <s v="Dundee: A Hip-Hopera"/>
    <s v="A dramatic hip-hopera, inspired from monologues written by the performers."/>
    <x v="10"/>
    <n v="5410"/>
    <x v="0"/>
    <s v="US"/>
    <s v="USD"/>
    <x v="3758"/>
    <x v="3773"/>
    <b v="0"/>
    <n v="57"/>
    <b v="1"/>
    <s v="theater/musical"/>
    <n v="108"/>
    <x v="1"/>
    <x v="40"/>
    <x v="3773"/>
    <d v="2016-11-15T02:08:00"/>
    <x v="9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x v="3759"/>
    <x v="3774"/>
    <b v="0"/>
    <n v="25"/>
    <b v="1"/>
    <s v="theater/musical"/>
    <n v="100"/>
    <x v="1"/>
    <x v="40"/>
    <x v="3774"/>
    <d v="2015-04-09T19:00:55"/>
    <x v="9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x v="3760"/>
    <x v="3775"/>
    <b v="0"/>
    <n v="14"/>
    <b v="1"/>
    <s v="theater/musical"/>
    <n v="100"/>
    <x v="1"/>
    <x v="40"/>
    <x v="3775"/>
    <d v="2015-04-09T04:00:00"/>
    <x v="9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x v="3761"/>
    <x v="3776"/>
    <b v="0"/>
    <n v="94"/>
    <b v="1"/>
    <s v="theater/musical"/>
    <n v="107"/>
    <x v="1"/>
    <x v="40"/>
    <x v="3776"/>
    <d v="2014-08-01T01:00:00"/>
    <x v="9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x v="3762"/>
    <x v="3777"/>
    <b v="0"/>
    <n v="59"/>
    <b v="1"/>
    <s v="theater/musical"/>
    <n v="143"/>
    <x v="1"/>
    <x v="40"/>
    <x v="3777"/>
    <d v="2014-09-27T04:00:00"/>
    <x v="9"/>
  </r>
  <r>
    <n v="3778"/>
    <s v="Give a Puppet a Hand"/>
    <s v="Sponsor an AVENUE Q puppet for The Barn Players April 2015 production."/>
    <x v="263"/>
    <n v="2521"/>
    <x v="0"/>
    <s v="US"/>
    <s v="USD"/>
    <x v="3763"/>
    <x v="3778"/>
    <b v="0"/>
    <n v="36"/>
    <b v="1"/>
    <s v="theater/musical"/>
    <n v="105"/>
    <x v="1"/>
    <x v="40"/>
    <x v="3778"/>
    <d v="2015-02-14T19:39:40"/>
    <x v="9"/>
  </r>
  <r>
    <n v="3779"/>
    <s v="&quot;The Last Adam&quot; A New Musical, NYC reading"/>
    <s v="A fresh, re-telling of the Jesus story for a new generation."/>
    <x v="36"/>
    <n v="15597"/>
    <x v="0"/>
    <s v="US"/>
    <s v="USD"/>
    <x v="3764"/>
    <x v="3779"/>
    <b v="0"/>
    <n v="115"/>
    <b v="1"/>
    <s v="theater/musical"/>
    <n v="104"/>
    <x v="1"/>
    <x v="40"/>
    <x v="3779"/>
    <d v="2016-03-26T16:39:00"/>
    <x v="9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x v="3765"/>
    <x v="3780"/>
    <b v="0"/>
    <n v="30"/>
    <b v="1"/>
    <s v="theater/musical"/>
    <n v="120"/>
    <x v="1"/>
    <x v="40"/>
    <x v="3780"/>
    <d v="2015-07-13T20:06:00"/>
    <x v="9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x v="3766"/>
    <x v="3781"/>
    <b v="0"/>
    <n v="52"/>
    <b v="1"/>
    <s v="theater/musical"/>
    <n v="110"/>
    <x v="1"/>
    <x v="40"/>
    <x v="3781"/>
    <d v="2014-09-08T21:11:25"/>
    <x v="9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x v="3767"/>
    <x v="3782"/>
    <b v="0"/>
    <n v="27"/>
    <b v="1"/>
    <s v="theater/musical"/>
    <n v="102"/>
    <x v="1"/>
    <x v="40"/>
    <x v="3782"/>
    <d v="2016-07-24T23:00:00"/>
    <x v="9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x v="3768"/>
    <x v="3783"/>
    <b v="0"/>
    <n v="24"/>
    <b v="1"/>
    <s v="theater/musical"/>
    <n v="129"/>
    <x v="1"/>
    <x v="40"/>
    <x v="3783"/>
    <d v="2016-03-15T16:00:00"/>
    <x v="9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x v="3769"/>
    <x v="3784"/>
    <b v="0"/>
    <n v="10"/>
    <b v="1"/>
    <s v="theater/musical"/>
    <n v="115"/>
    <x v="1"/>
    <x v="40"/>
    <x v="3784"/>
    <d v="2016-07-10T23:32:12"/>
    <x v="9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x v="3770"/>
    <x v="3785"/>
    <b v="0"/>
    <n v="30"/>
    <b v="1"/>
    <s v="theater/musical"/>
    <n v="151"/>
    <x v="1"/>
    <x v="40"/>
    <x v="3785"/>
    <d v="2016-08-02T10:03:00"/>
    <x v="9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x v="3771"/>
    <x v="3786"/>
    <b v="0"/>
    <n v="71"/>
    <b v="1"/>
    <s v="theater/musical"/>
    <n v="111"/>
    <x v="1"/>
    <x v="40"/>
    <x v="3786"/>
    <d v="2016-05-27T00:54:35"/>
    <x v="9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x v="3160"/>
    <x v="3787"/>
    <b v="0"/>
    <n v="10"/>
    <b v="1"/>
    <s v="theater/musical"/>
    <n v="100"/>
    <x v="1"/>
    <x v="40"/>
    <x v="3787"/>
    <d v="2015-07-11T03:59:00"/>
    <x v="9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x v="3772"/>
    <x v="3788"/>
    <b v="0"/>
    <n v="1"/>
    <b v="0"/>
    <s v="theater/musical"/>
    <n v="1"/>
    <x v="1"/>
    <x v="40"/>
    <x v="3788"/>
    <d v="2015-12-23T16:18:00"/>
    <x v="9"/>
  </r>
  <r>
    <n v="3789"/>
    <s v="Austen a New Musical Play"/>
    <s v="This fabulous new play explores the little known love life of England's most famous romantic novelist, Jane Austen."/>
    <x v="434"/>
    <n v="116"/>
    <x v="2"/>
    <s v="GB"/>
    <s v="GBP"/>
    <x v="3773"/>
    <x v="3789"/>
    <b v="0"/>
    <n v="4"/>
    <b v="0"/>
    <s v="theater/musical"/>
    <n v="3"/>
    <x v="1"/>
    <x v="40"/>
    <x v="3789"/>
    <d v="2015-06-15T19:10:18"/>
    <x v="9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x v="3774"/>
    <x v="3790"/>
    <b v="0"/>
    <n v="0"/>
    <b v="0"/>
    <s v="theater/musical"/>
    <n v="0"/>
    <x v="1"/>
    <x v="40"/>
    <x v="3790"/>
    <d v="2016-11-22T17:00:23"/>
    <x v="9"/>
  </r>
  <r>
    <n v="3791"/>
    <s v="Spin! at The Cumming Playhouse"/>
    <s v="Spin! is an original musical comedy-drama presented by Blue Palm Productions."/>
    <x v="15"/>
    <n v="0"/>
    <x v="2"/>
    <s v="US"/>
    <s v="USD"/>
    <x v="3775"/>
    <x v="3791"/>
    <b v="0"/>
    <n v="0"/>
    <b v="0"/>
    <s v="theater/musical"/>
    <n v="0"/>
    <x v="1"/>
    <x v="40"/>
    <x v="3791"/>
    <d v="2014-07-06T16:36:32"/>
    <x v="9"/>
  </r>
  <r>
    <n v="3792"/>
    <s v="BorikÃ©n: The Show"/>
    <s v="A cultural and historic journey through Puerto Rico's music and dance!"/>
    <x v="78"/>
    <n v="35"/>
    <x v="2"/>
    <s v="US"/>
    <s v="USD"/>
    <x v="3776"/>
    <x v="3792"/>
    <b v="0"/>
    <n v="2"/>
    <b v="0"/>
    <s v="theater/musical"/>
    <n v="0"/>
    <x v="1"/>
    <x v="40"/>
    <x v="3792"/>
    <d v="2015-07-15T10:43:42"/>
    <x v="9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x v="3777"/>
    <x v="3793"/>
    <b v="0"/>
    <n v="24"/>
    <b v="0"/>
    <s v="theater/musical"/>
    <n v="60"/>
    <x v="1"/>
    <x v="40"/>
    <x v="3793"/>
    <d v="2014-12-16T22:32:09"/>
    <x v="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x v="3778"/>
    <x v="3794"/>
    <b v="0"/>
    <n v="1"/>
    <b v="0"/>
    <s v="theater/musical"/>
    <n v="1"/>
    <x v="1"/>
    <x v="40"/>
    <x v="3794"/>
    <d v="2015-06-07T13:55:54"/>
    <x v="9"/>
  </r>
  <r>
    <n v="3795"/>
    <s v="Duodeca"/>
    <s v="Poppin Productions are currently entering the development stage of their very first production -  &quot;Duodeca&quot;."/>
    <x v="20"/>
    <n v="10"/>
    <x v="2"/>
    <s v="GB"/>
    <s v="GBP"/>
    <x v="3779"/>
    <x v="3795"/>
    <b v="0"/>
    <n v="2"/>
    <b v="0"/>
    <s v="theater/musical"/>
    <n v="2"/>
    <x v="1"/>
    <x v="40"/>
    <x v="3795"/>
    <d v="2015-08-28T22:30:00"/>
    <x v="9"/>
  </r>
  <r>
    <n v="3796"/>
    <s v="A Staged Reading of &quot;CALL ME TANIA&quot;"/>
    <s v="Part Psychological Thriller - Part Heartbreaking Drama - Part Spectacular Farce - 100% New American Musical Theatre"/>
    <x v="291"/>
    <n v="1"/>
    <x v="2"/>
    <s v="US"/>
    <s v="USD"/>
    <x v="3780"/>
    <x v="3796"/>
    <b v="0"/>
    <n v="1"/>
    <b v="0"/>
    <s v="theater/musical"/>
    <n v="0"/>
    <x v="1"/>
    <x v="40"/>
    <x v="3796"/>
    <d v="2017-01-14T00:42:36"/>
    <x v="9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x v="3781"/>
    <x v="3797"/>
    <b v="0"/>
    <n v="37"/>
    <b v="0"/>
    <s v="theater/musical"/>
    <n v="90"/>
    <x v="1"/>
    <x v="40"/>
    <x v="3797"/>
    <d v="2015-04-20T21:09:25"/>
    <x v="9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x v="3782"/>
    <x v="3798"/>
    <b v="0"/>
    <n v="5"/>
    <b v="0"/>
    <s v="theater/musical"/>
    <n v="1"/>
    <x v="1"/>
    <x v="40"/>
    <x v="3798"/>
    <d v="2014-08-10T17:20:48"/>
    <x v="9"/>
  </r>
  <r>
    <n v="3799"/>
    <s v="A Story Once Told"/>
    <s v="An original musical on it's way to the stage in Minneapolis, MN. Feel free to ask any questions."/>
    <x v="3"/>
    <n v="402"/>
    <x v="2"/>
    <s v="US"/>
    <s v="USD"/>
    <x v="3783"/>
    <x v="3799"/>
    <b v="0"/>
    <n v="4"/>
    <b v="0"/>
    <s v="theater/musical"/>
    <n v="4"/>
    <x v="1"/>
    <x v="40"/>
    <x v="3799"/>
    <d v="2016-03-11T22:20:43"/>
    <x v="9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x v="3784"/>
    <x v="3800"/>
    <b v="0"/>
    <n v="16"/>
    <b v="0"/>
    <s v="theater/musical"/>
    <n v="4"/>
    <x v="1"/>
    <x v="40"/>
    <x v="3800"/>
    <d v="2015-01-11T04:59:00"/>
    <x v="9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x v="3785"/>
    <x v="3801"/>
    <b v="0"/>
    <n v="9"/>
    <b v="0"/>
    <s v="theater/musical"/>
    <n v="9"/>
    <x v="1"/>
    <x v="40"/>
    <x v="3801"/>
    <d v="2015-01-02T16:13:36"/>
    <x v="9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x v="3786"/>
    <x v="3802"/>
    <b v="0"/>
    <n v="0"/>
    <b v="0"/>
    <s v="theater/musical"/>
    <n v="0"/>
    <x v="1"/>
    <x v="40"/>
    <x v="3802"/>
    <d v="2015-10-22T03:01:46"/>
    <x v="9"/>
  </r>
  <r>
    <n v="3803"/>
    <s v="Benjamin Button the Musical Concept Album"/>
    <s v="A fully orchestrated concept album of Benjamin Button the Musical!"/>
    <x v="14"/>
    <n v="2358"/>
    <x v="2"/>
    <s v="US"/>
    <s v="USD"/>
    <x v="3787"/>
    <x v="3803"/>
    <b v="0"/>
    <n v="40"/>
    <b v="0"/>
    <s v="theater/musical"/>
    <n v="20"/>
    <x v="1"/>
    <x v="40"/>
    <x v="3803"/>
    <d v="2016-03-04T23:19:28"/>
    <x v="9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x v="3788"/>
    <x v="3804"/>
    <b v="0"/>
    <n v="0"/>
    <b v="0"/>
    <s v="theater/musical"/>
    <n v="0"/>
    <x v="1"/>
    <x v="40"/>
    <x v="3804"/>
    <d v="2016-07-31T07:00:00"/>
    <x v="9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x v="3789"/>
    <x v="3805"/>
    <b v="0"/>
    <n v="2"/>
    <b v="0"/>
    <s v="theater/musical"/>
    <n v="0"/>
    <x v="1"/>
    <x v="40"/>
    <x v="3805"/>
    <d v="2014-09-27T21:17:20"/>
    <x v="9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x v="3790"/>
    <x v="3806"/>
    <b v="0"/>
    <n v="1"/>
    <b v="0"/>
    <s v="theater/musical"/>
    <n v="0"/>
    <x v="1"/>
    <x v="40"/>
    <x v="3806"/>
    <d v="2014-06-29T06:13:01"/>
    <x v="9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x v="3791"/>
    <x v="3807"/>
    <b v="0"/>
    <n v="9"/>
    <b v="0"/>
    <s v="theater/musical"/>
    <n v="30"/>
    <x v="1"/>
    <x v="40"/>
    <x v="3807"/>
    <d v="2015-04-03T21:48:59"/>
    <x v="9"/>
  </r>
  <r>
    <n v="4034"/>
    <s v="Technical Design for Liberty Lake Community Theatre"/>
    <s v="This local community theatre needs a proper, efficient, SAFE and professional audio and lighting setup. Helps us raise the funds!"/>
    <x v="435"/>
    <n v="200"/>
    <x v="2"/>
    <s v="US"/>
    <s v="USD"/>
    <x v="3792"/>
    <x v="3808"/>
    <b v="0"/>
    <n v="2"/>
    <b v="0"/>
    <s v="theater/plays"/>
    <n v="1"/>
    <x v="1"/>
    <x v="6"/>
    <x v="3808"/>
    <d v="2015-04-03T21:44:10"/>
    <x v="9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x v="3793"/>
    <x v="3809"/>
    <b v="0"/>
    <n v="40"/>
    <b v="1"/>
    <s v="theater/plays"/>
    <n v="101"/>
    <x v="1"/>
    <x v="6"/>
    <x v="3809"/>
    <d v="2014-10-15T14:26:56"/>
    <x v="3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x v="3794"/>
    <x v="3810"/>
    <b v="0"/>
    <n v="2"/>
    <b v="0"/>
    <s v="theater/plays"/>
    <n v="3"/>
    <x v="1"/>
    <x v="6"/>
    <x v="3810"/>
    <d v="2016-10-02T03:25:44"/>
    <x v="9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x v="3795"/>
    <x v="3811"/>
    <b v="0"/>
    <n v="13"/>
    <b v="0"/>
    <s v="theater/plays"/>
    <n v="18"/>
    <x v="1"/>
    <x v="6"/>
    <x v="3811"/>
    <d v="2014-08-12T15:51:50"/>
    <x v="9"/>
  </r>
  <r>
    <n v="3153"/>
    <s v="Terminator the Second"/>
    <s v="A stage production of Terminator 2: Judgment Day, composed entirely of the words of William Shakespeare"/>
    <x v="9"/>
    <n v="10067.5"/>
    <x v="0"/>
    <s v="US"/>
    <s v="USD"/>
    <x v="3796"/>
    <x v="3812"/>
    <b v="1"/>
    <n v="241"/>
    <b v="1"/>
    <s v="theater/plays"/>
    <n v="336"/>
    <x v="1"/>
    <x v="6"/>
    <x v="3812"/>
    <d v="2011-05-01T04:59:00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x v="3797"/>
    <x v="3813"/>
    <b v="0"/>
    <n v="4"/>
    <b v="0"/>
    <s v="theater/plays"/>
    <n v="2"/>
    <x v="1"/>
    <x v="6"/>
    <x v="3813"/>
    <d v="2014-09-27T01:02:41"/>
    <x v="9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x v="3798"/>
    <x v="3814"/>
    <b v="0"/>
    <n v="10"/>
    <b v="0"/>
    <s v="theater/plays"/>
    <n v="18"/>
    <x v="1"/>
    <x v="6"/>
    <x v="3814"/>
    <d v="2015-01-08T20:58:03"/>
    <x v="9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x v="3799"/>
    <x v="3815"/>
    <b v="0"/>
    <n v="1"/>
    <b v="0"/>
    <s v="theater/plays"/>
    <n v="0"/>
    <x v="1"/>
    <x v="6"/>
    <x v="3815"/>
    <d v="2015-10-26T18:58:10"/>
    <x v="9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x v="3800"/>
    <x v="3816"/>
    <b v="0"/>
    <n v="22"/>
    <b v="1"/>
    <s v="theater/plays"/>
    <n v="100"/>
    <x v="1"/>
    <x v="6"/>
    <x v="3816"/>
    <d v="2014-12-23T21:08:45"/>
    <x v="9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x v="3801"/>
    <x v="3817"/>
    <b v="0"/>
    <n v="21"/>
    <b v="1"/>
    <s v="theater/plays"/>
    <n v="170"/>
    <x v="1"/>
    <x v="6"/>
    <x v="3817"/>
    <d v="2015-01-30T23:02:10"/>
    <x v="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x v="3802"/>
    <x v="3818"/>
    <b v="0"/>
    <n v="57"/>
    <b v="1"/>
    <s v="theater/plays"/>
    <n v="171"/>
    <x v="1"/>
    <x v="6"/>
    <x v="3818"/>
    <d v="2015-11-05T21:44:40"/>
    <x v="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x v="3803"/>
    <x v="3819"/>
    <b v="0"/>
    <n v="24"/>
    <b v="1"/>
    <s v="theater/plays"/>
    <n v="108"/>
    <x v="1"/>
    <x v="6"/>
    <x v="3819"/>
    <d v="2015-08-12T05:32:39"/>
    <x v="0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x v="3804"/>
    <x v="3820"/>
    <b v="0"/>
    <n v="32"/>
    <b v="1"/>
    <s v="theater/plays"/>
    <n v="124"/>
    <x v="1"/>
    <x v="6"/>
    <x v="3820"/>
    <d v="2015-07-14T19:32:39"/>
    <x v="0"/>
  </r>
  <r>
    <n v="2789"/>
    <s v="The Adventurers Club"/>
    <s v="BNT's Biggest Adventure So Far: Our 2015 full length production!"/>
    <x v="9"/>
    <n v="3035"/>
    <x v="0"/>
    <s v="US"/>
    <s v="USD"/>
    <x v="3805"/>
    <x v="3821"/>
    <b v="0"/>
    <n v="24"/>
    <b v="1"/>
    <s v="theater/plays"/>
    <n v="101"/>
    <x v="1"/>
    <x v="6"/>
    <x v="3821"/>
    <d v="2015-03-12T04:00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x v="3806"/>
    <x v="3822"/>
    <b v="0"/>
    <n v="10"/>
    <b v="1"/>
    <s v="theater/plays"/>
    <n v="228"/>
    <x v="1"/>
    <x v="6"/>
    <x v="3822"/>
    <d v="2015-03-12T19:13:02"/>
    <x v="0"/>
  </r>
  <r>
    <n v="3148"/>
    <s v="The Aurora Project: A Sci-Fi Epic by Bella Poynton"/>
    <s v="Help fund The Aurora Project, an immersive science fiction epic."/>
    <x v="40"/>
    <n v="2361"/>
    <x v="0"/>
    <s v="US"/>
    <s v="USD"/>
    <x v="3807"/>
    <x v="3823"/>
    <b v="1"/>
    <n v="57"/>
    <b v="1"/>
    <s v="theater/plays"/>
    <n v="131"/>
    <x v="1"/>
    <x v="6"/>
    <x v="3823"/>
    <d v="2014-10-01T04:00:00"/>
    <x v="3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x v="3808"/>
    <x v="3824"/>
    <b v="0"/>
    <n v="0"/>
    <b v="0"/>
    <s v="theater/plays"/>
    <n v="0"/>
    <x v="1"/>
    <x v="6"/>
    <x v="3824"/>
    <d v="2014-09-07T07:48:43"/>
    <x v="9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x v="3809"/>
    <x v="3825"/>
    <b v="0"/>
    <n v="39"/>
    <b v="1"/>
    <s v="theater/plays"/>
    <n v="152"/>
    <x v="1"/>
    <x v="6"/>
    <x v="3825"/>
    <d v="2015-04-02T15:54:31"/>
    <x v="9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x v="3810"/>
    <x v="3826"/>
    <b v="0"/>
    <n v="13"/>
    <b v="0"/>
    <s v="theater/plays"/>
    <n v="5"/>
    <x v="1"/>
    <x v="6"/>
    <x v="3826"/>
    <d v="2014-12-21T17:43:33"/>
    <x v="9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x v="3811"/>
    <x v="3827"/>
    <b v="0"/>
    <n v="16"/>
    <b v="1"/>
    <s v="theater/plays"/>
    <n v="129"/>
    <x v="1"/>
    <x v="6"/>
    <x v="3827"/>
    <d v="2014-09-12T19:34:44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x v="3812"/>
    <x v="3828"/>
    <b v="0"/>
    <n v="1"/>
    <b v="0"/>
    <s v="theater/plays"/>
    <n v="2"/>
    <x v="1"/>
    <x v="6"/>
    <x v="3828"/>
    <d v="2017-03-03T05:00:00"/>
    <x v="9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x v="3813"/>
    <x v="3829"/>
    <b v="1"/>
    <n v="82"/>
    <b v="1"/>
    <s v="theater/plays"/>
    <n v="104"/>
    <x v="1"/>
    <x v="6"/>
    <x v="3829"/>
    <d v="2014-07-28T14:31:17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x v="3814"/>
    <x v="3830"/>
    <b v="0"/>
    <n v="57"/>
    <b v="1"/>
    <s v="theater/plays"/>
    <n v="102"/>
    <x v="1"/>
    <x v="6"/>
    <x v="3830"/>
    <d v="2014-09-26T22:43:04"/>
    <x v="9"/>
  </r>
  <r>
    <n v="3239"/>
    <s v="The Book's the Thing - Welcome to Hamlet's Library"/>
    <s v="The first regional library-touring show from new UK company Librarian Theatre - transforming local libraries into magical theatres"/>
    <x v="436"/>
    <n v="6208.98"/>
    <x v="0"/>
    <s v="GB"/>
    <s v="GBP"/>
    <x v="3815"/>
    <x v="3831"/>
    <b v="1"/>
    <n v="104"/>
    <b v="1"/>
    <s v="theater/plays"/>
    <n v="106"/>
    <x v="1"/>
    <x v="6"/>
    <x v="3831"/>
    <d v="2015-10-25T23:59:00"/>
    <x v="9"/>
  </r>
  <r>
    <n v="3591"/>
    <s v="The Boy at the Edge of Everything NEXT STAGE RESIDENT SHOW"/>
    <s v="We are trying to produce a kid friendly show about an imaginative journey through space and time. Help us create our wonderland!!"/>
    <x v="175"/>
    <n v="1225"/>
    <x v="0"/>
    <s v="US"/>
    <s v="USD"/>
    <x v="3816"/>
    <x v="3832"/>
    <b v="0"/>
    <n v="18"/>
    <b v="1"/>
    <s v="theater/plays"/>
    <n v="175"/>
    <x v="1"/>
    <x v="6"/>
    <x v="3832"/>
    <d v="2015-01-24T04:59:0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x v="3817"/>
    <x v="3833"/>
    <b v="0"/>
    <n v="4"/>
    <b v="0"/>
    <s v="theater/plays"/>
    <n v="2"/>
    <x v="1"/>
    <x v="6"/>
    <x v="3833"/>
    <d v="2015-01-11T01:00:00"/>
    <x v="9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x v="3818"/>
    <x v="3834"/>
    <b v="0"/>
    <n v="113"/>
    <b v="1"/>
    <s v="theater/plays"/>
    <n v="100"/>
    <x v="1"/>
    <x v="6"/>
    <x v="3834"/>
    <d v="2014-11-27T03:00:00"/>
    <x v="3"/>
  </r>
  <r>
    <n v="4012"/>
    <s v="The Butterfly Catcher"/>
    <s v="LEELA IS A 14 YEAR OLD GIRL. JONAH IS A 56 YEAR OLD MAN. IT'S BEEN GOING ON FOR 3 YEARS. HERE COMES THE NIGHT OF VIOLENT RECKONING."/>
    <x v="437"/>
    <n v="0"/>
    <x v="2"/>
    <s v="GB"/>
    <s v="GBP"/>
    <x v="3819"/>
    <x v="3835"/>
    <b v="0"/>
    <n v="0"/>
    <b v="0"/>
    <s v="theater/plays"/>
    <n v="0"/>
    <x v="1"/>
    <x v="6"/>
    <x v="3835"/>
    <d v="2015-05-02T13:04:09"/>
    <x v="9"/>
  </r>
  <r>
    <n v="3815"/>
    <s v="The Canterbury Shakespeare Festival - first season"/>
    <s v="Come and help us make the Canterbury Shakespeare Festival a reality"/>
    <x v="28"/>
    <n v="1000.01"/>
    <x v="0"/>
    <s v="GB"/>
    <s v="GBP"/>
    <x v="3820"/>
    <x v="3836"/>
    <b v="0"/>
    <n v="20"/>
    <b v="1"/>
    <s v="theater/plays"/>
    <n v="100"/>
    <x v="1"/>
    <x v="6"/>
    <x v="3836"/>
    <d v="2015-08-20T23:00:00"/>
    <x v="9"/>
  </r>
  <r>
    <n v="3854"/>
    <s v="The Case Of Soghomon Tehlirian"/>
    <s v="A play dedicated to the 100th anniversary of the Armenian Genocide."/>
    <x v="34"/>
    <n v="1788"/>
    <x v="2"/>
    <s v="US"/>
    <s v="USD"/>
    <x v="3821"/>
    <x v="3837"/>
    <b v="0"/>
    <n v="20"/>
    <b v="0"/>
    <s v="theater/plays"/>
    <n v="16"/>
    <x v="1"/>
    <x v="6"/>
    <x v="3837"/>
    <d v="2015-05-09T21:14:18"/>
    <x v="9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x v="3822"/>
    <x v="3838"/>
    <b v="0"/>
    <n v="72"/>
    <b v="1"/>
    <s v="theater/plays"/>
    <n v="104"/>
    <x v="1"/>
    <x v="6"/>
    <x v="3838"/>
    <d v="2016-05-31T22:08:57"/>
    <x v="2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x v="3823"/>
    <x v="3839"/>
    <b v="0"/>
    <n v="54"/>
    <b v="1"/>
    <s v="theater/plays"/>
    <n v="104"/>
    <x v="1"/>
    <x v="6"/>
    <x v="3839"/>
    <d v="2017-01-15T00:59:40"/>
    <x v="9"/>
  </r>
  <r>
    <n v="2807"/>
    <s v="The Commission Theatre Co."/>
    <s v="Bringing Shakespeare back to the Playwrights"/>
    <x v="10"/>
    <n v="6300"/>
    <x v="0"/>
    <s v="US"/>
    <s v="USD"/>
    <x v="3824"/>
    <x v="3840"/>
    <b v="0"/>
    <n v="93"/>
    <b v="1"/>
    <s v="theater/plays"/>
    <n v="126"/>
    <x v="1"/>
    <x v="6"/>
    <x v="3840"/>
    <d v="2015-06-29T20:57:1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x v="3825"/>
    <x v="3841"/>
    <b v="0"/>
    <n v="54"/>
    <b v="1"/>
    <s v="theater/plays"/>
    <n v="175"/>
    <x v="1"/>
    <x v="6"/>
    <x v="3841"/>
    <d v="2016-06-10T03:00:00"/>
    <x v="2"/>
  </r>
  <r>
    <n v="4010"/>
    <s v="The Connection Play 2014"/>
    <s v="JUNTO Productions is proud to present our first production, the premiere of The Connection, a play by Jeffrey Paul."/>
    <x v="313"/>
    <n v="1742"/>
    <x v="2"/>
    <s v="US"/>
    <s v="USD"/>
    <x v="3826"/>
    <x v="3842"/>
    <b v="0"/>
    <n v="38"/>
    <b v="0"/>
    <s v="theater/plays"/>
    <n v="24"/>
    <x v="1"/>
    <x v="6"/>
    <x v="3842"/>
    <d v="2014-10-26T18:29:26"/>
    <x v="9"/>
  </r>
  <r>
    <n v="3862"/>
    <s v="The Container Play"/>
    <s v="The hit immersive theatre experience of England comes to Corpus Christi!"/>
    <x v="51"/>
    <n v="1"/>
    <x v="2"/>
    <s v="US"/>
    <s v="USD"/>
    <x v="3827"/>
    <x v="3843"/>
    <b v="0"/>
    <n v="1"/>
    <b v="0"/>
    <s v="theater/plays"/>
    <n v="0"/>
    <x v="1"/>
    <x v="6"/>
    <x v="3843"/>
    <d v="2016-09-12T16:59:00"/>
    <x v="9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x v="3828"/>
    <x v="3844"/>
    <b v="0"/>
    <n v="15"/>
    <b v="1"/>
    <s v="theater/plays"/>
    <n v="100"/>
    <x v="1"/>
    <x v="6"/>
    <x v="3844"/>
    <d v="2014-12-10T20:49:12"/>
    <x v="3"/>
  </r>
  <r>
    <n v="2968"/>
    <s v="The Curse of the Babywoman @ FringeNYC"/>
    <s v="The Curse of the Babywoman is real â€” and it is coming to FringeNYC this August."/>
    <x v="8"/>
    <n v="3710"/>
    <x v="0"/>
    <s v="US"/>
    <s v="USD"/>
    <x v="3829"/>
    <x v="3845"/>
    <b v="0"/>
    <n v="47"/>
    <b v="1"/>
    <s v="theater/plays"/>
    <n v="106"/>
    <x v="1"/>
    <x v="6"/>
    <x v="3845"/>
    <d v="2016-08-17T03:59:00"/>
    <x v="2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x v="3830"/>
    <x v="3846"/>
    <b v="0"/>
    <n v="1"/>
    <b v="0"/>
    <s v="theater/plays"/>
    <n v="1"/>
    <x v="1"/>
    <x v="6"/>
    <x v="3846"/>
    <d v="2015-12-13T18:44:57"/>
    <x v="9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x v="3831"/>
    <x v="3847"/>
    <b v="0"/>
    <n v="20"/>
    <b v="1"/>
    <s v="theater/plays"/>
    <n v="108"/>
    <x v="1"/>
    <x v="6"/>
    <x v="3847"/>
    <d v="2015-02-17T14:00:00"/>
    <x v="9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x v="3832"/>
    <x v="3848"/>
    <b v="0"/>
    <n v="0"/>
    <b v="0"/>
    <s v="theater/plays"/>
    <n v="0"/>
    <x v="1"/>
    <x v="6"/>
    <x v="3848"/>
    <d v="2016-01-29T23:17:00"/>
    <x v="9"/>
  </r>
  <r>
    <n v="3295"/>
    <s v="The Divine Comedy Show"/>
    <s v="A comedic drama about The Devil and his quest to take a bride and to Hell with the consequences, no matter what they may be."/>
    <x v="175"/>
    <n v="720.01"/>
    <x v="0"/>
    <s v="GB"/>
    <s v="GBP"/>
    <x v="3833"/>
    <x v="3849"/>
    <b v="0"/>
    <n v="27"/>
    <b v="1"/>
    <s v="theater/plays"/>
    <n v="103"/>
    <x v="1"/>
    <x v="6"/>
    <x v="3849"/>
    <d v="2016-09-26T10:37:09"/>
    <x v="9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x v="3834"/>
    <x v="3850"/>
    <b v="0"/>
    <n v="14"/>
    <b v="0"/>
    <s v="theater/plays"/>
    <n v="37"/>
    <x v="1"/>
    <x v="6"/>
    <x v="3850"/>
    <d v="2015-06-27T18:27:06"/>
    <x v="9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x v="3835"/>
    <x v="3851"/>
    <b v="0"/>
    <n v="13"/>
    <b v="1"/>
    <s v="theater/plays"/>
    <n v="121"/>
    <x v="1"/>
    <x v="6"/>
    <x v="3851"/>
    <d v="2014-09-12T21:55:49"/>
    <x v="3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x v="3836"/>
    <x v="3852"/>
    <b v="0"/>
    <n v="29"/>
    <b v="1"/>
    <s v="theater/plays"/>
    <n v="103"/>
    <x v="1"/>
    <x v="6"/>
    <x v="3852"/>
    <d v="2015-07-21T03:00:00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x v="3837"/>
    <x v="3853"/>
    <b v="0"/>
    <n v="14"/>
    <b v="1"/>
    <s v="theater/plays"/>
    <n v="114"/>
    <x v="1"/>
    <x v="6"/>
    <x v="3853"/>
    <d v="2015-09-17T03:59:00"/>
    <x v="0"/>
  </r>
  <r>
    <n v="3433"/>
    <s v="The Dybbuk"/>
    <s v="death&amp;pretzels presents their first Chicago based project:_x000a_The Dybbuk by S. Ansky"/>
    <x v="195"/>
    <n v="9525"/>
    <x v="0"/>
    <s v="US"/>
    <s v="USD"/>
    <x v="3838"/>
    <x v="3854"/>
    <b v="0"/>
    <n v="71"/>
    <b v="1"/>
    <s v="theater/plays"/>
    <n v="100"/>
    <x v="1"/>
    <x v="6"/>
    <x v="3854"/>
    <d v="2014-06-17T03:00:00"/>
    <x v="3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x v="3839"/>
    <x v="3855"/>
    <b v="0"/>
    <n v="104"/>
    <b v="1"/>
    <s v="theater/plays"/>
    <n v="103"/>
    <x v="1"/>
    <x v="6"/>
    <x v="3855"/>
    <d v="2014-10-04T14:48:56"/>
    <x v="3"/>
  </r>
  <r>
    <n v="4000"/>
    <s v="The Escorts"/>
    <s v="An Enticing Trip into the World of Assisted Dying"/>
    <x v="6"/>
    <n v="10"/>
    <x v="2"/>
    <s v="US"/>
    <s v="USD"/>
    <x v="3840"/>
    <x v="3856"/>
    <b v="0"/>
    <n v="1"/>
    <b v="0"/>
    <s v="theater/plays"/>
    <n v="0"/>
    <x v="1"/>
    <x v="6"/>
    <x v="3856"/>
    <d v="2016-05-07T14:29:18"/>
    <x v="9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x v="3841"/>
    <x v="3857"/>
    <b v="0"/>
    <n v="0"/>
    <b v="0"/>
    <s v="theater/plays"/>
    <n v="0"/>
    <x v="1"/>
    <x v="6"/>
    <x v="3857"/>
    <d v="2016-07-24T01:52:38"/>
    <x v="9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x v="3842"/>
    <x v="3858"/>
    <b v="1"/>
    <n v="213"/>
    <b v="1"/>
    <s v="theater/plays"/>
    <n v="118"/>
    <x v="1"/>
    <x v="6"/>
    <x v="3858"/>
    <d v="2014-11-07T00:15:55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x v="3843"/>
    <x v="3859"/>
    <b v="0"/>
    <n v="90"/>
    <b v="1"/>
    <s v="theater/plays"/>
    <n v="102"/>
    <x v="1"/>
    <x v="6"/>
    <x v="3859"/>
    <d v="2015-08-06T15:31:47"/>
    <x v="9"/>
  </r>
  <r>
    <n v="3483"/>
    <s v="The Faculty Lounge"/>
    <s v="Join 5 high school teachers in the lounge of every high school in America.  Hear what they never say in the classroom."/>
    <x v="296"/>
    <n v="5358"/>
    <x v="0"/>
    <s v="US"/>
    <s v="USD"/>
    <x v="3844"/>
    <x v="3860"/>
    <b v="0"/>
    <n v="133"/>
    <b v="1"/>
    <s v="theater/plays"/>
    <n v="160"/>
    <x v="1"/>
    <x v="6"/>
    <x v="3860"/>
    <d v="2014-07-03T16:03:01"/>
    <x v="3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x v="3845"/>
    <x v="3861"/>
    <b v="0"/>
    <n v="19"/>
    <b v="1"/>
    <s v="theater/plays"/>
    <n v="111"/>
    <x v="1"/>
    <x v="6"/>
    <x v="3861"/>
    <d v="2014-09-17T17:46:34"/>
    <x v="3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x v="3846"/>
    <x v="3862"/>
    <b v="0"/>
    <n v="122"/>
    <b v="1"/>
    <s v="theater/plays"/>
    <n v="102"/>
    <x v="1"/>
    <x v="6"/>
    <x v="3862"/>
    <d v="2016-08-15T20:09:42"/>
    <x v="2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x v="3847"/>
    <x v="3863"/>
    <b v="1"/>
    <n v="117"/>
    <b v="1"/>
    <s v="theater/plays"/>
    <n v="109"/>
    <x v="1"/>
    <x v="6"/>
    <x v="3863"/>
    <d v="2016-05-06T14:35:58"/>
    <x v="9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x v="3848"/>
    <x v="3864"/>
    <b v="0"/>
    <n v="16"/>
    <b v="1"/>
    <s v="theater/plays"/>
    <n v="129"/>
    <x v="1"/>
    <x v="6"/>
    <x v="3864"/>
    <d v="2014-10-20T05:59:00"/>
    <x v="3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x v="3849"/>
    <x v="3865"/>
    <b v="0"/>
    <n v="31"/>
    <b v="1"/>
    <s v="theater/plays"/>
    <n v="162"/>
    <x v="1"/>
    <x v="6"/>
    <x v="3865"/>
    <d v="2015-08-17T10:22:16"/>
    <x v="9"/>
  </r>
  <r>
    <n v="3595"/>
    <s v="The Flu Season"/>
    <s v="A new theatre company staging Will Eno's The Flu Season in Seattle"/>
    <x v="27"/>
    <n v="3081"/>
    <x v="0"/>
    <s v="US"/>
    <s v="USD"/>
    <x v="3850"/>
    <x v="3866"/>
    <b v="0"/>
    <n v="62"/>
    <b v="1"/>
    <s v="theater/plays"/>
    <n v="119"/>
    <x v="1"/>
    <x v="6"/>
    <x v="3866"/>
    <d v="2015-03-13T06:59:00"/>
    <x v="0"/>
  </r>
  <r>
    <n v="4074"/>
    <s v="The Free Man - the story of Hurr"/>
    <s v="A performance to inspire people, regardless of their faith, to visualise the repentance of Hurr and the forgiveness of Imam Hussain"/>
    <x v="180"/>
    <n v="735"/>
    <x v="2"/>
    <s v="GB"/>
    <s v="GBP"/>
    <x v="3851"/>
    <x v="3867"/>
    <b v="0"/>
    <n v="21"/>
    <b v="0"/>
    <s v="theater/plays"/>
    <n v="27"/>
    <x v="1"/>
    <x v="6"/>
    <x v="3867"/>
    <d v="2015-11-05T14:16:15"/>
    <x v="9"/>
  </r>
  <r>
    <n v="3868"/>
    <s v="1000 words (Canceled)"/>
    <s v="New collection of music by Scott Evan Davis!"/>
    <x v="10"/>
    <n v="10"/>
    <x v="1"/>
    <s v="GB"/>
    <s v="GBP"/>
    <x v="3852"/>
    <x v="3868"/>
    <b v="0"/>
    <n v="1"/>
    <b v="0"/>
    <s v="theater/musical"/>
    <n v="0"/>
    <x v="1"/>
    <x v="40"/>
    <x v="3868"/>
    <d v="2014-09-08T15:50:05"/>
    <x v="9"/>
  </r>
  <r>
    <n v="3869"/>
    <s v="The Masturbation Musical (Canceled)"/>
    <s v="A Musical about 3 women who pursue their Pleasure and end up finding themselves."/>
    <x v="438"/>
    <n v="452"/>
    <x v="1"/>
    <s v="US"/>
    <s v="USD"/>
    <x v="3853"/>
    <x v="3869"/>
    <b v="0"/>
    <n v="15"/>
    <b v="0"/>
    <s v="theater/musical"/>
    <n v="3"/>
    <x v="1"/>
    <x v="40"/>
    <x v="3869"/>
    <d v="2015-03-14T03:11:00"/>
    <x v="9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x v="3854"/>
    <x v="3870"/>
    <b v="0"/>
    <n v="10"/>
    <b v="0"/>
    <s v="theater/musical"/>
    <n v="15"/>
    <x v="1"/>
    <x v="40"/>
    <x v="3870"/>
    <d v="2014-07-03T04:07:58"/>
    <x v="9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x v="3855"/>
    <x v="3871"/>
    <b v="0"/>
    <n v="3"/>
    <b v="0"/>
    <s v="theater/musical"/>
    <n v="3"/>
    <x v="1"/>
    <x v="40"/>
    <x v="3871"/>
    <d v="2017-03-29T17:44:10"/>
    <x v="9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x v="3856"/>
    <x v="3872"/>
    <b v="0"/>
    <n v="0"/>
    <b v="0"/>
    <s v="theater/musical"/>
    <n v="0"/>
    <x v="1"/>
    <x v="40"/>
    <x v="3872"/>
    <d v="2015-08-14T03:29:56"/>
    <x v="9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x v="3857"/>
    <x v="3873"/>
    <b v="0"/>
    <n v="0"/>
    <b v="0"/>
    <s v="theater/musical"/>
    <n v="0"/>
    <x v="1"/>
    <x v="40"/>
    <x v="3873"/>
    <d v="2015-10-08T16:42:15"/>
    <x v="9"/>
  </r>
  <r>
    <n v="3874"/>
    <s v="HEAL event - Selfless Acts of Love - Musical Extravaganza"/>
    <s v="An exploration of arts, dance, music and theater bought to you by a talented team of performing arts enthusiasts - a FUNdraising event"/>
    <x v="422"/>
    <n v="0"/>
    <x v="1"/>
    <s v="NZ"/>
    <s v="NZD"/>
    <x v="3858"/>
    <x v="3874"/>
    <b v="0"/>
    <n v="0"/>
    <b v="0"/>
    <s v="theater/musical"/>
    <n v="0"/>
    <x v="1"/>
    <x v="40"/>
    <x v="3874"/>
    <d v="2015-01-24T01:00:00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x v="3859"/>
    <x v="3875"/>
    <b v="0"/>
    <n v="0"/>
    <b v="0"/>
    <s v="theater/musical"/>
    <n v="0"/>
    <x v="1"/>
    <x v="40"/>
    <x v="3875"/>
    <d v="2016-09-03T10:00:00"/>
    <x v="9"/>
  </r>
  <r>
    <n v="3876"/>
    <s v="Drinking with Angelika - Marlowe Studio Canterbury May 2016"/>
    <s v="Hopefully a successful Campaign will bring this original musical back to the stage for performances on 26th, 27th and 28th May 2016."/>
    <x v="194"/>
    <n v="2059"/>
    <x v="1"/>
    <s v="GB"/>
    <s v="GBP"/>
    <x v="3860"/>
    <x v="3876"/>
    <b v="0"/>
    <n v="46"/>
    <b v="0"/>
    <s v="theater/musical"/>
    <n v="53"/>
    <x v="1"/>
    <x v="40"/>
    <x v="3876"/>
    <d v="2016-02-02T14:58:48"/>
    <x v="9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x v="3861"/>
    <x v="3877"/>
    <b v="0"/>
    <n v="14"/>
    <b v="0"/>
    <s v="theater/musical"/>
    <n v="5"/>
    <x v="1"/>
    <x v="40"/>
    <x v="3877"/>
    <d v="2016-12-08T16:15:52"/>
    <x v="9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x v="3862"/>
    <x v="3878"/>
    <b v="0"/>
    <n v="1"/>
    <b v="0"/>
    <s v="theater/musical"/>
    <n v="0"/>
    <x v="1"/>
    <x v="40"/>
    <x v="3878"/>
    <d v="2015-06-30T03:59:00"/>
    <x v="9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x v="3863"/>
    <x v="3879"/>
    <b v="0"/>
    <n v="0"/>
    <b v="0"/>
    <s v="theater/musical"/>
    <n v="0"/>
    <x v="1"/>
    <x v="40"/>
    <x v="3879"/>
    <d v="2015-01-25T20:39:56"/>
    <x v="9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x v="2780"/>
    <x v="3880"/>
    <b v="0"/>
    <n v="17"/>
    <b v="0"/>
    <s v="theater/musical"/>
    <n v="13"/>
    <x v="1"/>
    <x v="40"/>
    <x v="3880"/>
    <d v="2014-07-30T23:00:00"/>
    <x v="9"/>
  </r>
  <r>
    <n v="3881"/>
    <s v="My Real Mother's Name is... (Canceled)"/>
    <s v="A musical journey coming to the Blue Venue at the 2017 Orlando Fringe Festival!"/>
    <x v="2"/>
    <n v="25"/>
    <x v="1"/>
    <s v="US"/>
    <s v="USD"/>
    <x v="3864"/>
    <x v="3881"/>
    <b v="0"/>
    <n v="1"/>
    <b v="0"/>
    <s v="theater/musical"/>
    <n v="5"/>
    <x v="1"/>
    <x v="40"/>
    <x v="3881"/>
    <d v="2017-02-20T00:26:39"/>
    <x v="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x v="3865"/>
    <x v="3882"/>
    <b v="0"/>
    <n v="0"/>
    <b v="0"/>
    <s v="theater/musical"/>
    <n v="0"/>
    <x v="1"/>
    <x v="40"/>
    <x v="3882"/>
    <d v="2016-01-31T23:03:00"/>
    <x v="9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x v="3866"/>
    <x v="3883"/>
    <b v="0"/>
    <n v="0"/>
    <b v="0"/>
    <s v="theater/musical"/>
    <n v="0"/>
    <x v="1"/>
    <x v="40"/>
    <x v="3883"/>
    <d v="2014-09-02T14:27:49"/>
    <x v="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x v="3867"/>
    <x v="3884"/>
    <b v="0"/>
    <n v="0"/>
    <b v="0"/>
    <s v="theater/musical"/>
    <n v="0"/>
    <x v="1"/>
    <x v="40"/>
    <x v="3884"/>
    <d v="2015-03-27T17:59:52"/>
    <x v="9"/>
  </r>
  <r>
    <n v="3885"/>
    <s v="THE SESSIONS - The Beatles at Abbey Road Studios (Canceled)"/>
    <s v="A LIVE musical spectacular theatrical experience of The Beatles recording sessions at Abbey Road Studios."/>
    <x v="439"/>
    <n v="0"/>
    <x v="1"/>
    <s v="US"/>
    <s v="USD"/>
    <x v="3868"/>
    <x v="3885"/>
    <b v="0"/>
    <n v="0"/>
    <b v="0"/>
    <s v="theater/musical"/>
    <n v="0"/>
    <x v="1"/>
    <x v="40"/>
    <x v="3885"/>
    <d v="2016-05-09T22:49:51"/>
    <x v="9"/>
  </r>
  <r>
    <n v="3886"/>
    <s v="a (Canceled)"/>
    <n v="1"/>
    <x v="3"/>
    <n v="0"/>
    <x v="1"/>
    <s v="AU"/>
    <s v="AUD"/>
    <x v="3869"/>
    <x v="3886"/>
    <b v="0"/>
    <n v="0"/>
    <b v="0"/>
    <s v="theater/musical"/>
    <n v="0"/>
    <x v="1"/>
    <x v="40"/>
    <x v="3886"/>
    <d v="2014-12-11T05:28:22"/>
    <x v="9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x v="3870"/>
    <x v="3887"/>
    <b v="0"/>
    <n v="2"/>
    <b v="0"/>
    <s v="theater/musical"/>
    <n v="2"/>
    <x v="1"/>
    <x v="40"/>
    <x v="3887"/>
    <d v="2015-05-01T22:00:00"/>
    <x v="9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x v="3871"/>
    <x v="3888"/>
    <b v="0"/>
    <n v="17"/>
    <b v="1"/>
    <s v="theater/plays"/>
    <n v="100"/>
    <x v="1"/>
    <x v="6"/>
    <x v="3888"/>
    <d v="2014-05-18T14:39:33"/>
    <x v="9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x v="3872"/>
    <x v="3889"/>
    <b v="0"/>
    <n v="0"/>
    <b v="0"/>
    <s v="theater/plays"/>
    <n v="0"/>
    <x v="1"/>
    <x v="6"/>
    <x v="3889"/>
    <d v="2014-07-05T03:59:00"/>
    <x v="9"/>
  </r>
  <r>
    <n v="3343"/>
    <s v="The Girl Who Touched the Stars"/>
    <s v="Two sisters make a set of paper dolls which take them on a journey across lands, creating memories along the way."/>
    <x v="175"/>
    <n v="1200"/>
    <x v="0"/>
    <s v="GB"/>
    <s v="GBP"/>
    <x v="3873"/>
    <x v="3890"/>
    <b v="0"/>
    <n v="23"/>
    <b v="1"/>
    <s v="theater/plays"/>
    <n v="171"/>
    <x v="1"/>
    <x v="6"/>
    <x v="3890"/>
    <d v="2016-04-13T13:18:00"/>
    <x v="9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x v="3874"/>
    <x v="3891"/>
    <b v="0"/>
    <n v="42"/>
    <b v="1"/>
    <s v="theater/plays"/>
    <n v="106"/>
    <x v="1"/>
    <x v="6"/>
    <x v="3891"/>
    <d v="2016-03-07T04:59:00"/>
    <x v="2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x v="3875"/>
    <x v="3892"/>
    <b v="0"/>
    <n v="73"/>
    <b v="1"/>
    <s v="theater/plays"/>
    <n v="100"/>
    <x v="1"/>
    <x v="6"/>
    <x v="3892"/>
    <d v="2014-10-20T08:00:34"/>
    <x v="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x v="3876"/>
    <x v="3893"/>
    <b v="0"/>
    <n v="73"/>
    <b v="1"/>
    <s v="theater/plays"/>
    <n v="111"/>
    <x v="1"/>
    <x v="6"/>
    <x v="3893"/>
    <d v="2015-07-21T10:03:25"/>
    <x v="9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x v="3877"/>
    <x v="3894"/>
    <b v="1"/>
    <n v="193"/>
    <b v="1"/>
    <s v="theater/plays"/>
    <n v="111"/>
    <x v="1"/>
    <x v="6"/>
    <x v="3894"/>
    <d v="2015-09-12T03:59:00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x v="3878"/>
    <x v="3895"/>
    <b v="0"/>
    <n v="1"/>
    <b v="0"/>
    <s v="theater/plays"/>
    <n v="1"/>
    <x v="1"/>
    <x v="6"/>
    <x v="3895"/>
    <d v="2016-04-08T18:35:00"/>
    <x v="9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x v="3879"/>
    <x v="3896"/>
    <b v="0"/>
    <n v="7"/>
    <b v="0"/>
    <s v="theater/plays"/>
    <n v="10"/>
    <x v="1"/>
    <x v="6"/>
    <x v="3896"/>
    <d v="2015-11-30T06:04:09"/>
    <x v="9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x v="3880"/>
    <x v="3897"/>
    <b v="0"/>
    <n v="4"/>
    <b v="0"/>
    <s v="theater/plays"/>
    <n v="2"/>
    <x v="1"/>
    <x v="6"/>
    <x v="3897"/>
    <d v="2015-08-22T19:34:53"/>
    <x v="9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x v="3881"/>
    <x v="3898"/>
    <b v="0"/>
    <n v="1"/>
    <b v="0"/>
    <s v="theater/plays"/>
    <n v="3"/>
    <x v="1"/>
    <x v="6"/>
    <x v="3898"/>
    <d v="2015-03-26T22:17:51"/>
    <x v="9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x v="3882"/>
    <x v="3899"/>
    <b v="0"/>
    <n v="64"/>
    <b v="1"/>
    <s v="theater/plays"/>
    <n v="100"/>
    <x v="1"/>
    <x v="6"/>
    <x v="3899"/>
    <d v="2015-11-21T03:00:00"/>
    <x v="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x v="3883"/>
    <x v="3900"/>
    <b v="0"/>
    <n v="33"/>
    <b v="1"/>
    <s v="theater/plays"/>
    <n v="100"/>
    <x v="1"/>
    <x v="6"/>
    <x v="3900"/>
    <d v="2015-01-11T20:53:30"/>
    <x v="3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x v="3884"/>
    <x v="3901"/>
    <b v="1"/>
    <n v="113"/>
    <b v="1"/>
    <s v="theater/plays"/>
    <n v="103"/>
    <x v="1"/>
    <x v="6"/>
    <x v="3901"/>
    <d v="2015-07-05T16:43:23"/>
    <x v="9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x v="3885"/>
    <x v="3902"/>
    <b v="0"/>
    <n v="12"/>
    <b v="1"/>
    <s v="theater/plays"/>
    <n v="131"/>
    <x v="1"/>
    <x v="6"/>
    <x v="3902"/>
    <d v="2014-12-31T17:50:08"/>
    <x v="3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x v="3886"/>
    <x v="3903"/>
    <b v="0"/>
    <n v="1"/>
    <b v="0"/>
    <s v="theater/plays"/>
    <n v="0"/>
    <x v="1"/>
    <x v="6"/>
    <x v="3903"/>
    <d v="2014-08-21T04:49:49"/>
    <x v="9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x v="3887"/>
    <x v="3904"/>
    <b v="0"/>
    <n v="1"/>
    <b v="0"/>
    <s v="theater/plays"/>
    <n v="0"/>
    <x v="1"/>
    <x v="6"/>
    <x v="3904"/>
    <d v="2015-07-14T23:00:15"/>
    <x v="9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x v="3888"/>
    <x v="3905"/>
    <b v="1"/>
    <n v="12"/>
    <b v="1"/>
    <s v="theater/plays"/>
    <n v="100"/>
    <x v="1"/>
    <x v="6"/>
    <x v="3905"/>
    <d v="2015-02-09T04:30:00"/>
    <x v="0"/>
  </r>
  <r>
    <n v="3457"/>
    <s v="The Impossible Adventures Of Supernova Jones"/>
    <s v="Robots, Space Battles, Mystery, and Intrigue. Nothing is Impossible..."/>
    <x v="13"/>
    <n v="2804"/>
    <x v="0"/>
    <s v="US"/>
    <s v="USD"/>
    <x v="3889"/>
    <x v="3906"/>
    <b v="0"/>
    <n v="55"/>
    <b v="1"/>
    <s v="theater/plays"/>
    <n v="140"/>
    <x v="1"/>
    <x v="6"/>
    <x v="3906"/>
    <d v="2015-02-12T05:59:00"/>
    <x v="0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x v="3890"/>
    <x v="3907"/>
    <b v="1"/>
    <n v="71"/>
    <b v="1"/>
    <s v="theater/plays"/>
    <n v="103"/>
    <x v="1"/>
    <x v="6"/>
    <x v="3907"/>
    <d v="2015-10-09T00:00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x v="3891"/>
    <x v="3908"/>
    <b v="0"/>
    <n v="27"/>
    <b v="1"/>
    <s v="theater/plays"/>
    <n v="103"/>
    <x v="1"/>
    <x v="6"/>
    <x v="3908"/>
    <d v="2015-03-31T12:52:00"/>
    <x v="9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x v="3892"/>
    <x v="3909"/>
    <b v="0"/>
    <n v="197"/>
    <b v="1"/>
    <s v="theater/plays"/>
    <n v="105"/>
    <x v="1"/>
    <x v="6"/>
    <x v="3909"/>
    <d v="2015-03-05T04:00:00"/>
    <x v="0"/>
  </r>
  <r>
    <n v="3310"/>
    <s v="The Island Boys: A New Play"/>
    <s v="A new play about coming coming home, recovery, and trying to find God in the process."/>
    <x v="115"/>
    <n v="6505"/>
    <x v="0"/>
    <s v="US"/>
    <s v="USD"/>
    <x v="3893"/>
    <x v="3910"/>
    <b v="0"/>
    <n v="31"/>
    <b v="1"/>
    <s v="theater/plays"/>
    <n v="100"/>
    <x v="1"/>
    <x v="6"/>
    <x v="3910"/>
    <d v="2015-10-06T22:17:05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x v="3894"/>
    <x v="3911"/>
    <b v="0"/>
    <n v="4"/>
    <b v="0"/>
    <s v="theater/plays"/>
    <n v="2"/>
    <x v="1"/>
    <x v="6"/>
    <x v="3911"/>
    <d v="2014-09-06T05:09:04"/>
    <x v="9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x v="3895"/>
    <x v="3912"/>
    <b v="0"/>
    <n v="6"/>
    <b v="0"/>
    <s v="theater/plays"/>
    <n v="5"/>
    <x v="1"/>
    <x v="6"/>
    <x v="3912"/>
    <d v="2015-08-08T21:34:00"/>
    <x v="9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x v="3896"/>
    <x v="3913"/>
    <b v="0"/>
    <n v="20"/>
    <b v="1"/>
    <s v="theater/plays"/>
    <n v="102"/>
    <x v="1"/>
    <x v="6"/>
    <x v="3913"/>
    <d v="2015-07-31T20:32:28"/>
    <x v="0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x v="3897"/>
    <x v="3914"/>
    <b v="1"/>
    <n v="60"/>
    <b v="1"/>
    <s v="theater/plays"/>
    <n v="110"/>
    <x v="1"/>
    <x v="6"/>
    <x v="3914"/>
    <d v="2011-02-17T21:17:07"/>
    <x v="7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x v="3898"/>
    <x v="3915"/>
    <b v="0"/>
    <n v="27"/>
    <b v="1"/>
    <s v="theater/plays"/>
    <n v="130"/>
    <x v="1"/>
    <x v="6"/>
    <x v="3915"/>
    <d v="2015-04-26T06:28:00"/>
    <x v="0"/>
  </r>
  <r>
    <n v="3338"/>
    <s v="The Last Days of Judas Iscariot"/>
    <s v="Join Estelle Parsons in support of Theater That Looks and Sounds Like America"/>
    <x v="36"/>
    <n v="15327"/>
    <x v="0"/>
    <s v="US"/>
    <s v="USD"/>
    <x v="3899"/>
    <x v="3916"/>
    <b v="0"/>
    <n v="112"/>
    <b v="1"/>
    <s v="theater/plays"/>
    <n v="102"/>
    <x v="1"/>
    <x v="6"/>
    <x v="3916"/>
    <d v="2017-02-24T13:48:00"/>
    <x v="1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x v="3900"/>
    <x v="3917"/>
    <b v="0"/>
    <n v="2"/>
    <b v="0"/>
    <s v="theater/plays"/>
    <n v="31"/>
    <x v="1"/>
    <x v="6"/>
    <x v="3917"/>
    <d v="2015-07-18T03:00:00"/>
    <x v="9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x v="3901"/>
    <x v="3918"/>
    <b v="0"/>
    <n v="11"/>
    <b v="0"/>
    <s v="theater/plays"/>
    <n v="28"/>
    <x v="1"/>
    <x v="6"/>
    <x v="3918"/>
    <d v="2014-06-05T22:31:40"/>
    <x v="9"/>
  </r>
  <r>
    <n v="2884"/>
    <s v="The Lizard King, a play by Jay Jeff Jones"/>
    <s v="Come explore the dream world of Jim Morrison, rock singer, mystic, poet, shaman."/>
    <x v="101"/>
    <n v="185"/>
    <x v="2"/>
    <s v="US"/>
    <s v="USD"/>
    <x v="3902"/>
    <x v="3919"/>
    <b v="0"/>
    <n v="4"/>
    <b v="0"/>
    <s v="theater/plays"/>
    <n v="0"/>
    <x v="1"/>
    <x v="6"/>
    <x v="3919"/>
    <d v="2014-12-05T17:27:15"/>
    <x v="9"/>
  </r>
  <r>
    <n v="4035"/>
    <s v="The Lost Boy"/>
    <s v="&quot;Stories are where you go to look for the truth of your own life.&quot; (Frank Delaney)"/>
    <x v="3"/>
    <n v="3685"/>
    <x v="2"/>
    <s v="US"/>
    <s v="USD"/>
    <x v="3903"/>
    <x v="3920"/>
    <b v="0"/>
    <n v="25"/>
    <b v="0"/>
    <s v="theater/plays"/>
    <n v="37"/>
    <x v="1"/>
    <x v="6"/>
    <x v="3920"/>
    <d v="2014-10-21T21:11:27"/>
    <x v="9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x v="3904"/>
    <x v="3921"/>
    <b v="0"/>
    <n v="23"/>
    <b v="1"/>
    <s v="theater/plays"/>
    <n v="119"/>
    <x v="1"/>
    <x v="6"/>
    <x v="3921"/>
    <d v="2014-12-21T17:11:30"/>
    <x v="3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x v="3905"/>
    <x v="3922"/>
    <b v="0"/>
    <n v="4"/>
    <b v="0"/>
    <s v="theater/plays"/>
    <n v="5"/>
    <x v="1"/>
    <x v="6"/>
    <x v="3922"/>
    <d v="2014-11-09T12:00:00"/>
    <x v="9"/>
  </r>
  <r>
    <n v="3570"/>
    <s v="The Lower Depths"/>
    <s v="Theatre Machine presents an all-new adaptation of Maxim Gorky's classic of Russian theatre, The Lower Depths."/>
    <x v="13"/>
    <n v="2287"/>
    <x v="0"/>
    <s v="US"/>
    <s v="USD"/>
    <x v="3906"/>
    <x v="3923"/>
    <b v="0"/>
    <n v="26"/>
    <b v="1"/>
    <s v="theater/plays"/>
    <n v="114"/>
    <x v="1"/>
    <x v="6"/>
    <x v="3923"/>
    <d v="2014-12-31T07:00:00"/>
    <x v="3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x v="3907"/>
    <x v="3924"/>
    <b v="0"/>
    <n v="40"/>
    <b v="0"/>
    <s v="theater/plays"/>
    <n v="15"/>
    <x v="1"/>
    <x v="6"/>
    <x v="3924"/>
    <d v="2014-06-26T23:02:02"/>
    <x v="9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x v="3908"/>
    <x v="3925"/>
    <b v="0"/>
    <n v="63"/>
    <b v="1"/>
    <s v="theater/plays"/>
    <n v="116"/>
    <x v="1"/>
    <x v="6"/>
    <x v="3925"/>
    <d v="2015-10-14T22:01:03"/>
    <x v="0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x v="3909"/>
    <x v="3926"/>
    <b v="0"/>
    <n v="44"/>
    <b v="1"/>
    <s v="theater/plays"/>
    <n v="106"/>
    <x v="1"/>
    <x v="6"/>
    <x v="3926"/>
    <d v="2014-11-06T00:46:00"/>
    <x v="3"/>
  </r>
  <r>
    <n v="3492"/>
    <s v="The Man from Willow's Brook, a new play by Kevin Kordis"/>
    <s v="We have the Blackbox Fellowship at Boston Playwright's Theatre, now all we need is your support to produce Kevin's new play!"/>
    <x v="277"/>
    <n v="4000.22"/>
    <x v="0"/>
    <s v="US"/>
    <s v="USD"/>
    <x v="3910"/>
    <x v="3927"/>
    <b v="0"/>
    <n v="35"/>
    <b v="1"/>
    <s v="theater/plays"/>
    <n v="105"/>
    <x v="1"/>
    <x v="6"/>
    <x v="3927"/>
    <d v="2015-10-26T00:13:17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x v="3911"/>
    <x v="3928"/>
    <b v="0"/>
    <n v="11"/>
    <b v="1"/>
    <s v="theater/plays"/>
    <n v="100"/>
    <x v="1"/>
    <x v="6"/>
    <x v="3928"/>
    <d v="2014-09-08T03:00:00"/>
    <x v="3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x v="3912"/>
    <x v="3929"/>
    <b v="0"/>
    <n v="6"/>
    <b v="0"/>
    <s v="theater/plays"/>
    <n v="16"/>
    <x v="1"/>
    <x v="6"/>
    <x v="3929"/>
    <d v="2016-02-03T18:49:00"/>
    <x v="9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x v="3913"/>
    <x v="3930"/>
    <b v="0"/>
    <n v="19"/>
    <b v="1"/>
    <s v="theater/plays"/>
    <n v="330"/>
    <x v="1"/>
    <x v="6"/>
    <x v="3930"/>
    <d v="2016-05-31T11:00:00"/>
    <x v="9"/>
  </r>
  <r>
    <n v="4022"/>
    <s v="The Merchant of Venice as Shakespeare Heard It"/>
    <s v="Help us produce a video of the first Original Pronunciation Merchant of Venice."/>
    <x v="102"/>
    <n v="12521"/>
    <x v="2"/>
    <s v="US"/>
    <s v="USD"/>
    <x v="3914"/>
    <x v="3931"/>
    <b v="0"/>
    <n v="197"/>
    <b v="0"/>
    <s v="theater/plays"/>
    <n v="70"/>
    <x v="1"/>
    <x v="6"/>
    <x v="3931"/>
    <d v="2015-02-01T02:54:00"/>
    <x v="9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x v="3915"/>
    <x v="3932"/>
    <b v="1"/>
    <n v="20"/>
    <b v="1"/>
    <s v="theater/plays"/>
    <n v="111"/>
    <x v="1"/>
    <x v="6"/>
    <x v="3932"/>
    <d v="2015-06-21T17:32:46"/>
    <x v="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x v="3916"/>
    <x v="3933"/>
    <b v="0"/>
    <n v="7"/>
    <b v="0"/>
    <s v="theater/plays"/>
    <n v="3"/>
    <x v="1"/>
    <x v="6"/>
    <x v="3933"/>
    <d v="2014-09-16T03:00:00"/>
    <x v="9"/>
  </r>
  <r>
    <n v="4032"/>
    <s v="The Modern Theater's 'Play It Forward' Fund"/>
    <s v="'Play it Forward' is a ticket bank for individuals in need. Fund a theater experience for someone that would otherwise go without!"/>
    <x v="440"/>
    <n v="413"/>
    <x v="2"/>
    <s v="US"/>
    <s v="USD"/>
    <x v="3917"/>
    <x v="3934"/>
    <b v="0"/>
    <n v="7"/>
    <b v="0"/>
    <s v="theater/plays"/>
    <n v="7"/>
    <x v="1"/>
    <x v="6"/>
    <x v="3934"/>
    <d v="2015-12-15T20:25:16"/>
    <x v="9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x v="73"/>
    <x v="3935"/>
    <b v="1"/>
    <n v="21"/>
    <b v="1"/>
    <s v="theater/plays"/>
    <n v="163"/>
    <x v="1"/>
    <x v="6"/>
    <x v="3935"/>
    <d v="2011-05-03T03:59:00"/>
    <x v="6"/>
  </r>
  <r>
    <n v="3448"/>
    <s v="The Mount, new play about Edith Wharton"/>
    <s v="The Mount-- a new play based off the life of Edith Wharton-- is having its premiere reading AT the real Mount in Lenox, MA!"/>
    <x v="189"/>
    <n v="2305"/>
    <x v="0"/>
    <s v="US"/>
    <s v="USD"/>
    <x v="3918"/>
    <x v="3936"/>
    <b v="0"/>
    <n v="45"/>
    <b v="1"/>
    <s v="theater/plays"/>
    <n v="110"/>
    <x v="1"/>
    <x v="6"/>
    <x v="3936"/>
    <d v="2014-12-17T02:51:29"/>
    <x v="3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x v="3919"/>
    <x v="3937"/>
    <b v="0"/>
    <n v="42"/>
    <b v="1"/>
    <s v="theater/plays"/>
    <n v="102"/>
    <x v="1"/>
    <x v="6"/>
    <x v="3937"/>
    <d v="2015-09-04T09:27:53"/>
    <x v="9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x v="3920"/>
    <x v="3938"/>
    <b v="0"/>
    <n v="51"/>
    <b v="1"/>
    <s v="theater/plays"/>
    <n v="103"/>
    <x v="1"/>
    <x v="6"/>
    <x v="3938"/>
    <d v="2015-12-04T19:01:26"/>
    <x v="9"/>
  </r>
  <r>
    <n v="3454"/>
    <s v="The Not So Curious Incident of the Man in the Green Volvo"/>
    <s v="Knee Slappers new production coming to Camden Fringe 2014! Presenting this off the wall, dark comedy for lovers of the bizzare. Groovy."/>
    <x v="175"/>
    <n v="705"/>
    <x v="0"/>
    <s v="GB"/>
    <s v="GBP"/>
    <x v="3921"/>
    <x v="3939"/>
    <b v="0"/>
    <n v="21"/>
    <b v="1"/>
    <s v="theater/plays"/>
    <n v="101"/>
    <x v="1"/>
    <x v="6"/>
    <x v="3939"/>
    <d v="2014-07-31T16:45:59"/>
    <x v="9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x v="3922"/>
    <x v="3940"/>
    <b v="0"/>
    <n v="238"/>
    <b v="1"/>
    <s v="theater/plays"/>
    <n v="110"/>
    <x v="1"/>
    <x v="6"/>
    <x v="3940"/>
    <d v="2016-05-01T17:55:58"/>
    <x v="2"/>
  </r>
  <r>
    <n v="3853"/>
    <s v="The Original Laughter Therapist"/>
    <s v="A dose of One-woman &quot;Dramedy&quot; to cure those daily blues is just what the doctor ordered!"/>
    <x v="57"/>
    <n v="26"/>
    <x v="2"/>
    <s v="US"/>
    <s v="USD"/>
    <x v="3923"/>
    <x v="3941"/>
    <b v="0"/>
    <n v="2"/>
    <b v="0"/>
    <s v="theater/plays"/>
    <n v="0"/>
    <x v="1"/>
    <x v="6"/>
    <x v="3941"/>
    <d v="2014-09-01T20:09:38"/>
    <x v="9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x v="3924"/>
    <x v="3942"/>
    <b v="0"/>
    <n v="40"/>
    <b v="1"/>
    <s v="theater/plays"/>
    <n v="101"/>
    <x v="1"/>
    <x v="6"/>
    <x v="3942"/>
    <d v="2014-08-30T04:48:13"/>
    <x v="3"/>
  </r>
  <r>
    <n v="4037"/>
    <s v="The Pelican, by August Strindberg"/>
    <s v="The Pelican is a haunted play by one of Swedenâ€™s most renowned playwrights, August Strindberg, about a mother's tragic deceit."/>
    <x v="175"/>
    <n v="80"/>
    <x v="2"/>
    <s v="US"/>
    <s v="USD"/>
    <x v="3925"/>
    <x v="3943"/>
    <b v="0"/>
    <n v="2"/>
    <b v="0"/>
    <s v="theater/plays"/>
    <n v="11"/>
    <x v="1"/>
    <x v="6"/>
    <x v="3943"/>
    <d v="2016-05-24T14:25:00"/>
    <x v="9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x v="3926"/>
    <x v="3944"/>
    <b v="0"/>
    <n v="13"/>
    <b v="0"/>
    <s v="theater/plays"/>
    <n v="34"/>
    <x v="1"/>
    <x v="6"/>
    <x v="3944"/>
    <d v="2015-02-28T12:00:00"/>
    <x v="9"/>
  </r>
  <r>
    <n v="3142"/>
    <s v="The Pendulum Swings UK Theatre Tour/EdFringe"/>
    <s v="Our aim is to deliver a powerful piece of theatre to audiences across the UK, including Edinburgh Fringe (2017)."/>
    <x v="180"/>
    <n v="45"/>
    <x v="3"/>
    <s v="GB"/>
    <s v="GBP"/>
    <x v="3927"/>
    <x v="3945"/>
    <b v="0"/>
    <n v="3"/>
    <b v="0"/>
    <s v="theater/plays"/>
    <n v="2"/>
    <x v="1"/>
    <x v="6"/>
    <x v="3945"/>
    <d v="2017-03-19T11:18:59"/>
    <x v="9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x v="3928"/>
    <x v="3946"/>
    <b v="0"/>
    <n v="23"/>
    <b v="1"/>
    <s v="theater/plays"/>
    <n v="120"/>
    <x v="1"/>
    <x v="6"/>
    <x v="3946"/>
    <d v="2016-06-03T16:30:00"/>
    <x v="2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x v="3929"/>
    <x v="3947"/>
    <b v="0"/>
    <n v="23"/>
    <b v="1"/>
    <s v="theater/plays"/>
    <n v="115"/>
    <x v="1"/>
    <x v="6"/>
    <x v="3947"/>
    <d v="2014-09-29T10:53:10"/>
    <x v="9"/>
  </r>
  <r>
    <n v="3564"/>
    <s v="The Pillowman Aberdeen"/>
    <s v="Multi Award-Winng play THE PILLOWMAN coming to the Arts Centre Theatre, Aberdeen"/>
    <x v="28"/>
    <n v="1005"/>
    <x v="0"/>
    <s v="GB"/>
    <s v="GBP"/>
    <x v="3930"/>
    <x v="3948"/>
    <b v="0"/>
    <n v="17"/>
    <b v="1"/>
    <s v="theater/plays"/>
    <n v="101"/>
    <x v="1"/>
    <x v="6"/>
    <x v="3948"/>
    <d v="2015-10-05T16:00:00"/>
    <x v="9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x v="3931"/>
    <x v="3949"/>
    <b v="0"/>
    <n v="38"/>
    <b v="1"/>
    <s v="theater/plays"/>
    <n v="104"/>
    <x v="1"/>
    <x v="6"/>
    <x v="3949"/>
    <d v="2015-08-26T23:00:00"/>
    <x v="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x v="3932"/>
    <x v="3950"/>
    <b v="0"/>
    <n v="12"/>
    <b v="0"/>
    <s v="theater/plays"/>
    <n v="11"/>
    <x v="1"/>
    <x v="6"/>
    <x v="3950"/>
    <d v="2015-01-10T03:23:00"/>
    <x v="9"/>
  </r>
  <r>
    <n v="3531"/>
    <s v="The Reinvention of Lily Johnson"/>
    <s v="A political comedy for a crazy election year"/>
    <x v="28"/>
    <n v="1280"/>
    <x v="0"/>
    <s v="US"/>
    <s v="USD"/>
    <x v="3933"/>
    <x v="3951"/>
    <b v="0"/>
    <n v="26"/>
    <b v="1"/>
    <s v="theater/plays"/>
    <n v="128"/>
    <x v="1"/>
    <x v="6"/>
    <x v="3951"/>
    <d v="2016-06-30T15:42:14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x v="3934"/>
    <x v="3952"/>
    <b v="0"/>
    <n v="20"/>
    <b v="1"/>
    <s v="theater/plays"/>
    <n v="107"/>
    <x v="1"/>
    <x v="6"/>
    <x v="3952"/>
    <d v="2016-05-15T01:22:19"/>
    <x v="2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x v="3935"/>
    <x v="3953"/>
    <b v="0"/>
    <n v="16"/>
    <b v="0"/>
    <s v="theater/plays"/>
    <n v="33"/>
    <x v="1"/>
    <x v="6"/>
    <x v="3953"/>
    <d v="2015-08-17T16:00:00"/>
    <x v="9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x v="3936"/>
    <x v="3954"/>
    <b v="0"/>
    <n v="2"/>
    <b v="0"/>
    <s v="theater/plays"/>
    <n v="1"/>
    <x v="1"/>
    <x v="6"/>
    <x v="3954"/>
    <d v="2014-09-04T16:07:54"/>
    <x v="9"/>
  </r>
  <r>
    <n v="2824"/>
    <s v="The Rooftop"/>
    <s v="I wrote a One Act play called The Rooftop for a Female Playwright's festival. Every little bit helps!"/>
    <x v="81"/>
    <n v="760"/>
    <x v="0"/>
    <s v="US"/>
    <s v="USD"/>
    <x v="3937"/>
    <x v="3955"/>
    <b v="0"/>
    <n v="15"/>
    <b v="1"/>
    <s v="theater/plays"/>
    <n v="117"/>
    <x v="1"/>
    <x v="6"/>
    <x v="3955"/>
    <d v="2015-06-13T01:43:00"/>
    <x v="0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x v="3938"/>
    <x v="3956"/>
    <b v="0"/>
    <n v="35"/>
    <b v="1"/>
    <s v="theater/plays"/>
    <n v="108"/>
    <x v="1"/>
    <x v="6"/>
    <x v="3956"/>
    <d v="2014-06-25T16:59:06"/>
    <x v="9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x v="3939"/>
    <x v="3957"/>
    <b v="0"/>
    <n v="30"/>
    <b v="1"/>
    <s v="theater/plays"/>
    <n v="100"/>
    <x v="1"/>
    <x v="6"/>
    <x v="3957"/>
    <d v="2015-07-18T16:00:00"/>
    <x v="9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x v="3940"/>
    <x v="3958"/>
    <b v="0"/>
    <n v="2"/>
    <b v="0"/>
    <s v="theater/plays"/>
    <n v="0"/>
    <x v="1"/>
    <x v="6"/>
    <x v="3958"/>
    <d v="2014-09-06T22:08:59"/>
    <x v="9"/>
  </r>
  <r>
    <n v="3334"/>
    <s v="The Saltbox Theatre Collective Seed Money Project"/>
    <s v="The Saltbox Theatre Collective is a brand new not-for-profit theatre company in Illinois."/>
    <x v="441"/>
    <n v="5366"/>
    <x v="0"/>
    <s v="US"/>
    <s v="USD"/>
    <x v="3941"/>
    <x v="3959"/>
    <b v="0"/>
    <n v="46"/>
    <b v="1"/>
    <s v="theater/plays"/>
    <n v="139"/>
    <x v="1"/>
    <x v="6"/>
    <x v="3959"/>
    <d v="2015-07-30T12:30:22"/>
    <x v="0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x v="3942"/>
    <x v="3960"/>
    <b v="0"/>
    <n v="3"/>
    <b v="0"/>
    <s v="theater/plays"/>
    <n v="1"/>
    <x v="1"/>
    <x v="6"/>
    <x v="3960"/>
    <d v="2014-08-09T03:00:00"/>
    <x v="9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x v="3943"/>
    <x v="3961"/>
    <b v="0"/>
    <n v="0"/>
    <b v="0"/>
    <s v="theater/plays"/>
    <n v="0"/>
    <x v="1"/>
    <x v="6"/>
    <x v="3961"/>
    <d v="2014-08-24T07:00:00"/>
    <x v="9"/>
  </r>
  <r>
    <n v="3183"/>
    <s v="The Seagull on The River"/>
    <s v="Anton Chekhov's The Seagull. An outdoor Amphitheater in Manhattan. Trees. A River. Daybreak."/>
    <x v="30"/>
    <n v="2725"/>
    <x v="0"/>
    <s v="US"/>
    <s v="USD"/>
    <x v="3944"/>
    <x v="3962"/>
    <b v="1"/>
    <n v="68"/>
    <b v="1"/>
    <s v="theater/plays"/>
    <n v="109"/>
    <x v="1"/>
    <x v="6"/>
    <x v="3962"/>
    <d v="2013-08-23T19:04:29"/>
    <x v="4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x v="3945"/>
    <x v="3963"/>
    <b v="1"/>
    <n v="202"/>
    <b v="1"/>
    <s v="theater/plays"/>
    <n v="108"/>
    <x v="1"/>
    <x v="6"/>
    <x v="3963"/>
    <d v="2014-11-20T07:59:58"/>
    <x v="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x v="2231"/>
    <x v="3964"/>
    <b v="0"/>
    <n v="46"/>
    <b v="1"/>
    <s v="theater/plays"/>
    <n v="109"/>
    <x v="1"/>
    <x v="6"/>
    <x v="3964"/>
    <d v="2015-12-14T00:00:00"/>
    <x v="9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x v="3946"/>
    <x v="3965"/>
    <b v="0"/>
    <n v="6"/>
    <b v="0"/>
    <s v="theater/plays"/>
    <n v="1"/>
    <x v="1"/>
    <x v="6"/>
    <x v="3965"/>
    <d v="2014-07-21T12:52:06"/>
    <x v="9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x v="3947"/>
    <x v="3966"/>
    <b v="0"/>
    <n v="8"/>
    <b v="1"/>
    <s v="theater/plays"/>
    <n v="123"/>
    <x v="1"/>
    <x v="6"/>
    <x v="3966"/>
    <d v="2016-06-26T00:04:51"/>
    <x v="9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x v="3948"/>
    <x v="3967"/>
    <b v="0"/>
    <n v="3"/>
    <b v="0"/>
    <s v="theater/plays"/>
    <n v="0"/>
    <x v="1"/>
    <x v="6"/>
    <x v="3967"/>
    <d v="2014-08-04T16:00:00"/>
    <x v="9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x v="3949"/>
    <x v="3968"/>
    <b v="0"/>
    <n v="0"/>
    <b v="0"/>
    <s v="theater/plays"/>
    <n v="0"/>
    <x v="1"/>
    <x v="6"/>
    <x v="3968"/>
    <d v="2015-07-16T17:51:19"/>
    <x v="9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x v="3950"/>
    <x v="3969"/>
    <b v="0"/>
    <n v="14"/>
    <b v="0"/>
    <s v="theater/plays"/>
    <n v="17"/>
    <x v="1"/>
    <x v="6"/>
    <x v="3969"/>
    <d v="2014-08-31T19:51:49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x v="3951"/>
    <x v="3970"/>
    <b v="0"/>
    <n v="8"/>
    <b v="0"/>
    <s v="theater/plays"/>
    <n v="5"/>
    <x v="1"/>
    <x v="6"/>
    <x v="3970"/>
    <d v="2015-05-31T17:35:00"/>
    <x v="9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x v="3952"/>
    <x v="3971"/>
    <b v="1"/>
    <n v="167"/>
    <b v="1"/>
    <s v="theater/plays"/>
    <n v="115"/>
    <x v="1"/>
    <x v="6"/>
    <x v="3971"/>
    <d v="2014-10-14T06:59:00"/>
    <x v="3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x v="3953"/>
    <x v="3972"/>
    <b v="0"/>
    <n v="40"/>
    <b v="1"/>
    <s v="theater/plays"/>
    <n v="109"/>
    <x v="1"/>
    <x v="6"/>
    <x v="3972"/>
    <d v="2016-06-06T07:00:00"/>
    <x v="2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x v="3954"/>
    <x v="3973"/>
    <b v="0"/>
    <n v="58"/>
    <b v="1"/>
    <s v="theater/plays"/>
    <n v="103"/>
    <x v="1"/>
    <x v="6"/>
    <x v="3973"/>
    <d v="2015-07-18T23:16:59"/>
    <x v="9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x v="3955"/>
    <x v="3974"/>
    <b v="0"/>
    <n v="3"/>
    <b v="0"/>
    <s v="theater/plays"/>
    <n v="3"/>
    <x v="1"/>
    <x v="6"/>
    <x v="3974"/>
    <d v="2015-11-28T14:54:54"/>
    <x v="9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x v="3956"/>
    <x v="3975"/>
    <b v="0"/>
    <n v="11"/>
    <b v="0"/>
    <s v="theater/plays"/>
    <n v="32"/>
    <x v="1"/>
    <x v="6"/>
    <x v="3975"/>
    <d v="2016-06-02T13:07:28"/>
    <x v="9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x v="3957"/>
    <x v="3976"/>
    <b v="0"/>
    <n v="21"/>
    <b v="0"/>
    <s v="theater/plays"/>
    <n v="18"/>
    <x v="1"/>
    <x v="6"/>
    <x v="3976"/>
    <d v="2014-06-19T15:33:51"/>
    <x v="9"/>
  </r>
  <r>
    <n v="4091"/>
    <s v="The 'Theater of Community' Tour"/>
    <s v="Unique  troupe will bring the wonder &amp; joy of Therapeutic Theater to  youth with severe multiple disabilities, &amp; adults with Alzheimers"/>
    <x v="182"/>
    <n v="204"/>
    <x v="2"/>
    <s v="US"/>
    <s v="USD"/>
    <x v="3958"/>
    <x v="3977"/>
    <b v="0"/>
    <n v="8"/>
    <b v="0"/>
    <s v="theater/plays"/>
    <n v="13"/>
    <x v="1"/>
    <x v="6"/>
    <x v="3977"/>
    <d v="2015-01-16T12:09:11"/>
    <x v="9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x v="3959"/>
    <x v="3978"/>
    <b v="0"/>
    <n v="3"/>
    <b v="0"/>
    <s v="theater/plays"/>
    <n v="0"/>
    <x v="1"/>
    <x v="6"/>
    <x v="3978"/>
    <d v="2016-01-08T06:34:00"/>
    <x v="9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x v="3960"/>
    <x v="3979"/>
    <b v="0"/>
    <n v="24"/>
    <b v="1"/>
    <s v="theater/plays"/>
    <n v="109"/>
    <x v="1"/>
    <x v="6"/>
    <x v="3979"/>
    <d v="2016-04-18T09:13:25"/>
    <x v="2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x v="3961"/>
    <x v="3980"/>
    <b v="0"/>
    <n v="39"/>
    <b v="1"/>
    <s v="theater/plays"/>
    <n v="109"/>
    <x v="1"/>
    <x v="6"/>
    <x v="3980"/>
    <d v="2014-08-08T18:53:24"/>
    <x v="9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x v="3962"/>
    <x v="3981"/>
    <b v="0"/>
    <n v="79"/>
    <b v="1"/>
    <s v="theater/plays"/>
    <n v="116"/>
    <x v="1"/>
    <x v="6"/>
    <x v="3981"/>
    <d v="2015-07-18T06:59:00"/>
    <x v="0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x v="3963"/>
    <x v="3982"/>
    <b v="0"/>
    <n v="19"/>
    <b v="1"/>
    <s v="theater/plays"/>
    <n v="100"/>
    <x v="1"/>
    <x v="6"/>
    <x v="3982"/>
    <d v="2015-04-25T15:49:54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x v="3964"/>
    <x v="3983"/>
    <b v="0"/>
    <n v="16"/>
    <b v="1"/>
    <s v="theater/plays"/>
    <n v="101"/>
    <x v="1"/>
    <x v="6"/>
    <x v="3983"/>
    <d v="2015-04-21T17:22:07"/>
    <x v="0"/>
  </r>
  <r>
    <n v="3548"/>
    <s v="THE UNDERSTUDY @ WORKING STAGE"/>
    <s v="We're putting together a production of THE UNDERSTUDY by Theresa Rebeck and hope you'll help us share this story."/>
    <x v="189"/>
    <n v="2140"/>
    <x v="0"/>
    <s v="US"/>
    <s v="USD"/>
    <x v="3965"/>
    <x v="3984"/>
    <b v="0"/>
    <n v="13"/>
    <b v="1"/>
    <s v="theater/plays"/>
    <n v="102"/>
    <x v="1"/>
    <x v="6"/>
    <x v="3984"/>
    <d v="2016-03-05T01:00:00"/>
    <x v="2"/>
  </r>
  <r>
    <n v="3537"/>
    <s v="The Untold Tales of the Brothers Grimm"/>
    <s v="A fast-pace, zany comedy involving six actors performing seven usually untold Grimm Fairy Tales about giants, witches, demons and more!"/>
    <x v="442"/>
    <n v="1218"/>
    <x v="0"/>
    <s v="CA"/>
    <s v="CAD"/>
    <x v="3966"/>
    <x v="3985"/>
    <b v="0"/>
    <n v="28"/>
    <b v="1"/>
    <s v="theater/plays"/>
    <n v="180"/>
    <x v="1"/>
    <x v="6"/>
    <x v="3985"/>
    <d v="2014-11-17T07:59:00"/>
    <x v="9"/>
  </r>
  <r>
    <n v="3447"/>
    <s v="The Vagabond Halfback"/>
    <s v="&quot;He was a poet, a vagrant, a philosopher, a lady's man and a hard drinker&quot;"/>
    <x v="28"/>
    <n v="1078"/>
    <x v="0"/>
    <s v="US"/>
    <s v="USD"/>
    <x v="3967"/>
    <x v="3986"/>
    <b v="0"/>
    <n v="14"/>
    <b v="1"/>
    <s v="theater/plays"/>
    <n v="108"/>
    <x v="1"/>
    <x v="6"/>
    <x v="3986"/>
    <d v="2016-03-18T20:20:12"/>
    <x v="2"/>
  </r>
  <r>
    <n v="3850"/>
    <s v="The Vagina Monologues 2015"/>
    <s v="V-Day is a global activist movement to end violence against women and girls."/>
    <x v="28"/>
    <n v="38"/>
    <x v="2"/>
    <s v="US"/>
    <s v="USD"/>
    <x v="3968"/>
    <x v="3987"/>
    <b v="1"/>
    <n v="4"/>
    <b v="0"/>
    <s v="theater/plays"/>
    <n v="4"/>
    <x v="1"/>
    <x v="6"/>
    <x v="3987"/>
    <d v="2015-01-01T02:59:03"/>
    <x v="9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x v="3969"/>
    <x v="3988"/>
    <b v="0"/>
    <n v="72"/>
    <b v="1"/>
    <s v="theater/plays"/>
    <n v="107"/>
    <x v="1"/>
    <x v="6"/>
    <x v="3988"/>
    <d v="2014-11-01T17:18:00"/>
    <x v="9"/>
  </r>
  <r>
    <n v="4076"/>
    <s v="The Walls of Jericho ( A Voice for Warrior Families)"/>
    <s v="A play to raise awareness about the effects of mental illness on a military family in the Cold War area."/>
    <x v="175"/>
    <n v="0"/>
    <x v="2"/>
    <s v="US"/>
    <s v="USD"/>
    <x v="3970"/>
    <x v="3989"/>
    <b v="0"/>
    <n v="0"/>
    <b v="0"/>
    <s v="theater/plays"/>
    <n v="0"/>
    <x v="1"/>
    <x v="6"/>
    <x v="3989"/>
    <d v="2014-10-21T19:51:00"/>
    <x v="9"/>
  </r>
  <r>
    <n v="2885"/>
    <s v="The Wedding"/>
    <s v="An historic and proud work of Polish nationalistic literature performed on stage."/>
    <x v="44"/>
    <n v="130"/>
    <x v="2"/>
    <s v="US"/>
    <s v="USD"/>
    <x v="3971"/>
    <x v="3990"/>
    <b v="0"/>
    <n v="5"/>
    <b v="0"/>
    <s v="theater/plays"/>
    <n v="33"/>
    <x v="1"/>
    <x v="6"/>
    <x v="3990"/>
    <d v="2015-03-14T00:50:01"/>
    <x v="9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x v="3972"/>
    <x v="3991"/>
    <b v="0"/>
    <n v="58"/>
    <b v="1"/>
    <s v="theater/plays"/>
    <n v="211"/>
    <x v="1"/>
    <x v="6"/>
    <x v="3991"/>
    <d v="2015-05-08T20:05:00"/>
    <x v="9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x v="3973"/>
    <x v="3992"/>
    <b v="0"/>
    <n v="168"/>
    <b v="1"/>
    <s v="theater/plays"/>
    <n v="106"/>
    <x v="1"/>
    <x v="6"/>
    <x v="3992"/>
    <d v="2014-07-10T09:07:49"/>
    <x v="3"/>
  </r>
  <r>
    <n v="3169"/>
    <s v="The Window"/>
    <s v="We're bringing The Window to the Cherry Lane Theater in January 2014."/>
    <x v="6"/>
    <n v="8241"/>
    <x v="0"/>
    <s v="US"/>
    <s v="USD"/>
    <x v="3974"/>
    <x v="3993"/>
    <b v="1"/>
    <n v="82"/>
    <b v="1"/>
    <s v="theater/plays"/>
    <n v="103"/>
    <x v="1"/>
    <x v="6"/>
    <x v="3993"/>
    <d v="2013-12-13T04:59:00"/>
    <x v="4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x v="3975"/>
    <x v="3994"/>
    <b v="0"/>
    <n v="0"/>
    <b v="0"/>
    <s v="theater/plays"/>
    <n v="0"/>
    <x v="1"/>
    <x v="6"/>
    <x v="3994"/>
    <d v="2016-04-25T00:20:00"/>
    <x v="9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x v="3976"/>
    <x v="3995"/>
    <b v="0"/>
    <n v="87"/>
    <b v="1"/>
    <s v="theater/plays"/>
    <n v="102"/>
    <x v="1"/>
    <x v="6"/>
    <x v="3995"/>
    <d v="2014-09-26T01:35:00"/>
    <x v="3"/>
  </r>
  <r>
    <n v="3711"/>
    <s v="The Youth Shakespeare Project 2014"/>
    <s v="Two teachers and twenty kids bring one of Shakespeare's plays to life!"/>
    <x v="2"/>
    <n v="570"/>
    <x v="0"/>
    <s v="US"/>
    <s v="USD"/>
    <x v="3216"/>
    <x v="3996"/>
    <b v="0"/>
    <n v="21"/>
    <b v="1"/>
    <s v="theater/plays"/>
    <n v="114"/>
    <x v="1"/>
    <x v="6"/>
    <x v="3996"/>
    <d v="2014-06-15T16:00:00"/>
    <x v="3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x v="3977"/>
    <x v="3997"/>
    <b v="0"/>
    <n v="5"/>
    <b v="0"/>
    <s v="theater/plays"/>
    <n v="11"/>
    <x v="1"/>
    <x v="6"/>
    <x v="3997"/>
    <d v="2017-02-28T08:51:00"/>
    <x v="9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x v="3978"/>
    <x v="3998"/>
    <b v="0"/>
    <n v="48"/>
    <b v="1"/>
    <s v="theater/plays"/>
    <n v="105"/>
    <x v="1"/>
    <x v="6"/>
    <x v="3998"/>
    <d v="2015-11-01T23:00:00"/>
    <x v="9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x v="3979"/>
    <x v="3999"/>
    <b v="0"/>
    <n v="94"/>
    <b v="1"/>
    <s v="theater/plays"/>
    <n v="100"/>
    <x v="1"/>
    <x v="6"/>
    <x v="3999"/>
    <d v="2015-03-27T15:24:52"/>
    <x v="0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x v="3980"/>
    <x v="4000"/>
    <b v="0"/>
    <n v="0"/>
    <b v="0"/>
    <s v="theater/plays"/>
    <n v="0"/>
    <x v="1"/>
    <x v="6"/>
    <x v="4000"/>
    <d v="2017-01-27T18:54:02"/>
    <x v="9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x v="3981"/>
    <x v="4001"/>
    <b v="0"/>
    <n v="5"/>
    <b v="0"/>
    <s v="theater/plays"/>
    <n v="1"/>
    <x v="1"/>
    <x v="6"/>
    <x v="4001"/>
    <d v="2016-07-19T14:14:41"/>
    <x v="9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x v="3982"/>
    <x v="4002"/>
    <b v="0"/>
    <n v="48"/>
    <b v="1"/>
    <s v="theater/plays"/>
    <n v="102"/>
    <x v="1"/>
    <x v="6"/>
    <x v="4002"/>
    <d v="2014-08-16T16:00:57"/>
    <x v="9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x v="3983"/>
    <x v="4003"/>
    <b v="0"/>
    <n v="16"/>
    <b v="1"/>
    <s v="theater/plays"/>
    <n v="191"/>
    <x v="1"/>
    <x v="6"/>
    <x v="4003"/>
    <d v="2014-08-01T06:59:00"/>
    <x v="3"/>
  </r>
  <r>
    <n v="3143"/>
    <s v="This is Living by Liam Borrett"/>
    <s v="THE POIGNANT EXPLORATION OF WHAT IT MEANS TO SAY GOODBYE._x000a_Stripped Raw brings Liam Borrett's debut play 'This is Living' to Wiltshire."/>
    <x v="175"/>
    <n v="0"/>
    <x v="3"/>
    <s v="GB"/>
    <s v="GBP"/>
    <x v="3984"/>
    <x v="4004"/>
    <b v="0"/>
    <n v="0"/>
    <b v="0"/>
    <s v="theater/plays"/>
    <n v="0"/>
    <x v="1"/>
    <x v="6"/>
    <x v="4004"/>
    <d v="2017-04-09T08:35:56"/>
    <x v="9"/>
  </r>
  <r>
    <n v="3401"/>
    <s v="This is why we Live ... (Astonishment)"/>
    <s v="Support a daring new theatre creation               _x000a_Supportez une audacieuse compagnie internationale et aidez-les Ã  crÃ©er leur piÃ¨ce"/>
    <x v="192"/>
    <n v="2954"/>
    <x v="0"/>
    <s v="GB"/>
    <s v="GBP"/>
    <x v="3985"/>
    <x v="4005"/>
    <b v="0"/>
    <n v="66"/>
    <b v="1"/>
    <s v="theater/plays"/>
    <n v="102"/>
    <x v="1"/>
    <x v="6"/>
    <x v="4005"/>
    <d v="2015-08-07T17:22:26"/>
    <x v="9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x v="3986"/>
    <x v="4006"/>
    <b v="0"/>
    <n v="3"/>
    <b v="0"/>
    <s v="theater/plays"/>
    <n v="17"/>
    <x v="1"/>
    <x v="6"/>
    <x v="4006"/>
    <d v="2015-03-24T03:34:59"/>
    <x v="9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x v="3987"/>
    <x v="4007"/>
    <b v="0"/>
    <n v="12"/>
    <b v="0"/>
    <s v="theater/plays"/>
    <n v="23"/>
    <x v="1"/>
    <x v="6"/>
    <x v="4007"/>
    <d v="2017-03-27T16:16:59"/>
    <x v="9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x v="3988"/>
    <x v="4008"/>
    <b v="0"/>
    <n v="60"/>
    <b v="1"/>
    <s v="theater/plays"/>
    <n v="107"/>
    <x v="1"/>
    <x v="6"/>
    <x v="4008"/>
    <d v="2016-06-06T02:00:00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x v="3989"/>
    <x v="4009"/>
    <b v="0"/>
    <n v="12"/>
    <b v="0"/>
    <s v="theater/plays"/>
    <n v="16"/>
    <x v="1"/>
    <x v="6"/>
    <x v="4009"/>
    <d v="2016-07-17T00:43:00"/>
    <x v="9"/>
  </r>
  <r>
    <n v="3287"/>
    <s v="Three Things: Stories About Life"/>
    <s v="An inspirational one-man play about crisis, community, and the search for wholeness."/>
    <x v="30"/>
    <n v="2500"/>
    <x v="0"/>
    <s v="CA"/>
    <s v="CAD"/>
    <x v="3990"/>
    <x v="4010"/>
    <b v="0"/>
    <n v="34"/>
    <b v="1"/>
    <s v="theater/plays"/>
    <n v="100"/>
    <x v="1"/>
    <x v="6"/>
    <x v="4010"/>
    <d v="2015-11-28T18:00:28"/>
    <x v="9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x v="3991"/>
    <x v="4011"/>
    <b v="0"/>
    <n v="91"/>
    <b v="1"/>
    <s v="theater/plays"/>
    <n v="170"/>
    <x v="1"/>
    <x v="6"/>
    <x v="4011"/>
    <d v="2017-03-04T10:12:32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x v="443"/>
    <n v="469"/>
    <x v="0"/>
    <s v="GB"/>
    <s v="GBP"/>
    <x v="3992"/>
    <x v="4012"/>
    <b v="0"/>
    <n v="31"/>
    <b v="1"/>
    <s v="theater/plays"/>
    <n v="149"/>
    <x v="1"/>
    <x v="6"/>
    <x v="4012"/>
    <d v="2016-03-13T22:00:00"/>
    <x v="9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x v="3993"/>
    <x v="4013"/>
    <b v="0"/>
    <n v="13"/>
    <b v="0"/>
    <s v="theater/plays"/>
    <n v="38"/>
    <x v="1"/>
    <x v="6"/>
    <x v="4013"/>
    <d v="2014-10-13T21:05:16"/>
    <x v="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x v="3994"/>
    <x v="4014"/>
    <b v="0"/>
    <n v="19"/>
    <b v="1"/>
    <s v="theater/plays"/>
    <n v="112"/>
    <x v="1"/>
    <x v="6"/>
    <x v="4014"/>
    <d v="2016-08-07T03:00:00"/>
    <x v="2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x v="3995"/>
    <x v="4015"/>
    <b v="1"/>
    <n v="51"/>
    <b v="1"/>
    <s v="theater/plays"/>
    <n v="117"/>
    <x v="1"/>
    <x v="6"/>
    <x v="4015"/>
    <d v="2014-06-21T16:00:09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x v="3996"/>
    <x v="4016"/>
    <b v="0"/>
    <n v="2"/>
    <b v="0"/>
    <s v="theater/plays"/>
    <n v="22"/>
    <x v="1"/>
    <x v="6"/>
    <x v="4016"/>
    <d v="2014-11-15T20:00:00"/>
    <x v="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x v="3997"/>
    <x v="4017"/>
    <b v="0"/>
    <n v="24"/>
    <b v="1"/>
    <s v="theater/plays"/>
    <n v="100"/>
    <x v="1"/>
    <x v="6"/>
    <x v="4017"/>
    <d v="2015-04-25T09:53:39"/>
    <x v="9"/>
  </r>
  <r>
    <n v="3244"/>
    <s v="'Time Please'"/>
    <s v="'Time Please' is a black comedy set in a failing public house in a run-down part of town, where things are about to get messy."/>
    <x v="182"/>
    <n v="1647"/>
    <x v="0"/>
    <s v="GB"/>
    <s v="GBP"/>
    <x v="3998"/>
    <x v="4018"/>
    <b v="0"/>
    <n v="69"/>
    <b v="1"/>
    <s v="theater/plays"/>
    <n v="103"/>
    <x v="1"/>
    <x v="6"/>
    <x v="4018"/>
    <d v="2016-12-01T17:39:42"/>
    <x v="9"/>
  </r>
  <r>
    <n v="4018"/>
    <s v="Time Please Fringe"/>
    <s v="Funding for a production of Time Please at the Brighton Fringe 2017... and beyond."/>
    <x v="15"/>
    <n v="130"/>
    <x v="2"/>
    <s v="GB"/>
    <s v="GBP"/>
    <x v="3999"/>
    <x v="4019"/>
    <b v="0"/>
    <n v="4"/>
    <b v="0"/>
    <s v="theater/plays"/>
    <n v="9"/>
    <x v="1"/>
    <x v="6"/>
    <x v="4019"/>
    <d v="2016-10-07T21:51:48"/>
    <x v="9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x v="4000"/>
    <x v="4020"/>
    <b v="0"/>
    <n v="69"/>
    <b v="1"/>
    <s v="theater/plays"/>
    <n v="106"/>
    <x v="1"/>
    <x v="6"/>
    <x v="4020"/>
    <d v="2015-04-01T20:17:48"/>
    <x v="9"/>
  </r>
  <r>
    <n v="3211"/>
    <s v="Titus &amp; Two Conversations. Huzzah!"/>
    <s v="Our fifth season is upon us: A wild new imagining of Titus Andronicus and our signature reading series &quot;Two Plays. One Conversation.&quot;"/>
    <x v="164"/>
    <n v="27541"/>
    <x v="0"/>
    <s v="US"/>
    <s v="USD"/>
    <x v="4001"/>
    <x v="4021"/>
    <b v="1"/>
    <n v="322"/>
    <b v="1"/>
    <s v="theater/plays"/>
    <n v="120"/>
    <x v="1"/>
    <x v="6"/>
    <x v="4021"/>
    <d v="2014-08-15T02:00:00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x v="4002"/>
    <x v="4022"/>
    <b v="1"/>
    <n v="68"/>
    <b v="1"/>
    <s v="theater/plays"/>
    <n v="112"/>
    <x v="1"/>
    <x v="6"/>
    <x v="4022"/>
    <d v="2015-10-30T21:00:00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x v="4003"/>
    <x v="4023"/>
    <b v="0"/>
    <n v="77"/>
    <b v="1"/>
    <s v="theater/plays"/>
    <n v="101"/>
    <x v="1"/>
    <x v="6"/>
    <x v="4023"/>
    <d v="2015-03-20T16:56:00"/>
    <x v="9"/>
  </r>
  <r>
    <n v="3341"/>
    <s v="Today I Live"/>
    <s v="A London flat, two stories play simultaneously. Irish mapmaker 1821, Iranian artist present day. Each senses the other. Worlds collide."/>
    <x v="296"/>
    <n v="3350"/>
    <x v="0"/>
    <s v="GB"/>
    <s v="GBP"/>
    <x v="4004"/>
    <x v="4024"/>
    <b v="0"/>
    <n v="28"/>
    <b v="1"/>
    <s v="theater/plays"/>
    <n v="100"/>
    <x v="1"/>
    <x v="6"/>
    <x v="4024"/>
    <d v="2016-06-12T17:00:00"/>
    <x v="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x v="4005"/>
    <x v="4025"/>
    <b v="0"/>
    <n v="13"/>
    <b v="1"/>
    <s v="theater/plays"/>
    <n v="101"/>
    <x v="1"/>
    <x v="6"/>
    <x v="4025"/>
    <d v="2015-05-09T20:47:29"/>
    <x v="9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x v="4006"/>
    <x v="4026"/>
    <b v="0"/>
    <n v="336"/>
    <b v="1"/>
    <s v="theater/plays"/>
    <n v="114"/>
    <x v="1"/>
    <x v="6"/>
    <x v="4026"/>
    <d v="2016-05-14T03:59:00"/>
    <x v="2"/>
  </r>
  <r>
    <n v="3840"/>
    <s v="Tonight I'll be April"/>
    <s v="A gritty play looking at a modern day relationship, highlighting issues of mental health and abuse suffered by men."/>
    <x v="333"/>
    <n v="65"/>
    <x v="0"/>
    <s v="GB"/>
    <s v="GBP"/>
    <x v="4007"/>
    <x v="4027"/>
    <b v="0"/>
    <n v="3"/>
    <b v="1"/>
    <s v="theater/plays"/>
    <n v="6500"/>
    <x v="1"/>
    <x v="6"/>
    <x v="4027"/>
    <d v="2016-03-28T15:50:29"/>
    <x v="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x v="4008"/>
    <x v="4028"/>
    <b v="1"/>
    <n v="21"/>
    <b v="1"/>
    <s v="theater/plays"/>
    <n v="107"/>
    <x v="1"/>
    <x v="6"/>
    <x v="4028"/>
    <d v="2016-09-14T19:00:00"/>
    <x v="2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x v="4009"/>
    <x v="4029"/>
    <b v="0"/>
    <n v="20"/>
    <b v="1"/>
    <s v="theater/plays"/>
    <n v="289"/>
    <x v="1"/>
    <x v="6"/>
    <x v="4029"/>
    <d v="2016-06-08T13:59:00"/>
    <x v="9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x v="4010"/>
    <x v="4030"/>
    <b v="0"/>
    <n v="18"/>
    <b v="1"/>
    <s v="theater/plays"/>
    <n v="223"/>
    <x v="1"/>
    <x v="6"/>
    <x v="4030"/>
    <d v="2014-08-08T22:28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4"/>
    <n v="0"/>
    <x v="2"/>
    <s v="US"/>
    <s v="USD"/>
    <x v="4011"/>
    <x v="4031"/>
    <b v="0"/>
    <n v="0"/>
    <b v="0"/>
    <s v="theater/plays"/>
    <n v="0"/>
    <x v="1"/>
    <x v="6"/>
    <x v="4031"/>
    <d v="2016-10-01T04:00:00"/>
    <x v="9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x v="4012"/>
    <x v="4032"/>
    <b v="0"/>
    <n v="6"/>
    <b v="0"/>
    <s v="theater/plays"/>
    <n v="8"/>
    <x v="1"/>
    <x v="6"/>
    <x v="4032"/>
    <d v="2015-03-02T23:00:00"/>
    <x v="9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x v="4013"/>
    <x v="4033"/>
    <b v="0"/>
    <n v="20"/>
    <b v="1"/>
    <s v="theater/plays"/>
    <n v="143"/>
    <x v="1"/>
    <x v="6"/>
    <x v="4033"/>
    <d v="2015-07-05T15:38:37"/>
    <x v="9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x v="4014"/>
    <x v="4034"/>
    <b v="0"/>
    <n v="46"/>
    <b v="1"/>
    <s v="theater/plays"/>
    <n v="103"/>
    <x v="1"/>
    <x v="6"/>
    <x v="4034"/>
    <d v="2015-05-31T18:32:51"/>
    <x v="0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x v="4015"/>
    <x v="4035"/>
    <b v="0"/>
    <n v="32"/>
    <b v="1"/>
    <s v="theater/plays"/>
    <n v="105"/>
    <x v="1"/>
    <x v="6"/>
    <x v="4035"/>
    <d v="2015-08-31T17:31:15"/>
    <x v="9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x v="1803"/>
    <x v="4036"/>
    <b v="0"/>
    <n v="46"/>
    <b v="1"/>
    <s v="theater/plays"/>
    <n v="103"/>
    <x v="1"/>
    <x v="6"/>
    <x v="4036"/>
    <d v="2015-10-02T18:00:00"/>
    <x v="9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x v="4016"/>
    <x v="4037"/>
    <b v="0"/>
    <n v="20"/>
    <b v="1"/>
    <s v="theater/plays"/>
    <n v="107"/>
    <x v="1"/>
    <x v="6"/>
    <x v="4037"/>
    <d v="2015-10-24T03:59:00"/>
    <x v="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x v="4017"/>
    <x v="4038"/>
    <b v="1"/>
    <n v="39"/>
    <b v="1"/>
    <s v="theater/plays"/>
    <n v="102"/>
    <x v="1"/>
    <x v="6"/>
    <x v="4038"/>
    <d v="2016-06-03T21:00:00"/>
    <x v="2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x v="4018"/>
    <x v="4039"/>
    <b v="0"/>
    <n v="2"/>
    <b v="0"/>
    <s v="theater/plays"/>
    <n v="1"/>
    <x v="1"/>
    <x v="6"/>
    <x v="4039"/>
    <d v="2014-11-25T01:00:00"/>
    <x v="9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x v="4019"/>
    <x v="4040"/>
    <b v="0"/>
    <n v="126"/>
    <b v="1"/>
    <s v="theater/plays"/>
    <n v="106"/>
    <x v="1"/>
    <x v="6"/>
    <x v="4040"/>
    <d v="2014-05-19T21:00:00"/>
    <x v="3"/>
  </r>
  <r>
    <n v="3745"/>
    <s v="Tyke Theatre Web Show"/>
    <s v="Tyke wants to expand her puppet theater show to weekly online web shows and is looking for backers."/>
    <x v="212"/>
    <n v="10"/>
    <x v="2"/>
    <s v="US"/>
    <s v="USD"/>
    <x v="4020"/>
    <x v="4041"/>
    <b v="0"/>
    <n v="1"/>
    <b v="0"/>
    <s v="theater/plays"/>
    <n v="10"/>
    <x v="1"/>
    <x v="6"/>
    <x v="4041"/>
    <d v="2014-08-10T16:45:02"/>
    <x v="9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x v="4021"/>
    <x v="4042"/>
    <b v="0"/>
    <n v="56"/>
    <b v="1"/>
    <s v="theater/plays"/>
    <n v="105"/>
    <x v="1"/>
    <x v="6"/>
    <x v="4042"/>
    <d v="2016-11-01T04:59:00"/>
    <x v="2"/>
  </r>
  <r>
    <n v="2854"/>
    <s v="Ultimate Political Selfie!"/>
    <s v="Almost Random Theatre's play about a candidate - with no policies - who is seeking election in May 2015"/>
    <x v="28"/>
    <n v="417"/>
    <x v="2"/>
    <s v="GB"/>
    <s v="GBP"/>
    <x v="4022"/>
    <x v="4043"/>
    <b v="0"/>
    <n v="14"/>
    <b v="0"/>
    <s v="theater/plays"/>
    <n v="42"/>
    <x v="1"/>
    <x v="6"/>
    <x v="4043"/>
    <d v="2015-05-07T17:11:59"/>
    <x v="9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x v="4023"/>
    <x v="4044"/>
    <b v="0"/>
    <n v="13"/>
    <b v="1"/>
    <s v="theater/plays"/>
    <n v="130"/>
    <x v="1"/>
    <x v="6"/>
    <x v="4044"/>
    <d v="2015-04-18T00:37:00"/>
    <x v="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x v="4024"/>
    <x v="4045"/>
    <b v="0"/>
    <n v="0"/>
    <b v="0"/>
    <s v="theater/plays"/>
    <n v="0"/>
    <x v="1"/>
    <x v="6"/>
    <x v="4045"/>
    <d v="2015-11-05T16:11:45"/>
    <x v="9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x v="4025"/>
    <x v="4046"/>
    <b v="0"/>
    <n v="114"/>
    <b v="1"/>
    <s v="theater/plays"/>
    <n v="103"/>
    <x v="1"/>
    <x v="6"/>
    <x v="4046"/>
    <d v="2016-10-11T03:59:00"/>
    <x v="9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x v="4026"/>
    <x v="4047"/>
    <b v="0"/>
    <n v="0"/>
    <b v="0"/>
    <s v="theater/plays"/>
    <n v="0"/>
    <x v="1"/>
    <x v="6"/>
    <x v="4047"/>
    <d v="2016-06-14T18:54:00"/>
    <x v="9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x v="4027"/>
    <x v="4048"/>
    <b v="0"/>
    <n v="4"/>
    <b v="0"/>
    <s v="theater/plays"/>
    <n v="9"/>
    <x v="1"/>
    <x v="6"/>
    <x v="4048"/>
    <d v="2014-07-29T03:14:56"/>
    <x v="9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x v="4028"/>
    <x v="4049"/>
    <b v="0"/>
    <n v="0"/>
    <b v="0"/>
    <s v="theater/plays"/>
    <n v="0"/>
    <x v="1"/>
    <x v="6"/>
    <x v="4049"/>
    <d v="2015-11-18T04:41:57"/>
    <x v="9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x v="4029"/>
    <x v="4050"/>
    <b v="0"/>
    <n v="63"/>
    <b v="1"/>
    <s v="theater/plays"/>
    <n v="100"/>
    <x v="1"/>
    <x v="6"/>
    <x v="4050"/>
    <d v="2014-08-03T23:00:00"/>
    <x v="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x v="4030"/>
    <x v="4051"/>
    <b v="0"/>
    <n v="28"/>
    <b v="1"/>
    <s v="theater/plays"/>
    <n v="105"/>
    <x v="1"/>
    <x v="6"/>
    <x v="4051"/>
    <d v="2015-02-12T07:00:00"/>
    <x v="0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x v="4031"/>
    <x v="4052"/>
    <b v="1"/>
    <n v="34"/>
    <b v="1"/>
    <s v="theater/plays"/>
    <n v="103"/>
    <x v="1"/>
    <x v="6"/>
    <x v="4052"/>
    <d v="2015-05-30T20:21:43"/>
    <x v="9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x v="4032"/>
    <x v="4053"/>
    <b v="0"/>
    <n v="78"/>
    <b v="1"/>
    <s v="theater/plays"/>
    <n v="102"/>
    <x v="1"/>
    <x v="6"/>
    <x v="4053"/>
    <d v="2015-04-01T04:59:00"/>
    <x v="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x v="4033"/>
    <x v="4054"/>
    <b v="0"/>
    <n v="17"/>
    <b v="1"/>
    <s v="theater/plays"/>
    <n v="202"/>
    <x v="1"/>
    <x v="6"/>
    <x v="4054"/>
    <d v="2015-07-10T18:00:00"/>
    <x v="0"/>
  </r>
  <r>
    <n v="3972"/>
    <s v="Valkyrie Theatre Company"/>
    <s v="We're a horror based theatre company in Oklahoma City beginning our first season of shows."/>
    <x v="28"/>
    <n v="211"/>
    <x v="2"/>
    <s v="US"/>
    <s v="USD"/>
    <x v="4034"/>
    <x v="4055"/>
    <b v="0"/>
    <n v="8"/>
    <b v="0"/>
    <s v="theater/plays"/>
    <n v="21"/>
    <x v="1"/>
    <x v="6"/>
    <x v="4055"/>
    <d v="2015-02-06T01:37:14"/>
    <x v="9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x v="4035"/>
    <x v="4056"/>
    <b v="0"/>
    <n v="38"/>
    <b v="1"/>
    <s v="theater/plays"/>
    <n v="105"/>
    <x v="1"/>
    <x v="6"/>
    <x v="4056"/>
    <d v="2015-01-23T12:11:23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x v="4036"/>
    <x v="4057"/>
    <b v="0"/>
    <n v="32"/>
    <b v="0"/>
    <s v="theater/plays"/>
    <n v="16"/>
    <x v="1"/>
    <x v="6"/>
    <x v="4057"/>
    <d v="2015-02-11T02:53:41"/>
    <x v="9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x v="4037"/>
    <x v="4058"/>
    <b v="1"/>
    <n v="19"/>
    <b v="0"/>
    <s v="theater/plays"/>
    <n v="21"/>
    <x v="1"/>
    <x v="6"/>
    <x v="4058"/>
    <d v="2014-06-01T01:44:24"/>
    <x v="9"/>
  </r>
  <r>
    <n v="3467"/>
    <s v="Venus in Fur, Los Angeles."/>
    <s v="Venus in Fur, By David Ives."/>
    <x v="9"/>
    <n v="3030"/>
    <x v="0"/>
    <s v="US"/>
    <s v="USD"/>
    <x v="4038"/>
    <x v="4059"/>
    <b v="0"/>
    <n v="47"/>
    <b v="1"/>
    <s v="theater/plays"/>
    <n v="101"/>
    <x v="1"/>
    <x v="6"/>
    <x v="4059"/>
    <d v="2015-03-20T15:07:12"/>
    <x v="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x v="4039"/>
    <x v="4060"/>
    <b v="1"/>
    <n v="930"/>
    <b v="1"/>
    <s v="theater/plays"/>
    <n v="160"/>
    <x v="1"/>
    <x v="6"/>
    <x v="4060"/>
    <d v="2014-11-26T07:59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x v="4040"/>
    <x v="4061"/>
    <b v="0"/>
    <n v="8"/>
    <b v="0"/>
    <s v="theater/plays"/>
    <n v="20"/>
    <x v="1"/>
    <x v="6"/>
    <x v="4061"/>
    <d v="2016-07-17T10:47:48"/>
    <x v="9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x v="4041"/>
    <x v="4062"/>
    <b v="0"/>
    <n v="1"/>
    <b v="0"/>
    <s v="theater/plays"/>
    <n v="5"/>
    <x v="1"/>
    <x v="6"/>
    <x v="4062"/>
    <d v="2015-02-28T06:00:18"/>
    <x v="9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x v="4042"/>
    <x v="4063"/>
    <b v="0"/>
    <n v="23"/>
    <b v="1"/>
    <s v="theater/plays"/>
    <n v="114"/>
    <x v="1"/>
    <x v="6"/>
    <x v="4063"/>
    <d v="2015-08-07T17:00:00"/>
    <x v="9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x v="4043"/>
    <x v="4064"/>
    <b v="0"/>
    <n v="68"/>
    <b v="1"/>
    <s v="theater/plays"/>
    <n v="113"/>
    <x v="1"/>
    <x v="6"/>
    <x v="4064"/>
    <d v="2014-09-01T15:59:00"/>
    <x v="3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x v="4044"/>
    <x v="4065"/>
    <b v="0"/>
    <n v="78"/>
    <b v="1"/>
    <s v="theater/plays"/>
    <n v="103"/>
    <x v="1"/>
    <x v="6"/>
    <x v="4065"/>
    <d v="2015-07-02T15:39:37"/>
    <x v="9"/>
  </r>
  <r>
    <n v="3429"/>
    <s v="Virtual Reality - A play about autism, family and The Sims."/>
    <s v="I would like to raise a small budget to put on my first play, Virtual Reality. To be put on at 53two, Manchester - 29th &amp; 30th Nov 16"/>
    <x v="326"/>
    <n v="195"/>
    <x v="0"/>
    <s v="GB"/>
    <s v="GBP"/>
    <x v="4045"/>
    <x v="4066"/>
    <b v="0"/>
    <n v="12"/>
    <b v="1"/>
    <s v="theater/plays"/>
    <n v="130"/>
    <x v="1"/>
    <x v="6"/>
    <x v="4066"/>
    <d v="2016-11-02T00:31:01"/>
    <x v="9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x v="4046"/>
    <x v="4067"/>
    <b v="0"/>
    <n v="35"/>
    <b v="1"/>
    <s v="theater/plays"/>
    <n v="116"/>
    <x v="1"/>
    <x v="6"/>
    <x v="4067"/>
    <d v="2015-03-28T14:38:04"/>
    <x v="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x v="4047"/>
    <x v="4068"/>
    <b v="0"/>
    <n v="51"/>
    <b v="1"/>
    <s v="theater/plays"/>
    <n v="104"/>
    <x v="1"/>
    <x v="6"/>
    <x v="4068"/>
    <d v="2015-11-29T23:00:00"/>
    <x v="9"/>
  </r>
  <r>
    <n v="3406"/>
    <s v="Voices of Swords"/>
    <s v="A funny and moving new play about two families dealing with aging parents in very different ways!"/>
    <x v="3"/>
    <n v="10031"/>
    <x v="0"/>
    <s v="US"/>
    <s v="USD"/>
    <x v="4048"/>
    <x v="4069"/>
    <b v="0"/>
    <n v="91"/>
    <b v="1"/>
    <s v="theater/plays"/>
    <n v="100"/>
    <x v="1"/>
    <x v="6"/>
    <x v="4069"/>
    <d v="2014-07-16T11:49:36"/>
    <x v="3"/>
  </r>
  <r>
    <n v="3576"/>
    <s v="Vote for Next Season's Shows!"/>
    <s v="Vote here for whatever show you want to see next year! No gimmick, no stretch goals, just a simple vote and a free ticket."/>
    <x v="212"/>
    <n v="100"/>
    <x v="0"/>
    <s v="US"/>
    <s v="USD"/>
    <x v="4049"/>
    <x v="4070"/>
    <b v="0"/>
    <n v="5"/>
    <b v="1"/>
    <s v="theater/plays"/>
    <n v="100"/>
    <x v="1"/>
    <x v="6"/>
    <x v="4070"/>
    <d v="2016-12-05T14:10:54"/>
    <x v="2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x v="4050"/>
    <x v="4071"/>
    <b v="0"/>
    <n v="17"/>
    <b v="1"/>
    <s v="theater/plays"/>
    <n v="113"/>
    <x v="1"/>
    <x v="6"/>
    <x v="4071"/>
    <d v="2016-11-19T22:00:00"/>
    <x v="2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x v="4051"/>
    <x v="4072"/>
    <b v="0"/>
    <n v="24"/>
    <b v="1"/>
    <s v="theater/plays"/>
    <n v="112"/>
    <x v="1"/>
    <x v="6"/>
    <x v="4072"/>
    <d v="2016-02-18T22:00:00"/>
    <x v="9"/>
  </r>
  <r>
    <n v="3217"/>
    <s v="Wake Up Call @ IRT Theater"/>
    <s v="Wake Up Call is a comedic play about a group of hotel employees working on Christmas Eve."/>
    <x v="37"/>
    <n v="5221"/>
    <x v="0"/>
    <s v="US"/>
    <s v="USD"/>
    <x v="4052"/>
    <x v="4073"/>
    <b v="1"/>
    <n v="104"/>
    <b v="1"/>
    <s v="theater/plays"/>
    <n v="116"/>
    <x v="1"/>
    <x v="6"/>
    <x v="4073"/>
    <d v="2016-11-04T13:06:24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x v="4053"/>
    <x v="4074"/>
    <b v="0"/>
    <n v="173"/>
    <b v="1"/>
    <s v="theater/plays"/>
    <n v="123"/>
    <x v="1"/>
    <x v="6"/>
    <x v="4074"/>
    <d v="2016-05-13T00:10:08"/>
    <x v="2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x v="4054"/>
    <x v="4075"/>
    <b v="0"/>
    <n v="1"/>
    <b v="0"/>
    <s v="theater/plays"/>
    <n v="0"/>
    <x v="1"/>
    <x v="6"/>
    <x v="4075"/>
    <d v="2016-10-09T10:28:26"/>
    <x v="9"/>
  </r>
  <r>
    <n v="3851"/>
    <s v="Waving Goodbye"/>
    <s v="A play about the horrible choices we have to make every day. Should we take a risk, or take the road most travelled?"/>
    <x v="30"/>
    <n v="852"/>
    <x v="2"/>
    <s v="GB"/>
    <s v="GBP"/>
    <x v="4055"/>
    <x v="4076"/>
    <b v="1"/>
    <n v="24"/>
    <b v="0"/>
    <s v="theater/plays"/>
    <n v="34"/>
    <x v="1"/>
    <x v="6"/>
    <x v="4076"/>
    <d v="2015-07-17T10:32:59"/>
    <x v="9"/>
  </r>
  <r>
    <n v="3159"/>
    <s v="Waxwing: A New Play"/>
    <s v="WAXWING is an exciting new world premiere of mythic (perhaps even apocalyptic!) proportions."/>
    <x v="15"/>
    <n v="2002.22"/>
    <x v="0"/>
    <s v="US"/>
    <s v="USD"/>
    <x v="4056"/>
    <x v="4077"/>
    <b v="1"/>
    <n v="52"/>
    <b v="1"/>
    <s v="theater/plays"/>
    <n v="133"/>
    <x v="1"/>
    <x v="6"/>
    <x v="4077"/>
    <d v="2012-01-18T23:00:00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x v="4057"/>
    <x v="4078"/>
    <b v="0"/>
    <n v="4"/>
    <b v="0"/>
    <s v="theater/plays"/>
    <n v="1"/>
    <x v="1"/>
    <x v="6"/>
    <x v="4078"/>
    <d v="2016-04-15T16:28:00"/>
    <x v="9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x v="4058"/>
    <x v="4079"/>
    <b v="0"/>
    <n v="63"/>
    <b v="1"/>
    <s v="theater/plays"/>
    <n v="102"/>
    <x v="1"/>
    <x v="6"/>
    <x v="4079"/>
    <d v="2015-06-20T13:59:35"/>
    <x v="9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x v="4059"/>
    <x v="4080"/>
    <b v="1"/>
    <n v="57"/>
    <b v="1"/>
    <s v="theater/plays"/>
    <n v="102"/>
    <x v="1"/>
    <x v="6"/>
    <x v="4080"/>
    <d v="2014-08-13T04:59:00"/>
    <x v="3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x v="4060"/>
    <x v="4081"/>
    <b v="0"/>
    <n v="31"/>
    <b v="1"/>
    <s v="theater/plays"/>
    <n v="120"/>
    <x v="1"/>
    <x v="6"/>
    <x v="4081"/>
    <d v="2014-11-27T15:21:23"/>
    <x v="3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x v="3651"/>
    <x v="4082"/>
    <b v="1"/>
    <n v="100"/>
    <b v="1"/>
    <s v="theater/plays"/>
    <n v="117"/>
    <x v="1"/>
    <x v="6"/>
    <x v="4082"/>
    <d v="2016-04-01T03:59:00"/>
    <x v="9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x v="4061"/>
    <x v="4083"/>
    <b v="0"/>
    <n v="29"/>
    <b v="1"/>
    <s v="theater/plays"/>
    <n v="100"/>
    <x v="1"/>
    <x v="6"/>
    <x v="4083"/>
    <d v="2014-07-02T15:29:12"/>
    <x v="9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x v="4062"/>
    <x v="4084"/>
    <b v="0"/>
    <n v="17"/>
    <b v="1"/>
    <s v="theater/plays"/>
    <n v="100"/>
    <x v="1"/>
    <x v="6"/>
    <x v="4084"/>
    <d v="2016-02-02T11:29:44"/>
    <x v="9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x v="4063"/>
    <x v="4085"/>
    <b v="0"/>
    <n v="6"/>
    <b v="0"/>
    <s v="theater/plays"/>
    <n v="10"/>
    <x v="1"/>
    <x v="6"/>
    <x v="4085"/>
    <d v="2015-08-26T18:32:00"/>
    <x v="9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x v="4064"/>
    <x v="4086"/>
    <b v="0"/>
    <n v="57"/>
    <b v="1"/>
    <s v="theater/plays"/>
    <n v="144"/>
    <x v="1"/>
    <x v="6"/>
    <x v="4086"/>
    <d v="2014-06-09T17:26:51"/>
    <x v="9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x v="4065"/>
    <x v="4087"/>
    <b v="0"/>
    <n v="6"/>
    <b v="0"/>
    <s v="theater/plays"/>
    <n v="2"/>
    <x v="1"/>
    <x v="6"/>
    <x v="4087"/>
    <d v="2015-03-29T20:00:00"/>
    <x v="9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x v="4066"/>
    <x v="4088"/>
    <b v="0"/>
    <n v="1"/>
    <b v="0"/>
    <s v="theater/plays"/>
    <n v="0"/>
    <x v="1"/>
    <x v="6"/>
    <x v="4088"/>
    <d v="2014-06-25T21:00:00"/>
    <x v="9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x v="4067"/>
    <x v="4089"/>
    <b v="0"/>
    <n v="20"/>
    <b v="0"/>
    <s v="theater/plays"/>
    <n v="27"/>
    <x v="1"/>
    <x v="6"/>
    <x v="4089"/>
    <d v="2015-10-29T15:06:47"/>
    <x v="9"/>
  </r>
  <r>
    <n v="2919"/>
    <s v="While the Stars Fall"/>
    <s v="A full staged reading of a new play about a boy who learns how to be happy from the most unexpected person."/>
    <x v="20"/>
    <n v="51"/>
    <x v="2"/>
    <s v="US"/>
    <s v="USD"/>
    <x v="4068"/>
    <x v="4090"/>
    <b v="0"/>
    <n v="6"/>
    <b v="0"/>
    <s v="theater/plays"/>
    <n v="9"/>
    <x v="1"/>
    <x v="6"/>
    <x v="4090"/>
    <d v="2014-08-05T14:52:09"/>
    <x v="9"/>
  </r>
  <r>
    <n v="4063"/>
    <s v="Whisper Me Happy Ever After (WMHEA)"/>
    <s v="WMHAE by Julie McNamara, raises awareness of the effects domestic violence has on the mental health of young people who witness it."/>
    <x v="195"/>
    <n v="135"/>
    <x v="2"/>
    <s v="GB"/>
    <s v="GBP"/>
    <x v="4069"/>
    <x v="4091"/>
    <b v="0"/>
    <n v="9"/>
    <b v="0"/>
    <s v="theater/plays"/>
    <n v="1"/>
    <x v="1"/>
    <x v="6"/>
    <x v="4091"/>
    <d v="2014-06-27T16:21:24"/>
    <x v="9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x v="4070"/>
    <x v="4092"/>
    <b v="0"/>
    <n v="21"/>
    <b v="1"/>
    <s v="theater/plays"/>
    <n v="124"/>
    <x v="1"/>
    <x v="6"/>
    <x v="4092"/>
    <d v="2016-07-31T20:58:00"/>
    <x v="9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x v="4071"/>
    <x v="4093"/>
    <b v="0"/>
    <n v="14"/>
    <b v="1"/>
    <s v="theater/plays"/>
    <n v="242"/>
    <x v="1"/>
    <x v="6"/>
    <x v="4093"/>
    <d v="2016-08-07T18:38:29"/>
    <x v="9"/>
  </r>
  <r>
    <n v="3336"/>
    <s v="WILDE TALES"/>
    <s v="A theatrical adaptation of Oscar Wilde's short stories, presented by Suitcase Civilians at The Space, April 5-10 2016."/>
    <x v="49"/>
    <n v="250"/>
    <x v="0"/>
    <s v="GB"/>
    <s v="GBP"/>
    <x v="4072"/>
    <x v="4094"/>
    <b v="0"/>
    <n v="9"/>
    <b v="1"/>
    <s v="theater/plays"/>
    <n v="100"/>
    <x v="1"/>
    <x v="6"/>
    <x v="4094"/>
    <d v="2016-04-05T08:34:06"/>
    <x v="9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x v="4073"/>
    <x v="4095"/>
    <b v="0"/>
    <n v="10"/>
    <b v="1"/>
    <s v="theater/plays"/>
    <n v="158"/>
    <x v="1"/>
    <x v="6"/>
    <x v="4095"/>
    <d v="2015-05-18T05:59:44"/>
    <x v="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x v="4074"/>
    <x v="4096"/>
    <b v="0"/>
    <n v="17"/>
    <b v="1"/>
    <s v="theater/plays"/>
    <n v="100"/>
    <x v="1"/>
    <x v="6"/>
    <x v="4096"/>
    <d v="2015-04-23T11:53:12"/>
    <x v="9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x v="4075"/>
    <x v="4097"/>
    <b v="0"/>
    <n v="4"/>
    <b v="0"/>
    <s v="theater/plays"/>
    <n v="0"/>
    <x v="1"/>
    <x v="6"/>
    <x v="4097"/>
    <d v="2014-09-11T08:37:22"/>
    <x v="9"/>
  </r>
  <r>
    <n v="3735"/>
    <s v="Women Beware Women"/>
    <s v="Young Actor's taking on a Jacobean tragedy. Family, betrayal, love, lust, sex and death."/>
    <x v="326"/>
    <n v="20"/>
    <x v="2"/>
    <s v="GB"/>
    <s v="GBP"/>
    <x v="4076"/>
    <x v="4098"/>
    <b v="0"/>
    <n v="2"/>
    <b v="0"/>
    <s v="theater/plays"/>
    <n v="13"/>
    <x v="1"/>
    <x v="6"/>
    <x v="4098"/>
    <d v="2015-05-28T16:38:09"/>
    <x v="9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x v="4077"/>
    <x v="4099"/>
    <b v="0"/>
    <n v="0"/>
    <b v="0"/>
    <s v="theater/plays"/>
    <n v="0"/>
    <x v="1"/>
    <x v="6"/>
    <x v="4099"/>
    <d v="2015-04-05T08:23:41"/>
    <x v="9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x v="4078"/>
    <x v="4100"/>
    <b v="0"/>
    <n v="43"/>
    <b v="1"/>
    <s v="theater/plays"/>
    <n v="100"/>
    <x v="1"/>
    <x v="6"/>
    <x v="4100"/>
    <d v="2014-08-31T15:47:58"/>
    <x v="3"/>
  </r>
  <r>
    <n v="3528"/>
    <s v="World premiere of BIRTHDAY SUIT at the Old Red Lion"/>
    <s v="pluck. productions present their first four-week run - the world premiere of David K. Barnes' BIRTHDAY SUIT at the Old Red Lion."/>
    <x v="235"/>
    <n v="1669"/>
    <x v="0"/>
    <s v="GB"/>
    <s v="GBP"/>
    <x v="4079"/>
    <x v="4101"/>
    <b v="0"/>
    <n v="37"/>
    <b v="1"/>
    <s v="theater/plays"/>
    <n v="101"/>
    <x v="1"/>
    <x v="6"/>
    <x v="4101"/>
    <d v="2017-01-18T12:01:58"/>
    <x v="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x v="4080"/>
    <x v="4102"/>
    <b v="1"/>
    <n v="115"/>
    <b v="1"/>
    <s v="theater/plays"/>
    <n v="102"/>
    <x v="1"/>
    <x v="6"/>
    <x v="4102"/>
    <d v="2016-01-05T23:55:00"/>
    <x v="9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x v="4081"/>
    <x v="4103"/>
    <b v="0"/>
    <n v="120"/>
    <b v="1"/>
    <s v="theater/plays"/>
    <n v="102"/>
    <x v="1"/>
    <x v="6"/>
    <x v="4103"/>
    <d v="2015-11-14T17:49:31"/>
    <x v="0"/>
  </r>
  <r>
    <n v="3987"/>
    <s v="Write Now 5"/>
    <s v="Write Now 5 is a new writing festival in south east London promoting new work from emerging playwrights."/>
    <x v="44"/>
    <n v="151"/>
    <x v="2"/>
    <s v="GB"/>
    <s v="GBP"/>
    <x v="4082"/>
    <x v="4104"/>
    <b v="0"/>
    <n v="13"/>
    <b v="0"/>
    <s v="theater/plays"/>
    <n v="38"/>
    <x v="1"/>
    <x v="6"/>
    <x v="4104"/>
    <d v="2014-05-16T22:11:30"/>
    <x v="9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x v="4083"/>
    <x v="4105"/>
    <b v="0"/>
    <n v="51"/>
    <b v="1"/>
    <s v="theater/plays"/>
    <n v="136"/>
    <x v="1"/>
    <x v="6"/>
    <x v="4105"/>
    <d v="2015-04-08T08:53:21"/>
    <x v="9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x v="4084"/>
    <x v="4106"/>
    <b v="0"/>
    <n v="1"/>
    <b v="0"/>
    <s v="theater/plays"/>
    <n v="0"/>
    <x v="1"/>
    <x v="6"/>
    <x v="4106"/>
    <d v="2016-07-08T23:25:54"/>
    <x v="9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x v="4085"/>
    <x v="4107"/>
    <b v="1"/>
    <n v="88"/>
    <b v="1"/>
    <s v="theater/plays"/>
    <n v="105"/>
    <x v="1"/>
    <x v="6"/>
    <x v="4107"/>
    <d v="2015-06-20T17:55:14"/>
    <x v="0"/>
  </r>
  <r>
    <n v="3896"/>
    <s v="Yorick and Company"/>
    <s v="Yorick and Co. is a comedy about a struggling theatre company whose mysterious benefactor starts haunting the show!"/>
    <x v="182"/>
    <n v="170"/>
    <x v="2"/>
    <s v="US"/>
    <s v="USD"/>
    <x v="4086"/>
    <x v="4108"/>
    <b v="0"/>
    <n v="4"/>
    <b v="0"/>
    <s v="theater/plays"/>
    <n v="11"/>
    <x v="1"/>
    <x v="6"/>
    <x v="4108"/>
    <d v="2014-06-17T04:36:18"/>
    <x v="9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x v="4087"/>
    <x v="4109"/>
    <b v="0"/>
    <n v="85"/>
    <b v="1"/>
    <s v="theater/plays"/>
    <n v="100"/>
    <x v="1"/>
    <x v="6"/>
    <x v="4109"/>
    <d v="2014-08-28T22:53:34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x v="4088"/>
    <x v="4110"/>
    <b v="0"/>
    <n v="8"/>
    <b v="1"/>
    <s v="theater/plays"/>
    <n v="126"/>
    <x v="1"/>
    <x v="6"/>
    <x v="4110"/>
    <d v="2015-11-11T19:16:07"/>
    <x v="0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x v="4089"/>
    <x v="4111"/>
    <b v="1"/>
    <n v="63"/>
    <b v="1"/>
    <s v="theater/plays"/>
    <n v="127"/>
    <x v="1"/>
    <x v="6"/>
    <x v="4111"/>
    <d v="2014-07-07T02:00:00"/>
    <x v="3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x v="4090"/>
    <x v="4112"/>
    <b v="0"/>
    <n v="130"/>
    <b v="1"/>
    <s v="theater/plays"/>
    <n v="117"/>
    <x v="1"/>
    <x v="6"/>
    <x v="4112"/>
    <d v="2016-06-17T16:00:00"/>
    <x v="9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x v="4091"/>
    <x v="4113"/>
    <b v="0"/>
    <n v="130"/>
    <b v="1"/>
    <s v="theater/plays"/>
    <n v="109"/>
    <x v="1"/>
    <x v="6"/>
    <x v="4113"/>
    <d v="2016-06-01T17:12:49"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  <r>
    <m/>
    <m/>
    <m/>
    <x v="445"/>
    <m/>
    <x v="4"/>
    <m/>
    <m/>
    <x v="4092"/>
    <x v="4114"/>
    <m/>
    <m/>
    <m/>
    <m/>
    <m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451DF-DC38-439E-AF7A-4DB855ADDB7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E19" firstHeaderRow="1" firstDataRow="2" firstDataCol="1" rowPageCount="2" colPageCount="1"/>
  <pivotFields count="22">
    <pivotField showAll="0"/>
    <pivotField showAll="0"/>
    <pivotField showAll="0"/>
    <pivotField showAll="0">
      <items count="447">
        <item x="333"/>
        <item x="367"/>
        <item x="329"/>
        <item x="184"/>
        <item x="24"/>
        <item x="270"/>
        <item x="252"/>
        <item x="169"/>
        <item x="45"/>
        <item x="295"/>
        <item x="158"/>
        <item x="278"/>
        <item x="212"/>
        <item x="405"/>
        <item x="253"/>
        <item x="305"/>
        <item x="343"/>
        <item x="326"/>
        <item x="327"/>
        <item x="211"/>
        <item x="48"/>
        <item x="430"/>
        <item x="414"/>
        <item x="49"/>
        <item x="380"/>
        <item x="294"/>
        <item x="43"/>
        <item x="443"/>
        <item x="416"/>
        <item x="362"/>
        <item x="18"/>
        <item x="44"/>
        <item x="330"/>
        <item x="52"/>
        <item x="299"/>
        <item x="335"/>
        <item x="320"/>
        <item x="2"/>
        <item x="133"/>
        <item x="154"/>
        <item x="275"/>
        <item x="428"/>
        <item x="375"/>
        <item x="131"/>
        <item x="437"/>
        <item x="20"/>
        <item x="422"/>
        <item x="81"/>
        <item x="247"/>
        <item x="303"/>
        <item x="442"/>
        <item x="421"/>
        <item x="175"/>
        <item x="423"/>
        <item x="355"/>
        <item x="47"/>
        <item x="418"/>
        <item x="433"/>
        <item x="152"/>
        <item x="134"/>
        <item x="359"/>
        <item x="16"/>
        <item x="42"/>
        <item x="231"/>
        <item x="361"/>
        <item x="146"/>
        <item x="415"/>
        <item x="117"/>
        <item x="28"/>
        <item x="132"/>
        <item x="429"/>
        <item x="360"/>
        <item x="183"/>
        <item x="76"/>
        <item x="352"/>
        <item x="38"/>
        <item x="21"/>
        <item x="46"/>
        <item x="208"/>
        <item x="389"/>
        <item x="316"/>
        <item x="424"/>
        <item x="123"/>
        <item x="186"/>
        <item x="15"/>
        <item x="206"/>
        <item x="432"/>
        <item x="353"/>
        <item x="312"/>
        <item x="182"/>
        <item x="235"/>
        <item x="244"/>
        <item x="179"/>
        <item x="258"/>
        <item x="40"/>
        <item x="381"/>
        <item x="273"/>
        <item x="167"/>
        <item x="377"/>
        <item x="417"/>
        <item x="339"/>
        <item x="371"/>
        <item x="13"/>
        <item x="358"/>
        <item x="189"/>
        <item x="41"/>
        <item x="172"/>
        <item x="382"/>
        <item x="269"/>
        <item x="98"/>
        <item x="268"/>
        <item x="263"/>
        <item x="408"/>
        <item x="116"/>
        <item x="369"/>
        <item x="30"/>
        <item x="306"/>
        <item x="318"/>
        <item x="27"/>
        <item x="223"/>
        <item x="199"/>
        <item x="255"/>
        <item x="180"/>
        <item x="70"/>
        <item x="121"/>
        <item x="411"/>
        <item x="425"/>
        <item x="284"/>
        <item x="409"/>
        <item x="410"/>
        <item x="192"/>
        <item x="173"/>
        <item x="68"/>
        <item x="9"/>
        <item x="384"/>
        <item x="188"/>
        <item x="50"/>
        <item x="53"/>
        <item x="383"/>
        <item x="283"/>
        <item x="372"/>
        <item x="126"/>
        <item x="274"/>
        <item x="296"/>
        <item x="104"/>
        <item x="404"/>
        <item x="77"/>
        <item x="427"/>
        <item x="8"/>
        <item x="434"/>
        <item x="171"/>
        <item x="354"/>
        <item x="251"/>
        <item x="191"/>
        <item x="178"/>
        <item x="190"/>
        <item x="277"/>
        <item x="147"/>
        <item x="441"/>
        <item x="194"/>
        <item x="368"/>
        <item x="334"/>
        <item x="5"/>
        <item x="23"/>
        <item x="395"/>
        <item x="399"/>
        <item x="217"/>
        <item x="286"/>
        <item x="176"/>
        <item x="271"/>
        <item x="210"/>
        <item x="85"/>
        <item x="174"/>
        <item x="140"/>
        <item x="37"/>
        <item x="297"/>
        <item x="336"/>
        <item x="209"/>
        <item x="119"/>
        <item x="224"/>
        <item x="245"/>
        <item x="256"/>
        <item x="387"/>
        <item x="10"/>
        <item x="281"/>
        <item x="280"/>
        <item x="220"/>
        <item x="26"/>
        <item x="105"/>
        <item x="328"/>
        <item x="62"/>
        <item x="292"/>
        <item x="413"/>
        <item x="239"/>
        <item x="400"/>
        <item x="436"/>
        <item x="246"/>
        <item x="370"/>
        <item x="12"/>
        <item x="440"/>
        <item x="84"/>
        <item x="300"/>
        <item x="338"/>
        <item x="115"/>
        <item x="232"/>
        <item x="219"/>
        <item x="276"/>
        <item x="250"/>
        <item x="39"/>
        <item x="144"/>
        <item x="313"/>
        <item x="390"/>
        <item x="51"/>
        <item x="207"/>
        <item x="230"/>
        <item x="420"/>
        <item x="197"/>
        <item x="279"/>
        <item x="6"/>
        <item x="332"/>
        <item x="168"/>
        <item x="392"/>
        <item x="33"/>
        <item x="0"/>
        <item x="35"/>
        <item x="221"/>
        <item x="187"/>
        <item x="444"/>
        <item x="129"/>
        <item x="113"/>
        <item x="7"/>
        <item x="356"/>
        <item x="298"/>
        <item x="218"/>
        <item x="195"/>
        <item x="236"/>
        <item x="112"/>
        <item x="337"/>
        <item x="97"/>
        <item x="203"/>
        <item x="3"/>
        <item x="285"/>
        <item x="242"/>
        <item x="1"/>
        <item x="124"/>
        <item x="340"/>
        <item x="391"/>
        <item x="34"/>
        <item x="378"/>
        <item x="150"/>
        <item x="412"/>
        <item x="108"/>
        <item x="237"/>
        <item x="419"/>
        <item x="157"/>
        <item x="14"/>
        <item x="145"/>
        <item x="272"/>
        <item x="426"/>
        <item x="120"/>
        <item x="78"/>
        <item x="234"/>
        <item x="83"/>
        <item x="122"/>
        <item x="214"/>
        <item x="93"/>
        <item x="438"/>
        <item x="435"/>
        <item x="153"/>
        <item x="32"/>
        <item x="407"/>
        <item x="107"/>
        <item x="397"/>
        <item x="36"/>
        <item x="290"/>
        <item x="193"/>
        <item x="225"/>
        <item x="228"/>
        <item x="282"/>
        <item x="226"/>
        <item x="348"/>
        <item x="73"/>
        <item x="431"/>
        <item x="181"/>
        <item x="177"/>
        <item x="379"/>
        <item x="102"/>
        <item x="17"/>
        <item x="233"/>
        <item x="342"/>
        <item x="257"/>
        <item x="267"/>
        <item x="331"/>
        <item x="229"/>
        <item x="374"/>
        <item x="22"/>
        <item x="222"/>
        <item x="29"/>
        <item x="125"/>
        <item x="291"/>
        <item x="357"/>
        <item x="164"/>
        <item x="376"/>
        <item x="95"/>
        <item x="111"/>
        <item x="142"/>
        <item x="31"/>
        <item x="91"/>
        <item x="227"/>
        <item x="100"/>
        <item x="166"/>
        <item x="185"/>
        <item x="89"/>
        <item x="25"/>
        <item x="159"/>
        <item x="88"/>
        <item x="11"/>
        <item x="311"/>
        <item x="262"/>
        <item x="249"/>
        <item x="287"/>
        <item x="314"/>
        <item x="288"/>
        <item x="106"/>
        <item x="109"/>
        <item x="19"/>
        <item x="323"/>
        <item x="92"/>
        <item x="259"/>
        <item x="265"/>
        <item x="136"/>
        <item x="114"/>
        <item x="365"/>
        <item x="130"/>
        <item x="373"/>
        <item x="79"/>
        <item x="248"/>
        <item x="302"/>
        <item x="351"/>
        <item x="266"/>
        <item x="4"/>
        <item x="261"/>
        <item x="101"/>
        <item x="289"/>
        <item x="170"/>
        <item x="241"/>
        <item x="165"/>
        <item x="398"/>
        <item x="196"/>
        <item x="63"/>
        <item x="364"/>
        <item x="264"/>
        <item x="213"/>
        <item x="56"/>
        <item x="198"/>
        <item x="325"/>
        <item x="161"/>
        <item x="110"/>
        <item x="127"/>
        <item x="99"/>
        <item x="141"/>
        <item x="118"/>
        <item x="54"/>
        <item x="321"/>
        <item x="59"/>
        <item x="138"/>
        <item x="96"/>
        <item x="315"/>
        <item x="58"/>
        <item x="254"/>
        <item x="94"/>
        <item x="345"/>
        <item x="216"/>
        <item x="149"/>
        <item x="307"/>
        <item x="160"/>
        <item x="204"/>
        <item x="128"/>
        <item x="75"/>
        <item x="143"/>
        <item x="317"/>
        <item x="301"/>
        <item x="57"/>
        <item x="201"/>
        <item x="401"/>
        <item x="74"/>
        <item x="205"/>
        <item x="388"/>
        <item x="350"/>
        <item x="72"/>
        <item x="347"/>
        <item x="151"/>
        <item x="103"/>
        <item x="64"/>
        <item x="243"/>
        <item x="310"/>
        <item x="349"/>
        <item x="60"/>
        <item x="293"/>
        <item x="200"/>
        <item x="163"/>
        <item x="322"/>
        <item x="238"/>
        <item x="309"/>
        <item x="61"/>
        <item x="135"/>
        <item x="396"/>
        <item x="148"/>
        <item x="65"/>
        <item x="319"/>
        <item x="363"/>
        <item x="82"/>
        <item x="162"/>
        <item x="90"/>
        <item x="324"/>
        <item x="439"/>
        <item x="66"/>
        <item x="304"/>
        <item x="308"/>
        <item x="156"/>
        <item x="240"/>
        <item x="341"/>
        <item x="69"/>
        <item x="346"/>
        <item x="137"/>
        <item x="403"/>
        <item x="344"/>
        <item x="202"/>
        <item x="215"/>
        <item x="80"/>
        <item x="402"/>
        <item x="394"/>
        <item x="67"/>
        <item x="86"/>
        <item x="71"/>
        <item x="155"/>
        <item x="393"/>
        <item x="406"/>
        <item x="385"/>
        <item x="87"/>
        <item x="366"/>
        <item x="139"/>
        <item x="260"/>
        <item x="386"/>
        <item x="55"/>
        <item x="445"/>
        <item t="default"/>
      </items>
    </pivotField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>
      <items count="4094">
        <item x="281"/>
        <item x="1276"/>
        <item x="2315"/>
        <item x="499"/>
        <item x="772"/>
        <item x="1945"/>
        <item x="429"/>
        <item x="867"/>
        <item x="2288"/>
        <item x="1560"/>
        <item x="2313"/>
        <item x="1635"/>
        <item x="2530"/>
        <item x="319"/>
        <item x="2314"/>
        <item x="282"/>
        <item x="2121"/>
        <item x="2026"/>
        <item x="244"/>
        <item x="824"/>
        <item x="266"/>
        <item x="272"/>
        <item x="363"/>
        <item x="500"/>
        <item x="265"/>
        <item x="1506"/>
        <item x="252"/>
        <item x="1886"/>
        <item x="87"/>
        <item x="901"/>
        <item x="117"/>
        <item x="1272"/>
        <item x="930"/>
        <item x="2001"/>
        <item x="1668"/>
        <item x="926"/>
        <item x="2471"/>
        <item x="260"/>
        <item x="294"/>
        <item x="2141"/>
        <item x="1889"/>
        <item x="908"/>
        <item x="2147"/>
        <item x="96"/>
        <item x="892"/>
        <item x="1638"/>
        <item x="313"/>
        <item x="249"/>
        <item x="2005"/>
        <item x="397"/>
        <item x="1576"/>
        <item x="2468"/>
        <item x="2086"/>
        <item x="3030"/>
        <item x="758"/>
        <item x="2470"/>
        <item x="779"/>
        <item x="247"/>
        <item x="916"/>
        <item x="895"/>
        <item x="1924"/>
        <item x="299"/>
        <item x="2122"/>
        <item x="1265"/>
        <item x="2112"/>
        <item x="246"/>
        <item x="102"/>
        <item x="878"/>
        <item x="1254"/>
        <item x="2539"/>
        <item x="2487"/>
        <item x="1827"/>
        <item x="905"/>
        <item x="3721"/>
        <item x="290"/>
        <item x="2297"/>
        <item x="2465"/>
        <item x="3897"/>
        <item x="2113"/>
        <item x="1841"/>
        <item x="1663"/>
        <item x="1230"/>
        <item x="109"/>
        <item x="262"/>
        <item x="1280"/>
        <item x="2089"/>
        <item x="1825"/>
        <item x="1830"/>
        <item x="308"/>
        <item x="872"/>
        <item x="2282"/>
        <item x="255"/>
        <item x="1646"/>
        <item x="1604"/>
        <item x="104"/>
        <item x="1257"/>
        <item x="116"/>
        <item x="1891"/>
        <item x="756"/>
        <item x="1948"/>
        <item x="2131"/>
        <item x="1651"/>
        <item x="300"/>
        <item x="107"/>
        <item x="1649"/>
        <item x="3796"/>
        <item x="73"/>
        <item x="780"/>
        <item x="1599"/>
        <item x="2100"/>
        <item x="406"/>
        <item x="84"/>
        <item x="91"/>
        <item x="270"/>
        <item x="899"/>
        <item x="803"/>
        <item x="814"/>
        <item x="283"/>
        <item x="1632"/>
        <item x="1890"/>
        <item x="1563"/>
        <item x="1842"/>
        <item x="1467"/>
        <item x="1634"/>
        <item x="1640"/>
        <item x="1938"/>
        <item x="258"/>
        <item x="1491"/>
        <item x="1357"/>
        <item x="724"/>
        <item x="801"/>
        <item x="273"/>
        <item x="1940"/>
        <item x="1927"/>
        <item x="1358"/>
        <item x="1243"/>
        <item x="501"/>
        <item x="97"/>
        <item x="90"/>
        <item x="2157"/>
        <item x="805"/>
        <item x="1677"/>
        <item x="1078"/>
        <item x="804"/>
        <item x="2116"/>
        <item x="2279"/>
        <item x="118"/>
        <item x="1846"/>
        <item x="1603"/>
        <item x="2533"/>
        <item x="2478"/>
        <item x="751"/>
        <item x="2493"/>
        <item x="1238"/>
        <item x="113"/>
        <item x="401"/>
        <item x="462"/>
        <item x="403"/>
        <item x="2761"/>
        <item x="119"/>
        <item x="2109"/>
        <item x="728"/>
        <item x="1494"/>
        <item x="888"/>
        <item x="70"/>
        <item x="794"/>
        <item x="882"/>
        <item x="806"/>
        <item x="392"/>
        <item x="2085"/>
        <item x="2013"/>
        <item x="1475"/>
        <item x="907"/>
        <item x="1242"/>
        <item x="2480"/>
        <item x="374"/>
        <item x="2006"/>
        <item x="1857"/>
        <item x="85"/>
        <item x="1630"/>
        <item x="463"/>
        <item x="1251"/>
        <item x="1921"/>
        <item x="1228"/>
        <item x="1836"/>
        <item x="69"/>
        <item x="2093"/>
        <item x="2090"/>
        <item x="1094"/>
        <item x="82"/>
        <item x="2481"/>
        <item x="1600"/>
        <item x="1673"/>
        <item x="1073"/>
        <item x="310"/>
        <item x="1120"/>
        <item x="292"/>
        <item x="2536"/>
        <item x="1607"/>
        <item x="268"/>
        <item x="459"/>
        <item x="2555"/>
        <item x="2484"/>
        <item x="407"/>
        <item x="2080"/>
        <item x="1666"/>
        <item x="2095"/>
        <item x="1246"/>
        <item x="1934"/>
        <item x="730"/>
        <item x="921"/>
        <item x="1613"/>
        <item x="2301"/>
        <item x="2084"/>
        <item x="2770"/>
        <item x="775"/>
        <item x="1856"/>
        <item x="391"/>
        <item x="2747"/>
        <item x="242"/>
        <item x="1476"/>
        <item x="498"/>
        <item x="1932"/>
        <item x="76"/>
        <item x="1660"/>
        <item x="311"/>
        <item x="489"/>
        <item x="1239"/>
        <item x="248"/>
        <item x="1963"/>
        <item x="114"/>
        <item x="881"/>
        <item x="369"/>
        <item x="898"/>
        <item x="1631"/>
        <item x="838"/>
        <item x="936"/>
        <item x="4056"/>
        <item x="832"/>
        <item x="284"/>
        <item x="731"/>
        <item x="1930"/>
        <item x="2467"/>
        <item x="1601"/>
        <item x="2220"/>
        <item x="720"/>
        <item x="2814"/>
        <item x="115"/>
        <item x="863"/>
        <item x="1892"/>
        <item x="1256"/>
        <item x="2099"/>
        <item x="3530"/>
        <item x="827"/>
        <item x="253"/>
        <item x="444"/>
        <item x="1233"/>
        <item x="2294"/>
        <item x="302"/>
        <item x="95"/>
        <item x="2275"/>
        <item x="2739"/>
        <item x="915"/>
        <item x="1472"/>
        <item x="1951"/>
        <item x="1628"/>
        <item x="1819"/>
        <item x="1637"/>
        <item x="2092"/>
        <item x="2096"/>
        <item x="1925"/>
        <item x="2303"/>
        <item x="305"/>
        <item x="817"/>
        <item x="2213"/>
        <item x="2295"/>
        <item x="1662"/>
        <item x="1602"/>
        <item x="1835"/>
        <item x="502"/>
        <item x="2757"/>
        <item x="2547"/>
        <item x="1464"/>
        <item x="2015"/>
        <item x="2525"/>
        <item x="1466"/>
        <item x="1270"/>
        <item x="826"/>
        <item x="424"/>
        <item x="2763"/>
        <item x="522"/>
        <item x="106"/>
        <item x="1106"/>
        <item x="2543"/>
        <item x="274"/>
        <item x="1653"/>
        <item x="2206"/>
        <item x="795"/>
        <item x="722"/>
        <item x="1881"/>
        <item x="929"/>
        <item x="504"/>
        <item x="1894"/>
        <item x="1108"/>
        <item x="2208"/>
        <item x="2204"/>
        <item x="1229"/>
        <item x="743"/>
        <item x="455"/>
        <item x="2290"/>
        <item x="1652"/>
        <item x="1674"/>
        <item x="2482"/>
        <item x="2289"/>
        <item x="831"/>
        <item x="799"/>
        <item x="395"/>
        <item x="783"/>
        <item x="276"/>
        <item x="2600"/>
        <item x="797"/>
        <item x="2477"/>
        <item x="2479"/>
        <item x="379"/>
        <item x="2310"/>
        <item x="913"/>
        <item x="2312"/>
        <item x="2304"/>
        <item x="1075"/>
        <item x="2281"/>
        <item x="2463"/>
        <item x="264"/>
        <item x="786"/>
        <item x="884"/>
        <item x="1829"/>
        <item x="927"/>
        <item x="2737"/>
        <item x="2079"/>
        <item x="251"/>
        <item x="477"/>
        <item x="835"/>
        <item x="2158"/>
        <item x="366"/>
        <item x="1578"/>
        <item x="77"/>
        <item x="1929"/>
        <item x="2490"/>
        <item x="1953"/>
        <item x="2466"/>
        <item x="1655"/>
        <item x="508"/>
        <item x="2483"/>
        <item x="887"/>
        <item x="1619"/>
        <item x="71"/>
        <item x="2551"/>
        <item x="879"/>
        <item x="2759"/>
        <item x="1292"/>
        <item x="2203"/>
        <item x="2907"/>
        <item x="303"/>
        <item x="1670"/>
        <item x="2081"/>
        <item x="2491"/>
        <item x="2311"/>
        <item x="261"/>
        <item x="1645"/>
        <item x="1116"/>
        <item x="1976"/>
        <item x="1605"/>
        <item x="1935"/>
        <item x="2742"/>
        <item x="2488"/>
        <item x="2486"/>
        <item x="2496"/>
        <item x="828"/>
        <item x="288"/>
        <item x="2286"/>
        <item x="2298"/>
        <item x="2521"/>
        <item x="2283"/>
        <item x="2098"/>
        <item x="2745"/>
        <item x="93"/>
        <item x="788"/>
        <item x="396"/>
        <item x="1249"/>
        <item x="2540"/>
        <item x="2043"/>
        <item x="1880"/>
        <item x="468"/>
        <item x="1371"/>
        <item x="81"/>
        <item x="1919"/>
        <item x="2740"/>
        <item x="2605"/>
        <item x="67"/>
        <item x="2083"/>
        <item x="373"/>
        <item x="2458"/>
        <item x="413"/>
        <item x="813"/>
        <item x="1483"/>
        <item x="1611"/>
        <item x="909"/>
        <item x="1575"/>
        <item x="412"/>
        <item x="2475"/>
        <item x="1236"/>
        <item x="381"/>
        <item x="1359"/>
        <item x="818"/>
        <item x="1082"/>
        <item x="1883"/>
        <item x="2473"/>
        <item x="2022"/>
        <item x="245"/>
        <item x="2117"/>
        <item x="2528"/>
        <item x="315"/>
        <item x="490"/>
        <item x="1237"/>
        <item x="782"/>
        <item x="914"/>
        <item x="2748"/>
        <item x="2216"/>
        <item x="1274"/>
        <item x="810"/>
        <item x="304"/>
        <item x="938"/>
        <item x="309"/>
        <item x="1277"/>
        <item x="382"/>
        <item x="1481"/>
        <item x="296"/>
        <item x="466"/>
        <item x="2106"/>
        <item x="1623"/>
        <item x="2597"/>
        <item x="2620"/>
        <item x="2165"/>
        <item x="802"/>
        <item x="729"/>
        <item x="2549"/>
        <item x="2609"/>
        <item x="839"/>
        <item x="903"/>
        <item x="746"/>
        <item x="2461"/>
        <item x="1641"/>
        <item x="2291"/>
        <item x="263"/>
        <item x="467"/>
        <item x="1070"/>
        <item x="2114"/>
        <item x="2133"/>
        <item x="822"/>
        <item x="1959"/>
        <item x="1898"/>
        <item x="3017"/>
        <item x="481"/>
        <item x="278"/>
        <item x="1629"/>
        <item x="1847"/>
        <item x="507"/>
        <item x="1821"/>
        <item x="2094"/>
        <item x="1955"/>
        <item x="2464"/>
        <item x="2760"/>
        <item x="825"/>
        <item x="880"/>
        <item x="2200"/>
        <item x="287"/>
        <item x="100"/>
        <item x="2101"/>
        <item x="275"/>
        <item x="2469"/>
        <item x="873"/>
        <item x="1851"/>
        <item x="72"/>
        <item x="1488"/>
        <item x="928"/>
        <item x="1970"/>
        <item x="1642"/>
        <item x="1614"/>
        <item x="1625"/>
        <item x="1882"/>
        <item x="897"/>
        <item x="2028"/>
        <item x="1354"/>
        <item x="519"/>
        <item x="757"/>
        <item x="3392"/>
        <item x="1110"/>
        <item x="98"/>
        <item x="912"/>
        <item x="1654"/>
        <item x="744"/>
        <item x="1844"/>
        <item x="1888"/>
        <item x="1608"/>
        <item x="1656"/>
        <item x="919"/>
        <item x="3696"/>
        <item x="2091"/>
        <item x="2552"/>
        <item x="2995"/>
        <item x="1469"/>
        <item x="2495"/>
        <item x="1610"/>
        <item x="2756"/>
        <item x="754"/>
        <item x="1092"/>
        <item x="1036"/>
        <item x="1622"/>
        <item x="2138"/>
        <item x="2474"/>
        <item x="727"/>
        <item x="865"/>
        <item x="2199"/>
        <item x="2292"/>
        <item x="789"/>
        <item x="101"/>
        <item x="2104"/>
        <item x="2293"/>
        <item x="483"/>
        <item x="790"/>
        <item x="2766"/>
        <item x="371"/>
        <item x="876"/>
        <item x="2156"/>
        <item x="307"/>
        <item x="924"/>
        <item x="1468"/>
        <item x="1463"/>
        <item x="1834"/>
        <item x="1618"/>
        <item x="2534"/>
        <item x="2088"/>
        <item x="750"/>
        <item x="770"/>
        <item x="785"/>
        <item x="1636"/>
        <item x="1356"/>
        <item x="812"/>
        <item x="2529"/>
        <item x="314"/>
        <item x="1831"/>
        <item x="62"/>
        <item x="2769"/>
        <item x="1616"/>
        <item x="2202"/>
        <item x="2014"/>
        <item x="2306"/>
        <item x="1973"/>
        <item x="1937"/>
        <item x="1352"/>
        <item x="1283"/>
        <item x="1887"/>
        <item x="2730"/>
        <item x="256"/>
        <item x="301"/>
        <item x="306"/>
        <item x="2307"/>
        <item x="830"/>
        <item x="932"/>
        <item x="447"/>
        <item x="1956"/>
        <item x="2012"/>
        <item x="286"/>
        <item x="2183"/>
        <item x="318"/>
        <item x="1664"/>
        <item x="2492"/>
        <item x="2247"/>
        <item x="511"/>
        <item x="1462"/>
        <item x="417"/>
        <item x="869"/>
        <item x="816"/>
        <item x="1461"/>
        <item x="726"/>
        <item x="312"/>
        <item x="2110"/>
        <item x="2459"/>
        <item x="2054"/>
        <item x="1968"/>
        <item x="2725"/>
        <item x="1244"/>
        <item x="75"/>
        <item x="2132"/>
        <item x="2489"/>
        <item x="291"/>
        <item x="367"/>
        <item x="1499"/>
        <item x="745"/>
        <item x="3028"/>
        <item x="874"/>
        <item x="240"/>
        <item x="1247"/>
        <item x="3360"/>
        <item x="1381"/>
        <item x="1838"/>
        <item x="1926"/>
        <item x="2462"/>
        <item x="2485"/>
        <item x="38"/>
        <item x="458"/>
        <item x="1477"/>
        <item x="330"/>
        <item x="485"/>
        <item x="755"/>
        <item x="2044"/>
        <item x="2046"/>
        <item x="1852"/>
        <item x="2758"/>
        <item x="1567"/>
        <item x="1400"/>
        <item x="2702"/>
        <item x="2727"/>
        <item x="1122"/>
        <item x="2102"/>
        <item x="2062"/>
        <item x="108"/>
        <item x="2545"/>
        <item x="89"/>
        <item x="461"/>
        <item x="1609"/>
        <item x="423"/>
        <item x="250"/>
        <item x="61"/>
        <item x="781"/>
        <item x="741"/>
        <item x="1492"/>
        <item x="2755"/>
        <item x="2299"/>
        <item x="2229"/>
        <item x="1345"/>
        <item x="419"/>
        <item x="939"/>
        <item x="834"/>
        <item x="2036"/>
        <item x="1936"/>
        <item x="793"/>
        <item x="1355"/>
        <item x="1064"/>
        <item x="1928"/>
        <item x="64"/>
        <item x="811"/>
        <item x="1823"/>
        <item x="1240"/>
        <item x="2707"/>
        <item x="1974"/>
        <item x="3509"/>
        <item x="1267"/>
        <item x="2073"/>
        <item x="1402"/>
        <item x="1479"/>
        <item x="2218"/>
        <item x="1281"/>
        <item x="2532"/>
        <item x="436"/>
        <item x="1496"/>
        <item x="777"/>
        <item x="2087"/>
        <item x="1066"/>
        <item x="1275"/>
        <item x="480"/>
        <item x="506"/>
        <item x="763"/>
        <item x="3029"/>
        <item x="3603"/>
        <item x="1972"/>
        <item x="3944"/>
        <item x="1621"/>
        <item x="1577"/>
        <item x="1095"/>
        <item x="1258"/>
        <item x="870"/>
        <item x="2227"/>
        <item x="2284"/>
        <item x="2716"/>
        <item x="1361"/>
        <item x="2171"/>
        <item x="430"/>
        <item x="1473"/>
        <item x="435"/>
        <item x="2142"/>
        <item x="796"/>
        <item x="2154"/>
        <item x="1643"/>
        <item x="285"/>
        <item x="1268"/>
        <item x="2537"/>
        <item x="732"/>
        <item x="2538"/>
        <item x="1489"/>
        <item x="2542"/>
        <item x="2767"/>
        <item x="1232"/>
        <item x="836"/>
        <item x="1114"/>
        <item x="1648"/>
        <item x="393"/>
        <item x="1923"/>
        <item x="414"/>
        <item x="842"/>
        <item x="1369"/>
        <item x="2003"/>
        <item x="864"/>
        <item x="1471"/>
        <item x="1950"/>
        <item x="449"/>
        <item x="2523"/>
        <item x="2134"/>
        <item x="456"/>
        <item x="1225"/>
        <item x="1252"/>
        <item x="2656"/>
        <item x="1264"/>
        <item x="295"/>
        <item x="787"/>
        <item x="1615"/>
        <item x="289"/>
        <item x="441"/>
        <item x="3284"/>
        <item x="1480"/>
        <item x="937"/>
        <item x="2210"/>
        <item x="408"/>
        <item x="1559"/>
        <item x="792"/>
        <item x="2136"/>
        <item x="862"/>
        <item x="791"/>
        <item x="1271"/>
        <item x="2225"/>
        <item x="110"/>
        <item x="920"/>
        <item x="1969"/>
        <item x="2038"/>
        <item x="2205"/>
        <item x="736"/>
        <item x="890"/>
        <item x="860"/>
        <item x="699"/>
        <item x="1650"/>
        <item x="1069"/>
        <item x="2240"/>
        <item x="2143"/>
        <item x="925"/>
        <item x="871"/>
        <item x="2237"/>
        <item x="434"/>
        <item x="1255"/>
        <item x="1624"/>
        <item x="2047"/>
        <item x="2287"/>
        <item x="1282"/>
        <item x="1102"/>
        <item x="80"/>
        <item x="317"/>
        <item x="1920"/>
        <item x="3974"/>
        <item x="2316"/>
        <item x="1235"/>
        <item x="768"/>
        <item x="1657"/>
        <item x="877"/>
        <item x="733"/>
        <item x="819"/>
        <item x="1067"/>
        <item x="411"/>
        <item x="2599"/>
        <item x="2063"/>
        <item x="2049"/>
        <item x="769"/>
        <item x="63"/>
        <item x="3032"/>
        <item x="2035"/>
        <item x="2300"/>
        <item x="1606"/>
        <item x="2118"/>
        <item x="271"/>
        <item x="1074"/>
        <item x="1487"/>
        <item x="2274"/>
        <item x="1853"/>
        <item x="868"/>
        <item x="1822"/>
        <item x="1266"/>
        <item x="2751"/>
        <item x="2732"/>
        <item x="1922"/>
        <item x="470"/>
        <item x="809"/>
        <item x="99"/>
        <item x="911"/>
        <item x="451"/>
        <item x="2152"/>
        <item x="1261"/>
        <item x="1820"/>
        <item x="761"/>
        <item x="2130"/>
        <item x="1072"/>
        <item x="404"/>
        <item x="1858"/>
        <item x="2212"/>
        <item x="1676"/>
        <item x="416"/>
        <item x="443"/>
        <item x="496"/>
        <item x="737"/>
        <item x="450"/>
        <item x="1262"/>
        <item x="1565"/>
        <item x="1824"/>
        <item x="1065"/>
        <item x="1627"/>
        <item x="2243"/>
        <item x="243"/>
        <item x="2272"/>
        <item x="68"/>
        <item x="774"/>
        <item x="1828"/>
        <item x="1260"/>
        <item x="2629"/>
        <item x="365"/>
        <item x="375"/>
        <item x="1097"/>
        <item x="1895"/>
        <item x="405"/>
        <item x="103"/>
        <item x="389"/>
        <item x="2333"/>
        <item x="846"/>
        <item x="1665"/>
        <item x="906"/>
        <item x="420"/>
        <item x="1561"/>
        <item x="2150"/>
        <item x="931"/>
        <item x="784"/>
        <item x="2765"/>
        <item x="742"/>
        <item x="60"/>
        <item x="1279"/>
        <item x="1105"/>
        <item x="2296"/>
        <item x="2258"/>
        <item x="1263"/>
        <item x="2317"/>
        <item x="53"/>
        <item x="1118"/>
        <item x="1119"/>
        <item x="94"/>
        <item x="2209"/>
        <item x="1368"/>
        <item x="112"/>
        <item x="1098"/>
        <item x="2207"/>
        <item x="2309"/>
        <item x="1123"/>
        <item x="471"/>
        <item x="833"/>
        <item x="1944"/>
        <item x="293"/>
        <item x="1226"/>
        <item x="2024"/>
        <item x="2731"/>
        <item x="1088"/>
        <item x="79"/>
        <item x="2228"/>
        <item x="2031"/>
        <item x="2602"/>
        <item x="2610"/>
        <item x="778"/>
        <item x="1942"/>
        <item x="1965"/>
        <item x="837"/>
        <item x="2052"/>
        <item x="1146"/>
        <item x="934"/>
        <item x="2082"/>
        <item x="1862"/>
        <item x="3292"/>
        <item x="3746"/>
        <item x="2734"/>
        <item x="2308"/>
        <item x="3498"/>
        <item x="3544"/>
        <item x="2034"/>
        <item x="298"/>
        <item x="1826"/>
        <item x="1478"/>
        <item x="1080"/>
        <item x="3674"/>
        <item x="3496"/>
        <item x="933"/>
        <item x="3649"/>
        <item x="1960"/>
        <item x="448"/>
        <item x="2018"/>
        <item x="1939"/>
        <item x="2553"/>
        <item x="4082"/>
        <item x="400"/>
        <item x="2840"/>
        <item x="3871"/>
        <item x="383"/>
        <item x="3744"/>
        <item x="2846"/>
        <item x="4019"/>
        <item x="1839"/>
        <item x="2813"/>
        <item x="2781"/>
        <item x="1905"/>
        <item x="1647"/>
        <item x="534"/>
        <item x="536"/>
        <item x="2923"/>
        <item x="39"/>
        <item x="3012"/>
        <item x="2108"/>
        <item x="2330"/>
        <item x="280"/>
        <item x="1582"/>
        <item x="3018"/>
        <item x="1215"/>
        <item x="1517"/>
        <item x="2410"/>
        <item x="4037"/>
        <item x="2902"/>
        <item x="460"/>
        <item x="486"/>
        <item x="476"/>
        <item x="3275"/>
        <item x="3657"/>
        <item x="2764"/>
        <item x="3901"/>
        <item x="1224"/>
        <item x="3294"/>
        <item x="1259"/>
        <item x="820"/>
        <item x="4064"/>
        <item x="2888"/>
        <item x="1503"/>
        <item x="3008"/>
        <item x="1104"/>
        <item x="2332"/>
        <item x="3742"/>
        <item x="3753"/>
        <item x="1861"/>
        <item x="1876"/>
        <item x="2648"/>
        <item x="1248"/>
        <item x="3148"/>
        <item x="6"/>
        <item x="1245"/>
        <item x="2928"/>
        <item x="3216"/>
        <item x="1087"/>
        <item x="2901"/>
        <item x="2992"/>
        <item x="16"/>
        <item x="1874"/>
        <item x="1300"/>
        <item x="3347"/>
        <item x="130"/>
        <item x="428"/>
        <item x="3838"/>
        <item x="4086"/>
        <item x="1626"/>
        <item x="2746"/>
        <item x="1593"/>
        <item x="40"/>
        <item x="3957"/>
        <item x="3286"/>
        <item x="1518"/>
        <item x="2706"/>
        <item x="3397"/>
        <item x="3260"/>
        <item x="364"/>
        <item x="1933"/>
        <item x="3339"/>
        <item x="3995"/>
        <item x="1360"/>
        <item x="3130"/>
        <item x="88"/>
        <item x="2833"/>
        <item x="987"/>
        <item x="3293"/>
        <item x="2285"/>
        <item x="3540"/>
        <item x="3279"/>
        <item x="10"/>
        <item x="1278"/>
        <item x="267"/>
        <item x="3938"/>
        <item x="4066"/>
        <item x="2334"/>
        <item x="3907"/>
        <item x="465"/>
        <item x="3166"/>
        <item x="1507"/>
        <item x="4069"/>
        <item x="2693"/>
        <item x="1724"/>
        <item x="3423"/>
        <item x="3341"/>
        <item x="1180"/>
        <item x="3790"/>
        <item x="2335"/>
        <item x="3389"/>
        <item x="3179"/>
        <item x="3495"/>
        <item x="135"/>
        <item x="2785"/>
        <item x="3220"/>
        <item x="3486"/>
        <item x="2830"/>
        <item x="3665"/>
        <item x="4061"/>
        <item x="161"/>
        <item x="2672"/>
        <item x="494"/>
        <item x="3291"/>
        <item x="3752"/>
        <item x="3854"/>
        <item x="3844"/>
        <item x="3201"/>
        <item x="3489"/>
        <item x="2791"/>
        <item x="2786"/>
        <item x="3872"/>
        <item x="3247"/>
        <item x="3606"/>
        <item x="2581"/>
        <item x="1165"/>
        <item x="3121"/>
        <item x="3775"/>
        <item x="1770"/>
        <item x="3514"/>
        <item x="4089"/>
        <item x="3517"/>
        <item x="759"/>
        <item x="1573"/>
        <item x="3242"/>
        <item x="1979"/>
        <item x="3973"/>
        <item x="1947"/>
        <item x="2002"/>
        <item x="3718"/>
        <item x="1994"/>
        <item x="2676"/>
        <item x="1848"/>
        <item x="1318"/>
        <item x="3305"/>
        <item x="1678"/>
        <item x="43"/>
        <item x="1436"/>
        <item x="2931"/>
        <item x="14"/>
        <item x="628"/>
        <item x="917"/>
        <item x="3129"/>
        <item x="1344"/>
        <item x="2921"/>
        <item x="1598"/>
        <item x="3308"/>
        <item x="1332"/>
        <item x="12"/>
        <item x="4048"/>
        <item x="3156"/>
        <item x="1512"/>
        <item x="3206"/>
        <item x="2326"/>
        <item x="2825"/>
        <item x="52"/>
        <item x="3526"/>
        <item x="3009"/>
        <item x="3409"/>
        <item x="1854"/>
        <item x="537"/>
        <item x="2230"/>
        <item x="2515"/>
        <item x="3716"/>
        <item x="1509"/>
        <item x="3554"/>
        <item x="3146"/>
        <item x="528"/>
        <item x="3402"/>
        <item x="3946"/>
        <item x="29"/>
        <item x="3516"/>
        <item x="2820"/>
        <item x="2058"/>
        <item x="701"/>
        <item x="1107"/>
        <item x="2074"/>
        <item x="3480"/>
        <item x="3375"/>
        <item x="2160"/>
        <item x="1505"/>
        <item x="684"/>
        <item x="696"/>
        <item x="3740"/>
        <item x="3681"/>
        <item x="2913"/>
        <item x="996"/>
        <item x="3383"/>
        <item x="1849"/>
        <item x="3813"/>
        <item x="1451"/>
        <item x="2665"/>
        <item x="4027"/>
        <item x="3058"/>
        <item x="3276"/>
        <item x="1817"/>
        <item x="3751"/>
        <item x="3329"/>
        <item x="2882"/>
        <item x="2780"/>
        <item x="1041"/>
        <item x="1133"/>
        <item x="3921"/>
        <item x="2560"/>
        <item x="3761"/>
        <item x="1996"/>
        <item x="3983"/>
        <item x="3577"/>
        <item x="3553"/>
        <item x="721"/>
        <item x="3361"/>
        <item x="3169"/>
        <item x="3669"/>
        <item x="1083"/>
        <item x="156"/>
        <item x="1762"/>
        <item x="1765"/>
        <item x="1612"/>
        <item x="2595"/>
        <item x="4029"/>
        <item x="3511"/>
        <item x="3948"/>
        <item x="2573"/>
        <item x="34"/>
        <item x="4068"/>
        <item x="3572"/>
        <item x="1227"/>
        <item x="3"/>
        <item x="1128"/>
        <item x="2592"/>
        <item x="2590"/>
        <item x="362"/>
        <item x="3431"/>
        <item x="2302"/>
        <item x="3961"/>
        <item x="2959"/>
        <item x="1811"/>
        <item x="2694"/>
        <item x="1084"/>
        <item x="3052"/>
        <item x="4010"/>
        <item x="1909"/>
        <item x="2705"/>
        <item x="3942"/>
        <item x="2905"/>
        <item x="3387"/>
        <item x="514"/>
        <item x="1163"/>
        <item x="2679"/>
        <item x="981"/>
        <item x="3700"/>
        <item x="4020"/>
        <item x="3782"/>
        <item x="748"/>
        <item x="2414"/>
        <item x="1054"/>
        <item x="1457"/>
        <item x="65"/>
        <item x="739"/>
        <item x="646"/>
        <item x="3162"/>
        <item x="674"/>
        <item x="1406"/>
        <item x="3795"/>
        <item x="3578"/>
        <item x="1916"/>
        <item x="2809"/>
        <item x="2688"/>
        <item x="4059"/>
        <item x="3054"/>
        <item x="3546"/>
        <item x="1763"/>
        <item x="1964"/>
        <item x="603"/>
        <item x="1644"/>
        <item x="1155"/>
        <item x="2504"/>
        <item x="1113"/>
        <item x="4001"/>
        <item x="3574"/>
        <item x="1339"/>
        <item x="2440"/>
        <item x="968"/>
        <item x="2128"/>
        <item x="2249"/>
        <item x="3982"/>
        <item x="457"/>
        <item x="1178"/>
        <item x="162"/>
        <item x="3506"/>
        <item x="26"/>
        <item x="3366"/>
        <item x="666"/>
        <item x="2328"/>
        <item x="3422"/>
        <item x="3442"/>
        <item x="710"/>
        <item x="2510"/>
        <item x="1172"/>
        <item x="3010"/>
        <item x="891"/>
        <item x="3886"/>
        <item x="30"/>
        <item x="2817"/>
        <item x="3512"/>
        <item x="1808"/>
        <item x="2562"/>
        <item x="3038"/>
        <item x="2569"/>
        <item x="1295"/>
        <item x="2064"/>
        <item x="1045"/>
        <item x="472"/>
        <item x="3943"/>
        <item x="1086"/>
        <item x="1723"/>
        <item x="1285"/>
        <item x="620"/>
        <item x="1764"/>
        <item x="2812"/>
        <item x="3686"/>
        <item x="2773"/>
        <item x="3555"/>
        <item x="3660"/>
        <item x="2324"/>
        <item x="1995"/>
        <item x="1051"/>
        <item x="2027"/>
        <item x="604"/>
        <item x="2933"/>
        <item x="3101"/>
        <item x="4087"/>
        <item x="2305"/>
        <item x="175"/>
        <item x="2741"/>
        <item x="3312"/>
        <item x="3924"/>
        <item x="3239"/>
        <item x="902"/>
        <item x="3608"/>
        <item x="4078"/>
        <item x="1190"/>
        <item x="1273"/>
        <item x="3193"/>
        <item x="1707"/>
        <item x="3950"/>
        <item x="3174"/>
        <item x="184"/>
        <item x="3076"/>
        <item x="1709"/>
        <item x="4043"/>
        <item x="3923"/>
        <item x="673"/>
        <item x="1913"/>
        <item x="3866"/>
        <item x="3126"/>
        <item x="1253"/>
        <item x="990"/>
        <item x="1497"/>
        <item x="972"/>
        <item x="3936"/>
        <item x="188"/>
        <item x="1454"/>
        <item x="717"/>
        <item x="469"/>
        <item x="3605"/>
        <item x="3894"/>
        <item x="1250"/>
        <item x="3191"/>
        <item x="3940"/>
        <item x="3808"/>
        <item x="3283"/>
        <item x="1903"/>
        <item x="3911"/>
        <item x="3852"/>
        <item x="3766"/>
        <item x="3581"/>
        <item x="3219"/>
        <item x="2811"/>
        <item x="3039"/>
        <item x="1289"/>
        <item x="422"/>
        <item x="4075"/>
        <item x="1076"/>
        <item x="800"/>
        <item x="3604"/>
        <item x="2919"/>
        <item x="2749"/>
        <item x="2954"/>
        <item x="1042"/>
        <item x="1167"/>
        <item x="1855"/>
        <item x="3811"/>
        <item x="3835"/>
        <item x="3723"/>
        <item x="3221"/>
        <item x="708"/>
        <item x="3209"/>
        <item x="200"/>
        <item x="1617"/>
        <item x="2925"/>
        <item x="2575"/>
        <item x="2637"/>
        <item x="3916"/>
        <item x="1961"/>
        <item x="1495"/>
        <item x="3345"/>
        <item x="649"/>
        <item x="1545"/>
        <item x="680"/>
        <item x="1717"/>
        <item x="18"/>
        <item x="473"/>
        <item x="3845"/>
        <item x="3462"/>
        <item x="698"/>
        <item x="527"/>
        <item x="2695"/>
        <item x="2844"/>
        <item x="3245"/>
        <item x="164"/>
        <item x="1555"/>
        <item x="3342"/>
        <item x="3106"/>
        <item x="2126"/>
        <item x="2223"/>
        <item x="2498"/>
        <item x="152"/>
        <item x="3619"/>
        <item x="2111"/>
        <item x="3492"/>
        <item x="2019"/>
        <item x="3614"/>
        <item x="1162"/>
        <item x="2915"/>
        <item x="1581"/>
        <item x="3976"/>
        <item x="2689"/>
        <item x="21"/>
        <item x="3113"/>
        <item x="3460"/>
        <item x="3814"/>
        <item x="3797"/>
        <item x="1931"/>
        <item x="3762"/>
        <item x="1766"/>
        <item x="3789"/>
        <item x="3384"/>
        <item x="1805"/>
        <item x="3672"/>
        <item x="2971"/>
        <item x="2860"/>
        <item x="3929"/>
        <item x="3049"/>
        <item x="798"/>
        <item x="1804"/>
        <item x="3272"/>
        <item x="2681"/>
        <item x="1957"/>
        <item x="341"/>
        <item x="3807"/>
        <item x="922"/>
        <item x="3046"/>
        <item x="2878"/>
        <item x="1145"/>
        <item x="1736"/>
        <item x="2180"/>
        <item x="2988"/>
        <item x="1096"/>
        <item x="3494"/>
        <item x="3103"/>
        <item x="3839"/>
        <item x="3629"/>
        <item x="3482"/>
        <item x="198"/>
        <item x="41"/>
        <item x="889"/>
        <item x="1711"/>
        <item x="2588"/>
        <item x="2945"/>
        <item x="2339"/>
        <item x="2998"/>
        <item x="1398"/>
        <item x="44"/>
        <item x="3558"/>
        <item x="3334"/>
        <item x="3688"/>
        <item x="352"/>
        <item x="1911"/>
        <item x="2794"/>
        <item x="3161"/>
        <item x="2930"/>
        <item x="639"/>
        <item x="3993"/>
        <item x="3952"/>
        <item x="648"/>
        <item x="1768"/>
        <item x="3235"/>
        <item x="3793"/>
        <item x="1177"/>
        <item x="1783"/>
        <item x="2779"/>
        <item x="2701"/>
        <item x="415"/>
        <item x="439"/>
        <item x="192"/>
        <item x="3728"/>
        <item x="1521"/>
        <item x="2726"/>
        <item x="2859"/>
        <item x="169"/>
        <item x="3097"/>
        <item x="765"/>
        <item x="554"/>
        <item x="1147"/>
        <item x="2736"/>
        <item x="3848"/>
        <item x="3875"/>
        <item x="3092"/>
        <item x="2908"/>
        <item x="2613"/>
        <item x="1460"/>
        <item x="3970"/>
        <item x="3903"/>
        <item x="158"/>
        <item x="3420"/>
        <item x="3287"/>
        <item x="1027"/>
        <item x="1907"/>
        <item x="3510"/>
        <item x="1769"/>
        <item x="1809"/>
        <item x="1773"/>
        <item x="2839"/>
        <item x="3267"/>
        <item x="3673"/>
        <item x="3826"/>
        <item x="2956"/>
        <item x="2853"/>
        <item x="3586"/>
        <item x="2421"/>
        <item x="2447"/>
        <item x="123"/>
        <item x="644"/>
        <item x="1294"/>
        <item x="2668"/>
        <item x="1774"/>
        <item x="2962"/>
        <item x="1722"/>
        <item x="129"/>
        <item x="695"/>
        <item x="1786"/>
        <item x="543"/>
        <item x="1912"/>
        <item x="844"/>
        <item x="3969"/>
        <item x="815"/>
        <item x="3637"/>
        <item x="3643"/>
        <item x="1241"/>
        <item x="2472"/>
        <item x="17"/>
        <item x="3007"/>
        <item x="2974"/>
        <item x="2331"/>
        <item x="2903"/>
        <item x="1047"/>
        <item x="2823"/>
        <item x="3445"/>
        <item x="3909"/>
        <item x="2405"/>
        <item x="3158"/>
        <item x="3842"/>
        <item x="3679"/>
        <item x="132"/>
        <item x="3229"/>
        <item x="3415"/>
        <item x="2640"/>
        <item x="3905"/>
        <item x="660"/>
        <item x="1718"/>
        <item x="2417"/>
        <item x="841"/>
        <item x="2670"/>
        <item x="2977"/>
        <item x="1797"/>
        <item x="2235"/>
        <item x="2105"/>
        <item x="2598"/>
        <item x="3582"/>
        <item x="1884"/>
        <item x="1558"/>
        <item x="999"/>
        <item x="1997"/>
        <item x="2514"/>
        <item x="1171"/>
        <item x="3269"/>
        <item x="2381"/>
        <item x="343"/>
        <item x="359"/>
        <item x="2139"/>
        <item x="553"/>
        <item x="1127"/>
        <item x="2500"/>
        <item x="3996"/>
        <item x="2997"/>
        <item x="27"/>
        <item x="2145"/>
        <item x="142"/>
        <item x="3966"/>
        <item x="2260"/>
        <item x="2519"/>
        <item x="3022"/>
        <item x="3288"/>
        <item x="1450"/>
        <item x="3521"/>
        <item x="58"/>
        <item x="3945"/>
        <item x="2849"/>
        <item x="1869"/>
        <item x="3504"/>
        <item x="2103"/>
        <item x="3551"/>
        <item x="479"/>
        <item x="385"/>
        <item x="3426"/>
        <item x="923"/>
        <item x="2677"/>
        <item x="1542"/>
        <item x="361"/>
        <item x="3650"/>
        <item x="3620"/>
        <item x="4018"/>
        <item x="619"/>
        <item x="3141"/>
        <item x="1130"/>
        <item x="1539"/>
        <item x="4039"/>
        <item x="454"/>
        <item x="3002"/>
        <item x="183"/>
        <item x="3469"/>
        <item x="1365"/>
        <item x="3818"/>
        <item x="4060"/>
        <item x="1791"/>
        <item x="997"/>
        <item x="1404"/>
        <item x="193"/>
        <item x="1134"/>
        <item x="1772"/>
        <item x="995"/>
        <item x="2512"/>
        <item x="3618"/>
        <item x="2802"/>
        <item x="2446"/>
        <item x="2879"/>
        <item x="1982"/>
        <item x="980"/>
        <item x="994"/>
        <item x="2624"/>
        <item x="1459"/>
        <item x="716"/>
        <item x="1530"/>
        <item x="738"/>
        <item x="355"/>
        <item x="3666"/>
        <item x="2531"/>
        <item x="3743"/>
        <item x="918"/>
        <item x="1328"/>
        <item x="153"/>
        <item x="2053"/>
        <item x="592"/>
        <item x="2004"/>
        <item x="525"/>
        <item x="3290"/>
        <item x="735"/>
        <item x="1411"/>
        <item x="1305"/>
        <item x="598"/>
        <item x="709"/>
        <item x="3270"/>
        <item x="1157"/>
        <item x="3902"/>
        <item x="2135"/>
        <item x="2164"/>
        <item x="1516"/>
        <item x="2712"/>
        <item x="2522"/>
        <item x="1338"/>
        <item x="2124"/>
        <item x="1158"/>
        <item x="2647"/>
        <item x="3828"/>
        <item x="316"/>
        <item x="3869"/>
        <item x="2359"/>
        <item x="1006"/>
        <item x="651"/>
        <item x="1594"/>
        <item x="2508"/>
        <item x="1585"/>
        <item x="2999"/>
        <item x="3414"/>
        <item x="3062"/>
        <item x="1784"/>
        <item x="208"/>
        <item x="3777"/>
        <item x="3918"/>
        <item x="1620"/>
        <item x="560"/>
        <item x="1335"/>
        <item x="2367"/>
        <item x="1347"/>
        <item x="2861"/>
        <item x="2396"/>
        <item x="1011"/>
        <item x="650"/>
        <item x="1519"/>
        <item x="1639"/>
        <item x="1429"/>
        <item x="2666"/>
        <item x="47"/>
        <item x="1474"/>
        <item x="2265"/>
        <item x="2520"/>
        <item x="1958"/>
        <item x="241"/>
        <item x="3904"/>
        <item x="3810"/>
        <item x="3563"/>
        <item x="808"/>
        <item x="2273"/>
        <item x="1522"/>
        <item x="3800"/>
        <item x="1566"/>
        <item x="497"/>
        <item x="149"/>
        <item x="2691"/>
        <item x="579"/>
        <item x="601"/>
        <item x="3073"/>
        <item x="2964"/>
        <item x="42"/>
        <item x="217"/>
        <item x="3424"/>
        <item x="3906"/>
        <item x="2797"/>
        <item x="2420"/>
        <item x="1540"/>
        <item x="3885"/>
        <item x="2718"/>
        <item x="3041"/>
        <item x="1014"/>
        <item x="3968"/>
        <item x="1408"/>
        <item x="672"/>
        <item x="3542"/>
        <item x="675"/>
        <item x="22"/>
        <item x="1139"/>
        <item x="3625"/>
        <item x="567"/>
        <item x="3248"/>
        <item x="2867"/>
        <item x="3785"/>
        <item x="2394"/>
        <item x="207"/>
        <item x="2387"/>
        <item x="3222"/>
        <item x="3677"/>
        <item x="532"/>
        <item x="3262"/>
        <item x="2857"/>
        <item x="384"/>
        <item x="1363"/>
        <item x="3081"/>
        <item x="3301"/>
        <item x="147"/>
        <item x="3798"/>
        <item x="2895"/>
        <item x="2029"/>
        <item x="3591"/>
        <item x="2608"/>
        <item x="3048"/>
        <item x="3932"/>
        <item x="2151"/>
        <item x="2351"/>
        <item x="2383"/>
        <item x="3817"/>
        <item x="1317"/>
        <item x="3784"/>
        <item x="2847"/>
        <item x="3883"/>
        <item x="2571"/>
        <item x="1787"/>
        <item x="685"/>
        <item x="1767"/>
        <item x="671"/>
        <item x="747"/>
        <item x="1699"/>
        <item x="1325"/>
        <item x="2385"/>
        <item x="2634"/>
        <item x="3137"/>
        <item x="662"/>
        <item x="3958"/>
        <item x="3549"/>
        <item x="503"/>
        <item x="573"/>
        <item x="2934"/>
        <item x="2403"/>
        <item x="959"/>
        <item x="1112"/>
        <item x="1771"/>
        <item x="3464"/>
        <item x="1537"/>
        <item x="4035"/>
        <item x="3858"/>
        <item x="2917"/>
        <item x="3816"/>
        <item x="3212"/>
        <item x="1832"/>
        <item x="953"/>
        <item x="3863"/>
        <item x="1859"/>
        <item x="2494"/>
        <item x="3390"/>
        <item x="524"/>
        <item x="3393"/>
        <item x="1081"/>
        <item x="1789"/>
        <item x="203"/>
        <item x="2932"/>
        <item x="50"/>
        <item x="3801"/>
        <item x="2355"/>
        <item x="1782"/>
        <item x="3202"/>
        <item x="3252"/>
        <item x="2261"/>
        <item x="1586"/>
        <item x="1661"/>
        <item x="3914"/>
        <item x="3369"/>
        <item x="3116"/>
        <item x="1234"/>
        <item x="2535"/>
        <item x="3096"/>
        <item x="3378"/>
        <item x="2277"/>
        <item x="3189"/>
        <item x="540"/>
        <item x="1019"/>
        <item x="3439"/>
        <item x="3556"/>
        <item x="1788"/>
        <item x="2010"/>
        <item x="1410"/>
        <item x="4034"/>
        <item x="2329"/>
        <item x="676"/>
        <item x="2870"/>
        <item x="201"/>
        <item x="1420"/>
        <item x="3888"/>
        <item x="3736"/>
        <item x="3005"/>
        <item x="4036"/>
        <item x="2898"/>
        <item x="1792"/>
        <item x="1035"/>
        <item x="3451"/>
        <item x="3332"/>
        <item x="3889"/>
        <item x="4030"/>
        <item x="3187"/>
        <item x="2371"/>
        <item x="530"/>
        <item x="1395"/>
        <item x="1801"/>
        <item x="3319"/>
        <item x="753"/>
        <item x="3763"/>
        <item x="3443"/>
        <item x="1490"/>
        <item x="586"/>
        <item x="1702"/>
        <item x="3317"/>
        <item x="3190"/>
        <item x="766"/>
        <item x="853"/>
        <item x="1142"/>
        <item x="563"/>
        <item x="2887"/>
        <item x="3831"/>
        <item x="1572"/>
        <item x="1990"/>
        <item x="2416"/>
        <item x="453"/>
        <item x="2635"/>
        <item x="442"/>
        <item x="1775"/>
        <item x="3185"/>
        <item x="2926"/>
        <item x="2418"/>
        <item x="3003"/>
        <item x="3694"/>
        <item x="2380"/>
        <item x="1169"/>
        <item x="83"/>
        <item x="1403"/>
        <item x="2511"/>
        <item x="3580"/>
        <item x="2920"/>
        <item x="1156"/>
        <item x="2683"/>
        <item x="3587"/>
        <item x="3671"/>
        <item x="3071"/>
        <item x="2391"/>
        <item x="634"/>
        <item x="2541"/>
        <item x="1485"/>
        <item x="37"/>
        <item x="3573"/>
        <item x="232"/>
        <item x="2674"/>
        <item x="3207"/>
        <item x="4041"/>
        <item x="1812"/>
        <item x="3203"/>
        <item x="3926"/>
        <item x="173"/>
        <item x="2195"/>
        <item x="866"/>
        <item x="2827"/>
        <item x="3151"/>
        <item x="1591"/>
        <item x="3184"/>
        <item x="1875"/>
        <item x="3689"/>
        <item x="2854"/>
        <item x="3300"/>
        <item x="1181"/>
        <item x="48"/>
        <item x="1985"/>
        <item x="2678"/>
        <item x="3119"/>
        <item x="1807"/>
        <item x="2935"/>
        <item x="3047"/>
        <item x="3481"/>
        <item x="1840"/>
        <item x="2056"/>
        <item x="1544"/>
        <item x="4012"/>
        <item x="446"/>
        <item x="2897"/>
        <item x="1900"/>
        <item x="3499"/>
        <item x="3892"/>
        <item x="1044"/>
        <item x="214"/>
        <item x="1671"/>
        <item x="2556"/>
        <item x="3310"/>
        <item x="1346"/>
        <item x="1438"/>
        <item x="3307"/>
        <item x="2429"/>
        <item x="2868"/>
        <item x="1742"/>
        <item x="599"/>
        <item x="3453"/>
        <item x="1299"/>
        <item x="3642"/>
        <item x="2631"/>
        <item x="1879"/>
        <item x="3725"/>
        <item x="2419"/>
        <item x="2735"/>
        <item x="3805"/>
        <item x="2125"/>
        <item x="2425"/>
        <item x="3806"/>
        <item x="655"/>
        <item x="3850"/>
        <item x="1059"/>
        <item x="2501"/>
        <item x="3971"/>
        <item x="337"/>
        <item x="3853"/>
        <item x="2413"/>
        <item x="3336"/>
        <item x="368"/>
        <item x="582"/>
        <item x="849"/>
        <item x="584"/>
        <item x="1364"/>
        <item x="2579"/>
        <item x="1025"/>
        <item x="3454"/>
        <item x="2434"/>
        <item x="3640"/>
        <item x="172"/>
        <item x="1528"/>
        <item x="3583"/>
        <item x="2439"/>
        <item x="1749"/>
        <item x="2513"/>
        <item x="168"/>
        <item x="583"/>
        <item x="3730"/>
        <item x="140"/>
        <item x="4038"/>
        <item x="3020"/>
        <item x="4003"/>
        <item x="3399"/>
        <item x="3602"/>
        <item x="327"/>
        <item x="3072"/>
        <item x="823"/>
        <item x="3225"/>
        <item x="2899"/>
        <item x="3545"/>
        <item x="3529"/>
        <item x="3349"/>
        <item x="177"/>
        <item x="3986"/>
        <item x="2829"/>
        <item x="2415"/>
        <item x="558"/>
        <item x="2687"/>
        <item x="3636"/>
        <item x="1757"/>
        <item x="1897"/>
        <item x="1058"/>
        <item x="3656"/>
        <item x="3664"/>
        <item x="3881"/>
        <item x="2910"/>
        <item x="3111"/>
        <item x="222"/>
        <item x="3600"/>
        <item x="3979"/>
        <item x="3867"/>
        <item x="1776"/>
        <item x="2951"/>
        <item x="1590"/>
        <item x="984"/>
        <item x="1160"/>
        <item x="576"/>
        <item x="4046"/>
        <item x="221"/>
        <item x="3255"/>
        <item x="2233"/>
        <item x="4065"/>
        <item x="2025"/>
        <item x="1700"/>
        <item x="1713"/>
        <item x="3647"/>
        <item x="3891"/>
        <item x="2584"/>
        <item x="2388"/>
        <item x="3653"/>
        <item x="2342"/>
        <item x="1543"/>
        <item x="1818"/>
        <item x="2782"/>
        <item x="4032"/>
        <item x="3108"/>
        <item x="3749"/>
        <item x="4000"/>
        <item x="893"/>
        <item x="478"/>
        <item x="3163"/>
        <item x="3809"/>
        <item x="2146"/>
        <item x="2185"/>
        <item x="1816"/>
        <item x="531"/>
        <item x="127"/>
        <item x="1493"/>
        <item x="1752"/>
        <item x="3792"/>
        <item x="3791"/>
        <item x="3350"/>
        <item x="36"/>
        <item x="1785"/>
        <item x="2744"/>
        <item x="3346"/>
        <item x="1029"/>
        <item x="1584"/>
        <item x="2793"/>
        <item x="4077"/>
        <item x="1725"/>
        <item x="3373"/>
        <item x="2914"/>
        <item x="593"/>
        <item x="3217"/>
        <item x="4083"/>
        <item x="1194"/>
        <item x="259"/>
        <item x="2750"/>
        <item x="3760"/>
        <item x="3759"/>
        <item x="1470"/>
        <item x="3487"/>
        <item x="1428"/>
        <item x="958"/>
        <item x="3125"/>
        <item x="2728"/>
        <item x="2378"/>
        <item x="2572"/>
        <item x="2177"/>
        <item x="2404"/>
        <item x="3670"/>
        <item x="635"/>
        <item x="2568"/>
        <item x="2937"/>
        <item x="664"/>
        <item x="144"/>
        <item x="180"/>
        <item x="2690"/>
        <item x="2365"/>
        <item x="848"/>
        <item x="2891"/>
        <item x="1060"/>
        <item x="858"/>
        <item x="3036"/>
        <item x="1200"/>
        <item x="587"/>
        <item x="2045"/>
        <item x="3298"/>
        <item x="3105"/>
        <item x="4023"/>
        <item x="2654"/>
        <item x="121"/>
        <item x="2170"/>
        <item x="1311"/>
        <item x="1954"/>
        <item x="3406"/>
        <item x="3626"/>
        <item x="3447"/>
        <item x="2526"/>
        <item x="2505"/>
        <item x="3781"/>
        <item x="1845"/>
        <item x="3064"/>
        <item x="2649"/>
        <item x="2350"/>
        <item x="3964"/>
        <item x="610"/>
        <item x="216"/>
        <item x="3199"/>
        <item x="3359"/>
        <item x="4074"/>
        <item x="2862"/>
        <item x="3357"/>
        <item x="2563"/>
        <item x="2369"/>
        <item x="357"/>
        <item x="1056"/>
        <item x="2851"/>
        <item x="1850"/>
        <item x="3386"/>
        <item x="3000"/>
        <item x="3997"/>
        <item x="3963"/>
        <item x="57"/>
        <item x="2589"/>
        <item x="3898"/>
        <item x="956"/>
        <item x="2680"/>
        <item x="1389"/>
        <item x="35"/>
        <item x="3100"/>
        <item x="1557"/>
        <item x="1424"/>
        <item x="1144"/>
        <item x="3333"/>
        <item x="3452"/>
        <item x="339"/>
        <item x="398"/>
        <item x="3463"/>
        <item x="2348"/>
        <item x="23"/>
        <item x="1124"/>
        <item x="693"/>
        <item x="1401"/>
        <item x="297"/>
        <item x="2724"/>
        <item x="3197"/>
        <item x="2554"/>
        <item x="3083"/>
        <item x="3870"/>
        <item x="1712"/>
        <item x="3819"/>
        <item x="2174"/>
        <item x="3400"/>
        <item x="2352"/>
        <item x="3177"/>
        <item x="595"/>
        <item x="821"/>
        <item x="2660"/>
        <item x="3077"/>
        <item x="475"/>
        <item x="2032"/>
        <item x="3164"/>
        <item x="2924"/>
        <item x="4022"/>
        <item x="1370"/>
        <item x="1732"/>
        <item x="390"/>
        <item x="617"/>
        <item x="2071"/>
        <item x="174"/>
        <item x="3972"/>
        <item x="335"/>
        <item x="2918"/>
        <item x="3527"/>
        <item x="734"/>
        <item x="3706"/>
        <item x="600"/>
        <item x="4005"/>
        <item x="3821"/>
        <item x="2686"/>
        <item x="3628"/>
        <item x="1448"/>
        <item x="3719"/>
        <item x="773"/>
        <item x="2503"/>
        <item x="3099"/>
        <item x="668"/>
        <item x="3475"/>
        <item x="2399"/>
        <item x="452"/>
        <item x="1099"/>
        <item x="3374"/>
        <item x="2625"/>
        <item x="624"/>
        <item x="2506"/>
        <item x="218"/>
        <item x="1152"/>
        <item x="334"/>
        <item x="2958"/>
        <item x="2211"/>
        <item x="124"/>
        <item x="2576"/>
        <item x="136"/>
        <item x="3538"/>
        <item x="1022"/>
        <item x="1187"/>
        <item x="1037"/>
        <item x="4073"/>
        <item x="2916"/>
        <item x="1161"/>
        <item x="1917"/>
        <item x="1043"/>
        <item x="493"/>
        <item x="3088"/>
        <item x="345"/>
        <item x="767"/>
        <item x="445"/>
        <item x="1321"/>
        <item x="2617"/>
        <item x="1781"/>
        <item x="1447"/>
        <item x="1899"/>
        <item x="2893"/>
        <item x="3313"/>
        <item x="277"/>
        <item x="2939"/>
        <item x="3181"/>
        <item x="606"/>
        <item x="2065"/>
        <item x="3662"/>
        <item x="150"/>
        <item x="3224"/>
        <item x="3289"/>
        <item x="2990"/>
        <item x="2896"/>
        <item x="516"/>
        <item x="1550"/>
        <item x="623"/>
        <item x="3045"/>
        <item x="4076"/>
        <item x="1562"/>
        <item x="1090"/>
        <item x="3356"/>
        <item x="1326"/>
        <item x="3680"/>
        <item x="3471"/>
        <item x="2843"/>
        <item x="4031"/>
        <item x="1170"/>
        <item x="2048"/>
        <item x="141"/>
        <item x="3377"/>
        <item x="111"/>
        <item x="226"/>
        <item x="3685"/>
        <item x="1203"/>
        <item x="643"/>
        <item x="3507"/>
        <item x="3951"/>
        <item x="4014"/>
        <item x="1210"/>
        <item x="3611"/>
        <item x="344"/>
        <item x="2550"/>
        <item x="3302"/>
        <item x="228"/>
        <item x="971"/>
        <item x="1186"/>
        <item x="1020"/>
        <item x="2942"/>
        <item x="3739"/>
        <item x="2685"/>
        <item x="1386"/>
        <item x="3466"/>
        <item x="154"/>
        <item x="2973"/>
        <item x="2622"/>
        <item x="859"/>
        <item x="1910"/>
        <item x="3200"/>
        <item x="230"/>
        <item x="1378"/>
        <item x="2353"/>
        <item x="2075"/>
        <item x="636"/>
        <item x="2349"/>
        <item x="3778"/>
        <item x="2938"/>
        <item x="3311"/>
        <item x="2161"/>
        <item x="2636"/>
        <item x="1185"/>
        <item x="1433"/>
        <item x="56"/>
        <item x="1379"/>
        <item x="1214"/>
        <item x="3180"/>
        <item x="1739"/>
        <item x="2872"/>
        <item x="126"/>
        <item x="3354"/>
        <item x="3533"/>
        <item x="2023"/>
        <item x="2021"/>
        <item x="1729"/>
        <item x="3569"/>
        <item x="3016"/>
        <item x="2256"/>
        <item x="2869"/>
        <item x="2855"/>
        <item x="3609"/>
        <item x="3095"/>
        <item x="2771"/>
        <item x="3722"/>
        <item x="1999"/>
        <item x="3709"/>
        <item x="3433"/>
        <item x="3937"/>
        <item x="1205"/>
        <item x="2042"/>
        <item x="575"/>
        <item x="3755"/>
        <item x="3042"/>
        <item x="3441"/>
        <item x="1444"/>
        <item x="2325"/>
        <item x="3066"/>
        <item x="2580"/>
        <item x="1367"/>
        <item x="3264"/>
        <item x="3773"/>
        <item x="608"/>
        <item x="3124"/>
        <item x="3513"/>
        <item x="2949"/>
        <item x="3218"/>
        <item x="3634"/>
        <item x="3328"/>
        <item x="3476"/>
        <item x="2889"/>
        <item x="3362"/>
        <item x="151"/>
        <item x="1153"/>
        <item x="602"/>
        <item x="410"/>
        <item x="3306"/>
        <item x="1569"/>
        <item x="3428"/>
        <item x="4058"/>
        <item x="4085"/>
        <item x="1484"/>
        <item x="1023"/>
        <item x="234"/>
        <item x="740"/>
        <item x="3474"/>
        <item x="3915"/>
        <item x="3006"/>
        <item x="3170"/>
        <item x="3579"/>
        <item x="2169"/>
        <item x="3143"/>
        <item x="181"/>
        <item x="3145"/>
        <item x="3382"/>
        <item x="3233"/>
        <item x="523"/>
        <item x="2368"/>
        <item x="2077"/>
        <item x="1166"/>
        <item x="1089"/>
        <item x="3246"/>
        <item x="3693"/>
        <item x="3033"/>
        <item x="1202"/>
        <item x="2221"/>
        <item x="3834"/>
        <item x="2909"/>
        <item x="1800"/>
        <item x="509"/>
        <item x="2682"/>
        <item x="3824"/>
        <item x="1870"/>
        <item x="3862"/>
        <item x="1159"/>
        <item x="1574"/>
        <item x="1710"/>
        <item x="1541"/>
        <item x="691"/>
        <item x="1721"/>
        <item x="3238"/>
        <item x="2835"/>
        <item x="1813"/>
        <item x="2097"/>
        <item x="3518"/>
        <item x="4044"/>
        <item x="2395"/>
        <item x="3404"/>
        <item x="2776"/>
        <item x="3231"/>
        <item x="1989"/>
        <item x="4013"/>
        <item x="3884"/>
        <item x="2107"/>
        <item x="1383"/>
        <item x="3150"/>
        <item x="2198"/>
        <item x="3365"/>
        <item x="3249"/>
        <item x="1500"/>
        <item x="589"/>
        <item x="549"/>
        <item x="1871"/>
        <item x="1199"/>
        <item x="654"/>
        <item x="1141"/>
        <item x="227"/>
        <item x="235"/>
        <item x="224"/>
        <item x="3465"/>
        <item x="195"/>
        <item x="4033"/>
        <item x="565"/>
        <item x="847"/>
        <item x="3273"/>
        <item x="209"/>
        <item x="3160"/>
        <item x="2912"/>
        <item x="2129"/>
        <item x="1943"/>
        <item x="3524"/>
        <item x="3144"/>
        <item x="2338"/>
        <item x="139"/>
        <item x="3226"/>
        <item x="3559"/>
        <item x="3765"/>
        <item x="3804"/>
        <item x="3887"/>
        <item x="3776"/>
        <item x="1175"/>
        <item x="3561"/>
        <item x="3093"/>
        <item x="3644"/>
        <item x="3949"/>
        <item x="1738"/>
        <item x="3726"/>
        <item x="495"/>
        <item x="1993"/>
        <item x="4055"/>
        <item x="3318"/>
        <item x="2772"/>
        <item x="3196"/>
        <item x="3525"/>
        <item x="1341"/>
        <item x="2804"/>
        <item x="3900"/>
        <item x="3962"/>
        <item x="3939"/>
        <item x="663"/>
        <item x="3954"/>
        <item x="3437"/>
        <item x="3663"/>
        <item x="3237"/>
        <item x="1431"/>
        <item x="19"/>
        <item x="3011"/>
        <item x="1735"/>
        <item x="3836"/>
        <item x="187"/>
        <item x="3876"/>
        <item x="591"/>
        <item x="3432"/>
        <item x="0"/>
        <item x="360"/>
        <item x="2438"/>
        <item x="418"/>
        <item x="155"/>
        <item x="2214"/>
        <item x="3410"/>
        <item x="2386"/>
        <item x="3244"/>
        <item x="1596"/>
        <item x="658"/>
        <item x="3484"/>
        <item x="3186"/>
        <item x="571"/>
        <item x="3493"/>
        <item x="1385"/>
        <item x="2245"/>
        <item x="3472"/>
        <item x="2559"/>
        <item x="3210"/>
        <item x="723"/>
        <item x="3941"/>
        <item x="3411"/>
        <item x="3315"/>
        <item x="3896"/>
        <item x="3503"/>
        <item x="138"/>
        <item x="3188"/>
        <item x="324"/>
        <item x="551"/>
        <item x="3522"/>
        <item x="581"/>
        <item x="1552"/>
        <item x="3368"/>
        <item x="1337"/>
        <item x="3748"/>
        <item x="2692"/>
        <item x="1173"/>
        <item x="2356"/>
        <item x="686"/>
        <item x="3490"/>
        <item x="2431"/>
        <item x="2379"/>
        <item x="167"/>
        <item x="2123"/>
        <item x="2836"/>
        <item x="2850"/>
        <item x="2382"/>
        <item x="3351"/>
        <item x="176"/>
        <item x="1140"/>
        <item x="3843"/>
        <item x="520"/>
        <item x="2722"/>
        <item x="4042"/>
        <item x="3985"/>
        <item x="2423"/>
        <item x="2390"/>
        <item x="3895"/>
        <item x="3153"/>
        <item x="1790"/>
        <item x="51"/>
        <item x="386"/>
        <item x="3747"/>
        <item x="940"/>
        <item x="145"/>
        <item x="2193"/>
        <item x="2346"/>
        <item x="3136"/>
        <item x="2603"/>
        <item x="3803"/>
        <item x="2016"/>
        <item x="641"/>
        <item x="976"/>
        <item x="3856"/>
        <item x="2642"/>
        <item x="3401"/>
        <item x="3013"/>
        <item x="2527"/>
        <item x="387"/>
        <item x="2719"/>
        <item x="626"/>
        <item x="3687"/>
        <item x="160"/>
        <item x="2226"/>
        <item x="213"/>
        <item x="1414"/>
        <item x="2762"/>
        <item x="3849"/>
        <item x="3935"/>
        <item x="3079"/>
        <item x="3450"/>
        <item x="2406"/>
        <item x="2875"/>
        <item x="642"/>
        <item x="2837"/>
        <item x="2217"/>
        <item x="2524"/>
        <item x="653"/>
        <item x="2885"/>
        <item x="1986"/>
        <item x="954"/>
        <item x="3296"/>
        <item x="220"/>
        <item x="3820"/>
        <item x="421"/>
        <item x="348"/>
        <item x="2657"/>
        <item x="2411"/>
        <item x="1390"/>
        <item x="2818"/>
        <item x="2168"/>
        <item x="3880"/>
        <item x="3547"/>
        <item x="1704"/>
        <item x="605"/>
        <item x="659"/>
        <item x="3372"/>
        <item x="1425"/>
        <item x="2906"/>
        <item x="1220"/>
        <item x="2408"/>
        <item x="2612"/>
        <item x="2375"/>
        <item x="3745"/>
        <item x="4063"/>
        <item x="3931"/>
        <item x="3668"/>
        <item x="1535"/>
        <item x="1231"/>
        <item x="896"/>
        <item x="1556"/>
        <item x="3779"/>
        <item x="3250"/>
        <item x="3178"/>
        <item x="2370"/>
        <item x="3567"/>
        <item x="2627"/>
        <item x="170"/>
        <item x="1701"/>
        <item x="3717"/>
        <item x="4015"/>
        <item x="964"/>
        <item x="3396"/>
        <item x="2967"/>
        <item x="1551"/>
        <item x="1746"/>
        <item x="3919"/>
        <item x="2658"/>
        <item x="1533"/>
        <item x="134"/>
        <item x="2244"/>
        <item x="1351"/>
        <item x="1154"/>
        <item x="3705"/>
        <item x="630"/>
        <item x="3568"/>
        <item x="518"/>
        <item x="1151"/>
        <item x="2407"/>
        <item x="578"/>
        <item x="538"/>
        <item x="3281"/>
        <item x="2641"/>
        <item x="1703"/>
        <item x="3060"/>
        <item x="3134"/>
        <item x="764"/>
        <item x="3025"/>
        <item x="3548"/>
        <item x="1440"/>
        <item x="3877"/>
        <item x="1759"/>
        <item x="1443"/>
        <item x="3280"/>
        <item x="20"/>
        <item x="3624"/>
        <item x="1050"/>
        <item x="59"/>
        <item x="3532"/>
        <item x="1416"/>
        <item x="24"/>
        <item x="3213"/>
        <item x="3232"/>
        <item x="3023"/>
        <item x="3098"/>
        <item x="2565"/>
        <item x="3837"/>
        <item x="2278"/>
        <item x="1553"/>
        <item x="211"/>
        <item x="2858"/>
        <item x="3198"/>
        <item x="3074"/>
        <item x="3086"/>
        <item x="1296"/>
        <item x="875"/>
        <item x="2975"/>
        <item x="3385"/>
        <item x="2594"/>
        <item x="2159"/>
        <item x="1588"/>
        <item x="3388"/>
        <item x="2673"/>
        <item x="2201"/>
        <item x="615"/>
        <item x="1125"/>
        <item x="2661"/>
        <item x="3195"/>
        <item x="2442"/>
        <item x="1513"/>
        <item x="2497"/>
        <item x="15"/>
        <item x="3330"/>
        <item x="3053"/>
        <item x="2970"/>
        <item x="3078"/>
        <item x="3055"/>
        <item x="2460"/>
        <item x="163"/>
        <item x="613"/>
        <item x="210"/>
        <item x="521"/>
        <item x="3501"/>
        <item x="3449"/>
        <item x="2377"/>
        <item x="191"/>
        <item x="1803"/>
        <item x="3539"/>
        <item x="1216"/>
        <item x="2502"/>
        <item x="3485"/>
        <item x="2376"/>
        <item x="2432"/>
        <item x="3930"/>
        <item x="1753"/>
        <item x="205"/>
        <item x="3035"/>
        <item x="3552"/>
        <item x="3893"/>
        <item x="3648"/>
        <item x="2863"/>
        <item x="2546"/>
        <item x="2711"/>
        <item x="3857"/>
        <item x="2947"/>
        <item x="202"/>
        <item x="3890"/>
        <item x="3069"/>
        <item x="2574"/>
        <item x="1587"/>
        <item x="196"/>
        <item x="2476"/>
        <item x="2616"/>
        <item x="3702"/>
        <item x="776"/>
        <item x="433"/>
        <item x="2969"/>
        <item x="1434"/>
        <item x="137"/>
        <item x="2557"/>
        <item x="2517"/>
        <item x="346"/>
        <item x="3908"/>
        <item x="688"/>
        <item x="2197"/>
        <item x="2393"/>
        <item x="1308"/>
        <item x="3085"/>
        <item x="2972"/>
        <item x="3304"/>
        <item x="3061"/>
        <item x="254"/>
        <item x="1021"/>
        <item x="526"/>
        <item x="2354"/>
        <item x="546"/>
        <item x="3412"/>
        <item x="2436"/>
        <item x="3324"/>
        <item x="1893"/>
        <item x="2363"/>
        <item x="1726"/>
        <item x="432"/>
        <item x="1918"/>
        <item x="3786"/>
        <item x="427"/>
        <item x="2615"/>
        <item x="2871"/>
        <item x="1529"/>
        <item x="4016"/>
        <item x="49"/>
        <item x="3661"/>
        <item x="1728"/>
        <item x="3815"/>
        <item x="3910"/>
        <item x="561"/>
        <item x="3799"/>
        <item x="1580"/>
        <item x="2361"/>
        <item x="2115"/>
        <item x="332"/>
        <item x="1179"/>
        <item x="3326"/>
        <item x="3497"/>
        <item x="541"/>
        <item x="2389"/>
        <item x="3708"/>
        <item x="4067"/>
        <item x="548"/>
        <item x="3278"/>
        <item x="1005"/>
        <item x="4002"/>
        <item x="3268"/>
        <item x="1908"/>
        <item x="1218"/>
        <item x="328"/>
        <item x="3978"/>
        <item x="2215"/>
        <item x="2832"/>
        <item x="1548"/>
        <item x="572"/>
        <item x="2876"/>
        <item x="715"/>
        <item x="402"/>
        <item x="3851"/>
        <item x="4024"/>
        <item x="3802"/>
        <item x="484"/>
        <item x="1314"/>
        <item x="535"/>
        <item x="329"/>
        <item x="239"/>
        <item x="33"/>
        <item x="2798"/>
        <item x="1734"/>
        <item x="1547"/>
        <item x="973"/>
        <item x="2663"/>
        <item x="4088"/>
        <item x="1456"/>
        <item x="2078"/>
        <item x="3413"/>
        <item x="3455"/>
        <item x="1745"/>
        <item x="336"/>
        <item x="2178"/>
        <item x="3575"/>
        <item x="1407"/>
        <item x="1366"/>
        <item x="377"/>
        <item x="347"/>
        <item x="2196"/>
        <item x="1802"/>
        <item x="4081"/>
        <item x="2892"/>
        <item x="545"/>
        <item x="3075"/>
        <item x="2577"/>
        <item x="3631"/>
        <item x="1071"/>
        <item x="3299"/>
        <item x="4028"/>
        <item x="438"/>
        <item x="1510"/>
        <item x="2251"/>
        <item x="1977"/>
        <item x="998"/>
        <item x="3704"/>
        <item x="353"/>
        <item x="2943"/>
        <item x="3882"/>
        <item x="2963"/>
        <item x="1017"/>
        <item x="1415"/>
        <item x="3057"/>
        <item x="2774"/>
        <item x="607"/>
        <item x="2834"/>
        <item x="2655"/>
        <item x="857"/>
        <item x="2051"/>
        <item x="632"/>
        <item x="1015"/>
        <item x="3352"/>
        <item x="1430"/>
        <item x="2623"/>
        <item x="178"/>
        <item x="1212"/>
        <item x="425"/>
        <item x="3955"/>
        <item x="3990"/>
        <item x="3241"/>
        <item x="609"/>
        <item x="3379"/>
        <item x="4047"/>
        <item x="3879"/>
        <item x="3630"/>
        <item x="3394"/>
        <item x="3380"/>
        <item x="585"/>
        <item x="3168"/>
        <item x="2614"/>
        <item x="1458"/>
        <item x="3590"/>
        <item x="1302"/>
        <item x="1885"/>
        <item x="1204"/>
        <item x="3690"/>
        <item x="3920"/>
        <item x="3172"/>
        <item x="3405"/>
        <item x="1334"/>
        <item x="2270"/>
        <item x="2435"/>
        <item x="2659"/>
        <item x="618"/>
        <item x="3707"/>
        <item x="3652"/>
        <item x="3159"/>
        <item x="2373"/>
        <item x="1719"/>
        <item x="3732"/>
        <item x="1405"/>
        <item x="3265"/>
        <item x="559"/>
        <item x="725"/>
        <item x="3830"/>
        <item x="3616"/>
        <item x="2231"/>
        <item x="3500"/>
        <item x="3194"/>
        <item x="3205"/>
        <item x="1866"/>
        <item x="1799"/>
        <item x="3917"/>
        <item x="46"/>
        <item x="1348"/>
        <item x="1031"/>
        <item x="2936"/>
        <item x="28"/>
        <item x="1143"/>
        <item x="3320"/>
        <item x="1002"/>
        <item x="2646"/>
        <item x="3523"/>
        <item x="1196"/>
        <item x="2033"/>
        <item x="1975"/>
        <item x="1579"/>
        <item x="1136"/>
        <item x="3165"/>
        <item x="4"/>
        <item x="1195"/>
        <item x="3534"/>
        <item x="2983"/>
        <item x="1991"/>
        <item x="320"/>
        <item x="3772"/>
        <item x="657"/>
        <item x="3004"/>
        <item x="2708"/>
        <item x="1131"/>
        <item x="2327"/>
        <item x="505"/>
        <item x="2582"/>
        <item x="1117"/>
        <item x="54"/>
        <item x="1349"/>
        <item x="1046"/>
        <item x="86"/>
        <item x="2667"/>
        <item x="2360"/>
        <item x="515"/>
        <item x="1013"/>
        <item x="2449"/>
        <item x="2723"/>
        <item x="2583"/>
        <item x="2140"/>
        <item x="1198"/>
        <item x="985"/>
        <item x="3154"/>
        <item x="1422"/>
        <item x="569"/>
        <item x="1902"/>
        <item x="231"/>
        <item x="2067"/>
        <item x="2401"/>
        <item x="904"/>
        <item x="3371"/>
        <item x="2276"/>
        <item x="2911"/>
        <item x="236"/>
        <item x="4080"/>
        <item x="556"/>
        <item x="1998"/>
        <item x="3117"/>
        <item x="2984"/>
        <item x="1111"/>
        <item x="3959"/>
        <item x="2340"/>
        <item x="1150"/>
        <item x="25"/>
        <item x="552"/>
        <item x="986"/>
        <item x="2664"/>
        <item x="2009"/>
        <item x="1465"/>
        <item x="165"/>
        <item x="1077"/>
        <item x="2280"/>
        <item x="3167"/>
        <item x="3227"/>
        <item x="1284"/>
        <item x="1730"/>
        <item x="568"/>
        <item x="950"/>
        <item x="1659"/>
        <item x="2362"/>
        <item x="2826"/>
        <item x="1708"/>
        <item x="3127"/>
        <item x="1525"/>
        <item x="611"/>
        <item x="3274"/>
        <item x="3285"/>
        <item x="3034"/>
        <item x="3001"/>
        <item x="74"/>
        <item x="3724"/>
        <item x="2040"/>
        <item x="2944"/>
        <item x="380"/>
        <item x="2182"/>
        <item x="31"/>
        <item x="378"/>
        <item x="2586"/>
        <item x="3459"/>
        <item x="491"/>
        <item x="3327"/>
        <item x="935"/>
        <item x="2433"/>
        <item x="3832"/>
        <item x="3699"/>
        <item x="771"/>
        <item x="1868"/>
        <item x="1024"/>
        <item x="2057"/>
        <item x="3865"/>
        <item x="2852"/>
        <item x="2507"/>
        <item x="2234"/>
        <item x="1896"/>
        <item x="2644"/>
        <item x="4062"/>
        <item x="3860"/>
        <item x="2845"/>
        <item x="3037"/>
        <item x="697"/>
        <item x="3912"/>
        <item x="1796"/>
        <item x="3429"/>
        <item x="539"/>
        <item x="2357"/>
        <item x="3090"/>
        <item x="590"/>
        <item x="2650"/>
        <item x="547"/>
        <item x="2366"/>
        <item x="3303"/>
        <item x="2662"/>
        <item x="2144"/>
        <item x="2976"/>
        <item x="962"/>
        <item x="3570"/>
        <item x="1093"/>
        <item x="2427"/>
        <item x="3091"/>
        <item x="2224"/>
        <item x="1049"/>
        <item x="1350"/>
        <item x="1988"/>
        <item x="2838"/>
        <item x="2437"/>
        <item x="229"/>
        <item x="3610"/>
        <item x="1100"/>
        <item x="712"/>
        <item x="1362"/>
        <item x="1531"/>
        <item x="2"/>
        <item x="3734"/>
        <item x="1291"/>
        <item x="1306"/>
        <item x="215"/>
        <item x="1004"/>
        <item x="570"/>
        <item x="942"/>
        <item x="3468"/>
        <item x="4051"/>
        <item x="2050"/>
        <item x="3638"/>
        <item x="1449"/>
        <item x="1412"/>
        <item x="2987"/>
        <item x="2795"/>
        <item x="2345"/>
        <item x="949"/>
        <item x="1435"/>
        <item x="2710"/>
        <item x="1780"/>
        <item x="977"/>
        <item x="719"/>
        <item x="978"/>
        <item x="1417"/>
        <item x="1758"/>
        <item x="3488"/>
        <item x="2055"/>
        <item x="157"/>
        <item x="148"/>
        <item x="2430"/>
        <item x="2799"/>
        <item x="1315"/>
        <item x="1570"/>
        <item x="510"/>
        <item x="2996"/>
        <item x="426"/>
        <item x="3646"/>
        <item x="1287"/>
        <item x="3142"/>
        <item x="883"/>
        <item x="1391"/>
        <item x="2831"/>
        <item x="1312"/>
        <item x="3204"/>
        <item x="179"/>
        <item x="3031"/>
        <item x="3787"/>
        <item x="2922"/>
        <item x="3965"/>
        <item x="3470"/>
        <item x="2398"/>
        <item x="194"/>
        <item x="3874"/>
        <item x="1055"/>
        <item x="3632"/>
        <item x="237"/>
        <item x="2643"/>
        <item x="2127"/>
        <item x="3067"/>
        <item x="1333"/>
        <item x="3783"/>
        <item x="1760"/>
        <item x="1952"/>
        <item x="948"/>
        <item x="564"/>
        <item x="3550"/>
        <item x="2587"/>
        <item x="1121"/>
        <item x="3992"/>
        <item x="3576"/>
        <item x="1984"/>
        <item x="1877"/>
        <item x="1085"/>
        <item x="627"/>
        <item x="3768"/>
        <item x="2960"/>
        <item x="3367"/>
        <item x="3173"/>
        <item x="1514"/>
        <item x="2800"/>
        <item x="356"/>
        <item x="647"/>
        <item x="3967"/>
        <item x="1038"/>
        <item x="1191"/>
        <item x="3138"/>
        <item x="1751"/>
        <item x="1504"/>
        <item x="2796"/>
        <item x="2424"/>
        <item x="2188"/>
        <item x="2585"/>
        <item x="2456"/>
        <item x="2060"/>
        <item x="2454"/>
        <item x="1208"/>
        <item x="440"/>
        <item x="3254"/>
        <item x="1373"/>
        <item x="974"/>
        <item x="2596"/>
        <item x="1501"/>
        <item x="3764"/>
        <item x="2192"/>
        <item x="3118"/>
        <item x="4007"/>
        <item x="1705"/>
        <item x="1878"/>
        <item x="3714"/>
        <item x="1115"/>
        <item x="900"/>
        <item x="2400"/>
        <item x="3395"/>
        <item x="1026"/>
        <item x="1207"/>
        <item x="1833"/>
        <item x="2153"/>
        <item x="3236"/>
        <item x="3295"/>
        <item x="3651"/>
        <item x="1222"/>
        <item x="3257"/>
        <item x="219"/>
        <item x="1427"/>
        <item x="3737"/>
        <item x="1720"/>
        <item x="1978"/>
        <item x="3050"/>
        <item x="1589"/>
        <item x="3266"/>
        <item x="3584"/>
        <item x="4072"/>
        <item x="372"/>
        <item x="2675"/>
        <item x="3314"/>
        <item x="1016"/>
        <item x="333"/>
        <item x="351"/>
        <item x="1597"/>
        <item x="2163"/>
        <item x="1568"/>
        <item x="3878"/>
        <item x="354"/>
        <item x="225"/>
        <item x="1193"/>
        <item x="2824"/>
        <item x="1068"/>
        <item x="1091"/>
        <item x="3230"/>
        <item x="3607"/>
        <item x="3692"/>
        <item x="3873"/>
        <item x="2783"/>
        <item x="2801"/>
        <item x="3263"/>
        <item x="2397"/>
        <item x="482"/>
        <item x="3754"/>
        <item x="4057"/>
        <item x="3418"/>
        <item x="3741"/>
        <item x="8"/>
        <item x="1269"/>
        <item x="1675"/>
        <item x="594"/>
        <item x="212"/>
        <item x="3710"/>
        <item x="9"/>
        <item x="656"/>
        <item x="394"/>
        <item x="3271"/>
        <item x="2874"/>
        <item x="2714"/>
        <item x="3960"/>
        <item x="944"/>
        <item x="1748"/>
        <item x="3695"/>
        <item x="2452"/>
        <item x="3623"/>
        <item x="3565"/>
        <item x="1715"/>
        <item x="1445"/>
        <item x="2187"/>
        <item x="3720"/>
        <item x="967"/>
        <item x="1962"/>
        <item x="2721"/>
        <item x="2518"/>
        <item x="2238"/>
        <item x="2219"/>
        <item x="2778"/>
        <item x="1137"/>
        <item x="2768"/>
        <item x="1453"/>
        <item x="3975"/>
        <item x="850"/>
        <item x="2364"/>
        <item x="1322"/>
        <item x="2264"/>
        <item x="3040"/>
        <item x="1437"/>
        <item x="45"/>
        <item x="3355"/>
        <item x="2842"/>
        <item x="3175"/>
        <item x="3735"/>
        <item x="3505"/>
        <item x="3713"/>
        <item x="1384"/>
        <item x="342"/>
        <item x="3353"/>
        <item x="3434"/>
        <item x="3192"/>
        <item x="2611"/>
        <item x="3343"/>
        <item x="1658"/>
        <item x="2358"/>
        <item x="2980"/>
        <item x="3364"/>
        <item x="3922"/>
        <item x="1706"/>
        <item x="1061"/>
        <item x="1532"/>
        <item x="3478"/>
        <item x="3508"/>
        <item x="542"/>
        <item x="1288"/>
        <item x="2713"/>
        <item x="3348"/>
        <item x="1737"/>
        <item x="3654"/>
        <item x="2950"/>
        <item x="3599"/>
        <item x="3043"/>
        <item x="2172"/>
        <item x="3617"/>
        <item x="3112"/>
        <item x="3588"/>
        <item x="3340"/>
        <item x="3847"/>
        <item x="2072"/>
        <item x="2777"/>
        <item x="2070"/>
        <item x="3840"/>
        <item x="992"/>
        <item x="2253"/>
        <item x="3376"/>
        <item x="2952"/>
        <item x="1174"/>
        <item x="3645"/>
        <item x="3701"/>
        <item x="2561"/>
        <item x="3868"/>
        <item x="3678"/>
        <item x="3381"/>
        <item x="3601"/>
        <item x="1549"/>
        <item x="4053"/>
        <item x="32"/>
        <item x="322"/>
        <item x="3667"/>
        <item x="105"/>
        <item x="4006"/>
        <item x="1716"/>
        <item x="1079"/>
        <item x="629"/>
        <item x="3419"/>
        <item x="3934"/>
        <item x="1592"/>
        <item x="2061"/>
        <item x="2787"/>
        <item x="3461"/>
        <item x="3253"/>
        <item x="3589"/>
        <item x="3756"/>
        <item x="2570"/>
        <item x="464"/>
        <item x="3176"/>
        <item x="2567"/>
        <item x="257"/>
        <item x="3051"/>
        <item x="3157"/>
        <item x="577"/>
        <item x="3520"/>
        <item x="678"/>
        <item x="223"/>
        <item x="2671"/>
        <item x="3641"/>
        <item x="2262"/>
        <item x="3133"/>
        <item x="1534"/>
        <item x="3925"/>
        <item x="1441"/>
        <item x="2441"/>
        <item x="1439"/>
        <item x="3771"/>
        <item x="3109"/>
        <item x="3612"/>
        <item x="2422"/>
        <item x="55"/>
        <item x="631"/>
        <item x="3446"/>
        <item x="3750"/>
        <item x="2628"/>
        <item x="3913"/>
        <item x="3140"/>
        <item x="133"/>
        <item x="1667"/>
        <item x="3822"/>
        <item x="4091"/>
        <item x="2881"/>
        <item x="3733"/>
        <item x="3316"/>
        <item x="3491"/>
        <item x="3956"/>
        <item x="3655"/>
        <item x="1409"/>
        <item x="3243"/>
        <item x="3120"/>
        <item x="3928"/>
        <item x="4017"/>
        <item x="951"/>
        <item x="3416"/>
        <item x="2904"/>
        <item x="2927"/>
        <item x="1129"/>
        <item x="3107"/>
        <item x="713"/>
        <item x="2865"/>
        <item x="894"/>
        <item x="3988"/>
        <item x="2175"/>
        <item x="3953"/>
        <item x="1946"/>
        <item x="1052"/>
        <item x="2953"/>
        <item x="1520"/>
        <item x="2499"/>
        <item x="3658"/>
        <item x="4009"/>
        <item x="1298"/>
        <item x="2455"/>
        <item x="1211"/>
        <item x="1727"/>
        <item x="3825"/>
        <item x="2020"/>
        <item x="1353"/>
        <item x="1399"/>
        <item x="555"/>
        <item x="4004"/>
        <item x="3715"/>
        <item x="1197"/>
        <item x="3456"/>
        <item x="4026"/>
        <item x="3712"/>
        <item x="358"/>
        <item x="3436"/>
        <item x="3155"/>
        <item x="190"/>
        <item x="1149"/>
        <item x="1843"/>
        <item x="2601"/>
        <item x="331"/>
        <item x="3543"/>
        <item x="4090"/>
        <item x="633"/>
        <item x="1103"/>
        <item x="1164"/>
        <item x="3613"/>
        <item x="670"/>
        <item x="2593"/>
        <item x="1009"/>
        <item x="3435"/>
        <item x="3566"/>
        <item x="2255"/>
        <item x="2982"/>
        <item x="979"/>
        <item x="2961"/>
        <item x="3444"/>
        <item x="3228"/>
        <item x="1032"/>
        <item x="1904"/>
        <item x="3297"/>
        <item x="13"/>
        <item x="614"/>
        <item x="2341"/>
        <item x="2162"/>
        <item x="3947"/>
        <item x="2894"/>
        <item x="2428"/>
        <item x="677"/>
        <item x="2068"/>
        <item x="1419"/>
        <item x="975"/>
        <item x="1872"/>
        <item x="2149"/>
        <item x="1189"/>
        <item x="2626"/>
        <item x="3933"/>
        <item x="947"/>
        <item x="1343"/>
        <item x="2968"/>
        <item x="622"/>
        <item x="2900"/>
        <item x="1329"/>
        <item x="1778"/>
        <item x="3110"/>
        <item x="3483"/>
        <item x="1810"/>
        <item x="159"/>
        <item x="2841"/>
        <item x="1554"/>
        <item x="2807"/>
        <item x="544"/>
        <item x="7"/>
        <item x="1297"/>
        <item x="2669"/>
        <item x="431"/>
        <item x="1397"/>
        <item x="131"/>
        <item x="669"/>
        <item x="621"/>
        <item x="1446"/>
        <item x="2011"/>
        <item x="4084"/>
        <item x="3082"/>
        <item x="3430"/>
        <item x="3115"/>
        <item x="3059"/>
        <item x="3615"/>
        <item x="3769"/>
        <item x="3240"/>
        <item x="1633"/>
        <item x="991"/>
        <item x="1062"/>
        <item x="2148"/>
        <item x="829"/>
        <item x="3477"/>
        <item x="2994"/>
        <item x="1126"/>
        <item x="1018"/>
        <item x="566"/>
        <item x="1101"/>
        <item x="1217"/>
        <item x="1756"/>
        <item x="2638"/>
        <item x="1201"/>
        <item x="2890"/>
        <item x="2412"/>
        <item x="3675"/>
        <item x="2754"/>
        <item x="3989"/>
        <item x="2884"/>
        <item x="4040"/>
        <item x="3698"/>
        <item x="66"/>
        <item x="3981"/>
        <item x="2877"/>
        <item x="2173"/>
        <item x="1316"/>
        <item x="3727"/>
        <item x="2703"/>
        <item x="1304"/>
        <item x="1482"/>
        <item x="2805"/>
        <item x="2384"/>
        <item x="3729"/>
        <item x="409"/>
        <item x="3841"/>
        <item x="855"/>
        <item x="1794"/>
        <item x="3731"/>
        <item x="3767"/>
        <item x="1814"/>
        <item x="1564"/>
        <item x="388"/>
        <item x="3261"/>
        <item x="5"/>
        <item x="2819"/>
        <item x="2815"/>
        <item x="2653"/>
        <item x="2684"/>
        <item x="3788"/>
        <item x="3256"/>
        <item x="597"/>
        <item x="851"/>
        <item x="4070"/>
        <item x="3087"/>
        <item x="3598"/>
        <item x="1669"/>
        <item x="3149"/>
        <item x="1392"/>
        <item x="1377"/>
        <item x="2803"/>
        <item x="3147"/>
        <item x="3770"/>
        <item x="1486"/>
        <item x="1983"/>
        <item x="2652"/>
        <item x="3344"/>
        <item x="204"/>
        <item x="1498"/>
        <item x="1034"/>
        <item x="1967"/>
        <item x="3335"/>
        <item x="206"/>
        <item x="1971"/>
        <item x="2250"/>
        <item x="2752"/>
        <item x="1536"/>
        <item x="1873"/>
        <item x="1135"/>
        <item x="3994"/>
        <item x="4071"/>
        <item x="1733"/>
        <item x="1293"/>
        <item x="2848"/>
        <item x="1941"/>
        <item x="645"/>
        <item x="171"/>
        <item x="3585"/>
        <item x="1388"/>
        <item x="3536"/>
        <item x="3152"/>
        <item x="3084"/>
        <item x="3021"/>
        <item x="513"/>
        <item x="2940"/>
        <item x="3846"/>
        <item x="3183"/>
        <item x="3829"/>
        <item x="3479"/>
        <item x="1330"/>
        <item x="3026"/>
        <item x="1672"/>
        <item x="1524"/>
        <item x="185"/>
        <item x="2008"/>
        <item x="3068"/>
        <item x="1342"/>
        <item x="1309"/>
        <item x="11"/>
        <item x="2606"/>
        <item x="3676"/>
        <item x="3094"/>
        <item x="1290"/>
        <item x="983"/>
        <item x="2978"/>
        <item x="3208"/>
        <item x="2808"/>
        <item x="376"/>
        <item x="2344"/>
        <item x="1741"/>
        <item x="1040"/>
        <item x="3015"/>
        <item x="3282"/>
        <item x="1754"/>
        <item x="2929"/>
        <item x="1063"/>
        <item x="2445"/>
        <item x="3595"/>
        <item x="199"/>
        <item x="2564"/>
        <item x="78"/>
        <item x="612"/>
        <item x="1981"/>
        <item x="1777"/>
        <item x="2743"/>
        <item x="3403"/>
        <item x="338"/>
        <item x="143"/>
        <item x="3859"/>
        <item x="2402"/>
        <item x="189"/>
        <item x="679"/>
        <item x="3234"/>
        <item x="3321"/>
        <item x="1010"/>
        <item x="845"/>
        <item x="3370"/>
        <item x="3171"/>
        <item x="2184"/>
        <item x="3473"/>
        <item x="3214"/>
        <item x="3122"/>
        <item x="2810"/>
        <item x="690"/>
        <item x="946"/>
        <item x="2372"/>
        <item x="350"/>
        <item x="3594"/>
        <item x="1030"/>
        <item x="3827"/>
        <item x="955"/>
        <item x="1731"/>
        <item x="4008"/>
        <item x="1779"/>
        <item x="886"/>
        <item x="861"/>
        <item x="3135"/>
        <item x="1426"/>
        <item x="1595"/>
        <item x="3571"/>
        <item x="1421"/>
        <item x="1168"/>
        <item x="2017"/>
        <item x="580"/>
        <item x="2821"/>
        <item x="840"/>
        <item x="1048"/>
        <item x="3467"/>
        <item x="3440"/>
        <item x="3833"/>
        <item x="989"/>
        <item x="2630"/>
        <item x="233"/>
        <item x="2544"/>
        <item x="3635"/>
        <item x="3223"/>
        <item x="3407"/>
        <item x="4011"/>
        <item x="988"/>
        <item x="1340"/>
        <item x="1837"/>
        <item x="3794"/>
        <item x="2069"/>
        <item x="2784"/>
        <item x="982"/>
        <item x="120"/>
        <item x="2704"/>
        <item x="3421"/>
        <item x="2880"/>
        <item x="1515"/>
        <item x="966"/>
        <item x="3089"/>
        <item x="3627"/>
        <item x="3999"/>
        <item x="437"/>
        <item x="3697"/>
        <item x="1307"/>
        <item x="4054"/>
        <item x="1418"/>
        <item x="2986"/>
        <item x="122"/>
        <item x="2753"/>
        <item x="1798"/>
        <item x="4025"/>
        <item x="2558"/>
        <item x="2633"/>
        <item x="2981"/>
        <item x="492"/>
        <item x="1323"/>
        <item x="1301"/>
        <item x="3535"/>
        <item x="2729"/>
        <item x="1750"/>
        <item x="1327"/>
        <item x="1793"/>
        <item x="3024"/>
        <item x="3123"/>
        <item x="2709"/>
        <item x="2516"/>
        <item x="2632"/>
        <item x="752"/>
        <item x="3132"/>
        <item x="2242"/>
        <item x="3738"/>
        <item x="2946"/>
        <item x="963"/>
        <item x="1387"/>
        <item x="2343"/>
        <item x="2738"/>
        <item x="574"/>
        <item x="2806"/>
        <item x="3703"/>
        <item x="128"/>
        <item x="1219"/>
        <item x="2066"/>
        <item x="1313"/>
        <item x="3056"/>
        <item x="1502"/>
        <item x="661"/>
        <item x="1761"/>
        <item x="852"/>
        <item x="2186"/>
        <item x="856"/>
        <item x="965"/>
        <item x="681"/>
        <item x="3541"/>
        <item x="1396"/>
        <item x="3251"/>
        <item x="667"/>
        <item x="2222"/>
        <item x="2578"/>
        <item x="3065"/>
        <item x="2337"/>
        <item x="2979"/>
        <item x="683"/>
        <item x="3104"/>
        <item x="3027"/>
        <item x="4021"/>
        <item x="4045"/>
        <item x="1183"/>
        <item x="596"/>
        <item x="2137"/>
        <item x="4052"/>
        <item x="1865"/>
        <item x="2733"/>
        <item x="1863"/>
        <item x="1949"/>
        <item x="1914"/>
        <item x="321"/>
        <item x="2621"/>
        <item x="3114"/>
        <item x="1223"/>
        <item x="2039"/>
        <item x="2715"/>
        <item x="3596"/>
        <item x="2444"/>
        <item x="993"/>
        <item x="3639"/>
        <item x="3531"/>
        <item x="3758"/>
        <item x="1423"/>
        <item x="3259"/>
        <item x="957"/>
        <item x="588"/>
        <item x="952"/>
        <item x="1109"/>
        <item x="3621"/>
        <item x="4050"/>
        <item x="512"/>
        <item x="2191"/>
        <item x="3633"/>
        <item x="3014"/>
        <item x="2254"/>
        <item x="3774"/>
        <item x="2263"/>
        <item x="2007"/>
        <item x="1744"/>
        <item x="2941"/>
        <item x="702"/>
        <item x="640"/>
        <item x="2374"/>
        <item x="3691"/>
        <item x="2443"/>
        <item x="2409"/>
        <item x="760"/>
        <item x="3757"/>
        <item x="943"/>
        <item x="3131"/>
        <item x="1310"/>
        <item x="3325"/>
        <item x="2037"/>
        <item x="1148"/>
        <item x="3215"/>
        <item x="3537"/>
        <item x="652"/>
        <item x="3998"/>
        <item x="2619"/>
        <item x="2194"/>
        <item x="557"/>
        <item x="2248"/>
        <item x="1966"/>
        <item x="1375"/>
        <item x="1221"/>
        <item x="762"/>
        <item x="1980"/>
        <item x="1057"/>
        <item x="2789"/>
        <item x="4049"/>
        <item x="3438"/>
        <item x="3398"/>
        <item x="1992"/>
        <item x="3211"/>
        <item x="3063"/>
        <item x="689"/>
        <item x="843"/>
        <item x="3861"/>
        <item x="2257"/>
        <item x="3182"/>
        <item x="1714"/>
        <item x="2269"/>
        <item x="1432"/>
        <item x="2041"/>
        <item x="1987"/>
        <item x="533"/>
        <item x="1033"/>
        <item x="1039"/>
        <item x="399"/>
        <item x="711"/>
        <item x="1007"/>
        <item x="3560"/>
        <item x="3338"/>
        <item x="706"/>
        <item x="2246"/>
        <item x="2030"/>
        <item x="1795"/>
        <item x="2190"/>
        <item x="3139"/>
        <item x="529"/>
        <item x="562"/>
        <item x="2076"/>
        <item x="3425"/>
        <item x="2336"/>
        <item x="325"/>
        <item x="3080"/>
        <item x="323"/>
        <item x="3363"/>
        <item x="2645"/>
        <item x="3128"/>
        <item x="1743"/>
        <item x="692"/>
        <item x="3358"/>
        <item x="1382"/>
        <item x="2155"/>
        <item x="1320"/>
        <item x="1583"/>
        <item x="487"/>
        <item x="2816"/>
        <item x="2866"/>
        <item x="854"/>
        <item x="1188"/>
        <item x="1008"/>
        <item x="3711"/>
        <item x="1380"/>
        <item x="1906"/>
        <item x="1324"/>
        <item x="238"/>
        <item x="2618"/>
        <item x="885"/>
        <item x="1372"/>
        <item x="1319"/>
        <item x="3258"/>
        <item x="2059"/>
        <item x="1132"/>
        <item x="707"/>
        <item x="1442"/>
        <item x="2607"/>
        <item x="2457"/>
        <item x="1413"/>
        <item x="1455"/>
        <item x="2347"/>
        <item x="1538"/>
        <item x="1867"/>
        <item x="3502"/>
        <item x="3391"/>
        <item x="2232"/>
        <item x="2864"/>
        <item x="370"/>
        <item x="182"/>
        <item x="2120"/>
        <item x="1740"/>
        <item x="488"/>
        <item x="2822"/>
        <item x="2392"/>
        <item x="700"/>
        <item x="2268"/>
        <item x="3683"/>
        <item x="2119"/>
        <item x="1182"/>
        <item x="665"/>
        <item x="3564"/>
        <item x="3780"/>
        <item x="3622"/>
        <item x="1394"/>
        <item x="3823"/>
        <item x="1374"/>
        <item x="166"/>
        <item x="3408"/>
        <item x="2792"/>
        <item x="146"/>
        <item x="4079"/>
        <item x="2176"/>
        <item x="2989"/>
        <item x="705"/>
        <item x="1138"/>
        <item x="970"/>
        <item x="2000"/>
        <item x="1012"/>
        <item x="2252"/>
        <item x="3458"/>
        <item x="1331"/>
        <item x="1901"/>
        <item x="3980"/>
        <item x="2985"/>
        <item x="1755"/>
        <item x="749"/>
        <item x="2717"/>
        <item x="1815"/>
        <item x="1001"/>
        <item x="550"/>
        <item x="2993"/>
        <item x="1213"/>
        <item x="703"/>
        <item x="1527"/>
        <item x="92"/>
        <item x="694"/>
        <item x="2828"/>
        <item x="3593"/>
        <item x="517"/>
        <item x="2450"/>
        <item x="1376"/>
        <item x="125"/>
        <item x="1511"/>
        <item x="2426"/>
        <item x="687"/>
        <item x="1184"/>
        <item x="3044"/>
        <item x="2566"/>
        <item x="2181"/>
        <item x="969"/>
        <item x="941"/>
        <item x="2166"/>
        <item x="1915"/>
        <item x="1192"/>
        <item x="1806"/>
        <item x="2259"/>
        <item x="2189"/>
        <item x="1508"/>
        <item x="3562"/>
        <item x="474"/>
        <item x="3515"/>
        <item x="197"/>
        <item x="1286"/>
        <item x="718"/>
        <item x="945"/>
        <item x="3102"/>
        <item x="3864"/>
        <item x="704"/>
        <item x="3331"/>
        <item x="1523"/>
        <item x="3427"/>
        <item x="961"/>
        <item x="2179"/>
        <item x="269"/>
        <item x="3323"/>
        <item x="3417"/>
        <item x="1546"/>
        <item x="2591"/>
        <item x="349"/>
        <item x="3899"/>
        <item x="2883"/>
        <item x="616"/>
        <item x="1209"/>
        <item x="2453"/>
        <item x="637"/>
        <item x="2509"/>
        <item x="3557"/>
        <item x="279"/>
        <item x="2991"/>
        <item x="3519"/>
        <item x="2957"/>
        <item x="3977"/>
        <item x="714"/>
        <item x="807"/>
        <item x="1393"/>
        <item x="1864"/>
        <item x="2720"/>
        <item x="1747"/>
        <item x="1"/>
        <item x="2167"/>
        <item x="2788"/>
        <item x="2239"/>
        <item x="3070"/>
        <item x="3812"/>
        <item x="3019"/>
        <item x="910"/>
        <item x="1336"/>
        <item x="186"/>
        <item x="3991"/>
        <item x="2548"/>
        <item x="2448"/>
        <item x="1053"/>
        <item x="2873"/>
        <item x="1176"/>
        <item x="1028"/>
        <item x="2267"/>
        <item x="1860"/>
        <item x="340"/>
        <item x="2775"/>
        <item x="2236"/>
        <item x="2639"/>
        <item x="2451"/>
        <item x="3277"/>
        <item x="1206"/>
        <item x="2266"/>
        <item x="2271"/>
        <item x="2651"/>
        <item x="2955"/>
        <item x="2241"/>
        <item x="1303"/>
        <item x="1526"/>
        <item x="960"/>
        <item x="682"/>
        <item x="326"/>
        <item x="2604"/>
        <item x="1000"/>
        <item x="2948"/>
        <item x="1003"/>
        <item x="2966"/>
        <item x="1687"/>
        <item x="1682"/>
        <item x="2886"/>
        <item x="3927"/>
        <item x="2320"/>
        <item x="2698"/>
        <item x="1683"/>
        <item x="3322"/>
        <item x="2700"/>
        <item x="2965"/>
        <item x="638"/>
        <item x="1696"/>
        <item x="2321"/>
        <item x="625"/>
        <item x="1690"/>
        <item x="1692"/>
        <item x="3987"/>
        <item x="2856"/>
        <item x="1679"/>
        <item x="3855"/>
        <item x="2322"/>
        <item x="3337"/>
        <item x="1694"/>
        <item x="1571"/>
        <item x="1698"/>
        <item x="1689"/>
        <item x="3528"/>
        <item x="3659"/>
        <item x="2318"/>
        <item x="2697"/>
        <item x="2699"/>
        <item x="1688"/>
        <item x="3592"/>
        <item x="2696"/>
        <item x="1681"/>
        <item x="3682"/>
        <item x="3984"/>
        <item x="1686"/>
        <item x="1691"/>
        <item x="2319"/>
        <item x="1695"/>
        <item x="1693"/>
        <item x="1685"/>
        <item x="1697"/>
        <item x="1680"/>
        <item x="3457"/>
        <item x="1452"/>
        <item x="3684"/>
        <item x="3309"/>
        <item x="3448"/>
        <item x="2790"/>
        <item x="1684"/>
        <item x="2323"/>
        <item x="3597"/>
        <item x="4092"/>
        <item t="default"/>
      </items>
    </pivotField>
    <pivotField showAll="0" defaultSubtota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734"/>
        <item x="246"/>
        <item x="1254"/>
        <item x="2304"/>
        <item x="102"/>
        <item x="878"/>
        <item x="905"/>
        <item x="1280"/>
        <item x="2543"/>
        <item x="1829"/>
        <item x="290"/>
        <item x="3914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812"/>
        <item x="107"/>
        <item x="780"/>
        <item x="270"/>
        <item x="1601"/>
        <item x="406"/>
        <item x="1942"/>
        <item x="2102"/>
        <item x="393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2819"/>
        <item x="1239"/>
        <item x="4077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541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522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1292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2913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402"/>
        <item x="2499"/>
        <item x="1656"/>
        <item x="744"/>
        <item x="919"/>
        <item x="1846"/>
        <item x="1890"/>
        <item x="1610"/>
        <item x="865"/>
        <item x="3709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370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519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615"/>
        <item x="1579"/>
        <item x="2541"/>
        <item x="2229"/>
        <item x="732"/>
        <item x="1095"/>
        <item x="1258"/>
        <item x="870"/>
        <item x="2156"/>
        <item x="3962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293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993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301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687"/>
        <item x="1962"/>
        <item x="1941"/>
        <item x="280"/>
        <item x="2557"/>
        <item x="400"/>
        <item x="2769"/>
        <item x="1841"/>
        <item x="3508"/>
        <item x="2846"/>
        <item x="3758"/>
        <item x="2818"/>
        <item x="2751"/>
        <item x="534"/>
        <item x="2786"/>
        <item x="4040"/>
        <item x="536"/>
        <item x="448"/>
        <item x="39"/>
        <item x="2929"/>
        <item x="1479"/>
        <item x="383"/>
        <item x="2852"/>
        <item x="476"/>
        <item x="3019"/>
        <item x="3506"/>
        <item x="2908"/>
        <item x="460"/>
        <item x="2110"/>
        <item x="1215"/>
        <item x="2413"/>
        <item x="16"/>
        <item x="1518"/>
        <item x="3093"/>
        <item x="3662"/>
        <item x="3025"/>
        <item x="3555"/>
        <item x="486"/>
        <item x="3590"/>
        <item x="3888"/>
        <item x="4104"/>
        <item x="3918"/>
        <item x="4058"/>
        <item x="3284"/>
        <item x="3791"/>
        <item x="1772"/>
        <item x="2894"/>
        <item x="1259"/>
        <item x="1907"/>
        <item x="2333"/>
        <item x="1248"/>
        <item x="820"/>
        <item x="1104"/>
        <item x="2335"/>
        <item x="2653"/>
        <item x="3756"/>
        <item x="3156"/>
        <item x="1504"/>
        <item x="1300"/>
        <item x="3768"/>
        <item x="1863"/>
        <item x="1878"/>
        <item x="987"/>
        <item x="1935"/>
        <item x="1245"/>
        <item x="3137"/>
        <item x="1628"/>
        <item x="2934"/>
        <item x="1087"/>
        <item x="2907"/>
        <item x="3496"/>
        <item x="3854"/>
        <item x="1876"/>
        <item x="2998"/>
        <item x="3016"/>
        <item x="3407"/>
        <item x="428"/>
        <item x="130"/>
        <item x="3399"/>
        <item x="3224"/>
        <item x="3976"/>
        <item x="1584"/>
        <item x="3505"/>
        <item x="3302"/>
        <item x="3996"/>
        <item x="1595"/>
        <item x="10"/>
        <item x="3295"/>
        <item x="3303"/>
        <item x="3357"/>
        <item x="2711"/>
        <item x="528"/>
        <item x="364"/>
        <item x="3269"/>
        <item x="3670"/>
        <item x="4015"/>
        <item x="1361"/>
        <item x="1180"/>
        <item x="3138"/>
        <item x="1519"/>
        <item x="2060"/>
        <item x="3288"/>
        <item x="3349"/>
        <item x="267"/>
        <item x="3956"/>
        <item x="3015"/>
        <item x="1278"/>
        <item x="1508"/>
        <item x="2337"/>
        <item x="88"/>
        <item x="3187"/>
        <item x="3924"/>
        <item x="3174"/>
        <item x="4091"/>
        <item x="2698"/>
        <item x="3766"/>
        <item x="135"/>
        <item x="3433"/>
        <item x="3351"/>
        <item x="1726"/>
        <item x="2835"/>
        <item x="40"/>
        <item x="759"/>
        <item x="4086"/>
        <item x="4088"/>
        <item x="2338"/>
        <item x="1600"/>
        <item x="4069"/>
        <item x="12"/>
        <item x="3228"/>
        <item x="1165"/>
        <item x="3551"/>
        <item x="4083"/>
        <item x="2287"/>
        <item x="161"/>
        <item x="2677"/>
        <item x="3870"/>
        <item x="4108"/>
        <item x="1083"/>
        <item x="3860"/>
        <item x="3209"/>
        <item x="3889"/>
        <item x="6"/>
        <item x="156"/>
        <item x="2796"/>
        <item x="1614"/>
        <item x="3256"/>
        <item x="3618"/>
        <item x="2585"/>
        <item x="3129"/>
        <item x="1437"/>
        <item x="3524"/>
        <item x="3527"/>
        <item x="3806"/>
        <item x="1575"/>
        <item x="4111"/>
        <item x="1981"/>
        <item x="1345"/>
        <item x="494"/>
        <item x="3992"/>
        <item x="1949"/>
        <item x="2785"/>
        <item x="2004"/>
        <item x="1996"/>
        <item x="1850"/>
        <item x="465"/>
        <item x="3490"/>
        <item x="3300"/>
        <item x="3678"/>
        <item x="1680"/>
        <item x="43"/>
        <item x="917"/>
        <item x="674"/>
        <item x="2937"/>
        <item x="628"/>
        <item x="2076"/>
        <item x="2790"/>
        <item x="2681"/>
        <item x="1333"/>
        <item x="2825"/>
        <item x="3164"/>
        <item x="1513"/>
        <item x="2927"/>
        <item x="2232"/>
        <item x="1998"/>
        <item x="721"/>
        <item x="2329"/>
        <item x="2830"/>
        <item x="52"/>
        <item x="14"/>
        <item x="3536"/>
        <item x="3376"/>
        <item x="3419"/>
        <item x="3754"/>
        <item x="537"/>
        <item x="3314"/>
        <item x="2519"/>
        <item x="1510"/>
        <item x="3565"/>
        <item x="684"/>
        <item x="2599"/>
        <item x="3154"/>
        <item x="3499"/>
        <item x="3965"/>
        <item x="2838"/>
        <item x="29"/>
        <item x="3522"/>
        <item x="701"/>
        <item x="2162"/>
        <item x="1107"/>
        <item x="3317"/>
        <item x="3776"/>
        <item x="1506"/>
        <item x="3251"/>
        <item x="3731"/>
        <item x="3880"/>
        <item x="696"/>
        <item x="1319"/>
        <item x="3682"/>
        <item x="2919"/>
        <item x="1856"/>
        <item x="996"/>
        <item x="1452"/>
        <item x="3412"/>
        <item x="3526"/>
        <item x="1819"/>
        <item x="3765"/>
        <item x="3339"/>
        <item x="2684"/>
        <item x="2888"/>
        <item x="2670"/>
        <item x="4003"/>
        <item x="1133"/>
        <item x="3939"/>
        <item x="2564"/>
        <item x="3564"/>
        <item x="2791"/>
        <item x="3385"/>
        <item x="1767"/>
        <item x="3065"/>
        <item x="1764"/>
        <item x="184"/>
        <item x="4090"/>
        <item x="3441"/>
        <item x="3829"/>
        <item x="4050"/>
        <item x="1851"/>
        <item x="3583"/>
        <item x="1227"/>
        <item x="469"/>
        <item x="2710"/>
        <item x="3"/>
        <item x="26"/>
        <item x="3713"/>
        <item x="1128"/>
        <item x="2596"/>
        <item x="3694"/>
        <item x="1918"/>
        <item x="3958"/>
        <item x="2594"/>
        <item x="3824"/>
        <item x="739"/>
        <item x="2573"/>
        <item x="3292"/>
        <item x="1295"/>
        <item x="3371"/>
        <item x="3980"/>
        <item x="3729"/>
        <item x="2965"/>
        <item x="1813"/>
        <item x="2699"/>
        <item x="1084"/>
        <item x="3059"/>
        <item x="902"/>
        <item x="3214"/>
        <item x="1911"/>
        <item x="2911"/>
        <item x="3397"/>
        <item x="4030"/>
        <item x="514"/>
        <item x="1163"/>
        <item x="2577"/>
        <item x="3588"/>
        <item x="981"/>
        <item x="1041"/>
        <item x="3227"/>
        <item x="4041"/>
        <item x="1458"/>
        <item x="620"/>
        <item x="3798"/>
        <item x="3960"/>
        <item x="748"/>
        <item x="1054"/>
        <item x="2417"/>
        <item x="2130"/>
        <item x="1455"/>
        <item x="646"/>
        <item x="3170"/>
        <item x="1646"/>
        <item x="3811"/>
        <item x="2814"/>
        <item x="4048"/>
        <item x="2693"/>
        <item x="4021"/>
        <item x="2305"/>
        <item x="3061"/>
        <item x="4109"/>
        <item x="1765"/>
        <item x="162"/>
        <item x="1966"/>
        <item x="708"/>
        <item x="603"/>
        <item x="3521"/>
        <item x="1155"/>
        <item x="65"/>
        <item x="2508"/>
        <item x="1113"/>
        <item x="3217"/>
        <item x="3285"/>
        <item x="1340"/>
        <item x="2443"/>
        <item x="968"/>
        <item x="362"/>
        <item x="3393"/>
        <item x="457"/>
        <item x="2579"/>
        <item x="1178"/>
        <item x="710"/>
        <item x="1076"/>
        <item x="1496"/>
        <item x="1407"/>
        <item x="666"/>
        <item x="673"/>
        <item x="2331"/>
        <item x="3177"/>
        <item x="1546"/>
        <item x="3432"/>
        <item x="1498"/>
        <item x="4080"/>
        <item x="34"/>
        <item x="1709"/>
        <item x="3248"/>
        <item x="1172"/>
        <item x="164"/>
        <item x="3182"/>
        <item x="3017"/>
        <item x="891"/>
        <item x="3903"/>
        <item x="30"/>
        <item x="3557"/>
        <item x="3969"/>
        <item x="2327"/>
        <item x="2566"/>
        <item x="3045"/>
        <item x="3114"/>
        <item x="1250"/>
        <item x="3967"/>
        <item x="2128"/>
        <item x="3589"/>
        <item x="3109"/>
        <item x="2066"/>
        <item x="1045"/>
        <item x="472"/>
        <item x="2939"/>
        <item x="1086"/>
        <item x="1725"/>
        <item x="2251"/>
        <item x="4002"/>
        <item x="2778"/>
        <item x="1997"/>
        <item x="2029"/>
        <item x="3121"/>
        <item x="3566"/>
        <item x="3941"/>
        <item x="3516"/>
        <item x="604"/>
        <item x="1768"/>
        <item x="3805"/>
        <item x="1051"/>
        <item x="3229"/>
        <item x="2746"/>
        <item x="3321"/>
        <item x="3942"/>
        <item x="2822"/>
        <item x="3056"/>
        <item x="1042"/>
        <item x="2816"/>
        <item x="3452"/>
        <item x="2308"/>
        <item x="3585"/>
        <item x="1711"/>
        <item x="4100"/>
        <item x="1190"/>
        <item x="1273"/>
        <item x="1285"/>
        <item x="3083"/>
        <item x="2514"/>
        <item x="3883"/>
        <item x="1145"/>
        <item x="2841"/>
        <item x="175"/>
        <item x="1253"/>
        <item x="990"/>
        <item x="1766"/>
        <item x="3928"/>
        <item x="3954"/>
        <item x="3673"/>
        <item x="972"/>
        <item x="188"/>
        <item x="717"/>
        <item x="3617"/>
        <item x="3911"/>
        <item x="3620"/>
        <item x="3199"/>
        <item x="2502"/>
        <item x="1905"/>
        <item x="1810"/>
        <item x="2021"/>
        <item x="3593"/>
        <item x="3201"/>
        <item x="3053"/>
        <item x="3046"/>
        <item x="1289"/>
        <item x="2817"/>
        <item x="422"/>
        <item x="4097"/>
        <item x="1963"/>
        <item x="800"/>
        <item x="3616"/>
        <item x="2925"/>
        <item x="2754"/>
        <item x="1167"/>
        <item x="2960"/>
        <item x="1915"/>
        <item x="680"/>
        <item x="1857"/>
        <item x="639"/>
        <item x="3868"/>
        <item x="4013"/>
        <item x="3781"/>
        <item x="4064"/>
        <item x="3933"/>
        <item x="3134"/>
        <item x="698"/>
        <item x="200"/>
        <item x="3961"/>
        <item x="3355"/>
        <item x="1719"/>
        <item x="18"/>
        <item x="473"/>
        <item x="3699"/>
        <item x="3861"/>
        <item x="3741"/>
        <item x="3472"/>
        <item x="2113"/>
        <item x="2700"/>
        <item x="1557"/>
        <item x="3254"/>
        <item x="1959"/>
        <item x="1147"/>
        <item x="2931"/>
        <item x="2731"/>
        <item x="2951"/>
        <item x="2914"/>
        <item x="2225"/>
        <item x="44"/>
        <item x="152"/>
        <item x="3502"/>
        <item x="1619"/>
        <item x="1811"/>
        <item x="1162"/>
        <item x="3105"/>
        <item x="3827"/>
        <item x="3685"/>
        <item x="1806"/>
        <item x="2921"/>
        <item x="1583"/>
        <item x="649"/>
        <item x="2694"/>
        <item x="922"/>
        <item x="21"/>
        <item x="3470"/>
        <item x="2859"/>
        <item x="3830"/>
        <item x="3813"/>
        <item x="1933"/>
        <item x="2182"/>
        <item x="3851"/>
        <item x="3394"/>
        <item x="3995"/>
        <item x="1807"/>
        <item x="3631"/>
        <item x="3736"/>
        <item x="2977"/>
        <item x="2641"/>
        <item x="2866"/>
        <item x="3947"/>
        <item x="3281"/>
        <item x="798"/>
        <item x="129"/>
        <item x="3626"/>
        <item x="3352"/>
        <item x="527"/>
        <item x="3855"/>
        <item x="1738"/>
        <item x="3504"/>
        <item x="2994"/>
        <item x="1096"/>
        <item x="3111"/>
        <item x="3777"/>
        <item x="3492"/>
        <item x="198"/>
        <item x="41"/>
        <item x="889"/>
        <item x="1713"/>
        <item x="2592"/>
        <item x="3005"/>
        <item x="1399"/>
        <item x="3344"/>
        <item x="3430"/>
        <item x="3701"/>
        <item x="352"/>
        <item x="1913"/>
        <item x="3823"/>
        <item x="648"/>
        <item x="1770"/>
        <item x="2850"/>
        <item x="1775"/>
        <item x="1552"/>
        <item x="2686"/>
        <item x="2420"/>
        <item x="3971"/>
        <item x="2884"/>
        <item x="2983"/>
        <item x="341"/>
        <item x="3276"/>
        <item x="1785"/>
        <item x="3244"/>
        <item x="3809"/>
        <item x="1177"/>
        <item x="2342"/>
        <item x="1303"/>
        <item x="644"/>
        <item x="2706"/>
        <item x="3641"/>
        <item x="1461"/>
        <item x="192"/>
        <item x="1522"/>
        <item x="2799"/>
        <item x="169"/>
        <item x="3169"/>
        <item x="765"/>
        <item x="554"/>
        <item x="2450"/>
        <item x="3892"/>
        <item x="3100"/>
        <item x="2617"/>
        <item x="3920"/>
        <item x="158"/>
        <item x="479"/>
        <item x="3296"/>
        <item x="123"/>
        <item x="415"/>
        <item x="1027"/>
        <item x="1909"/>
        <item x="3520"/>
        <item x="844"/>
        <item x="3989"/>
        <item x="132"/>
        <item x="1776"/>
        <item x="1771"/>
        <item x="2962"/>
        <item x="619"/>
        <item x="1130"/>
        <item x="2424"/>
        <item x="3858"/>
        <item x="2741"/>
        <item x="193"/>
        <item x="2673"/>
        <item x="2936"/>
        <item x="2968"/>
        <item x="1724"/>
        <item x="2476"/>
        <item x="695"/>
        <item x="1984"/>
        <item x="1788"/>
        <item x="543"/>
        <item x="2784"/>
        <item x="2980"/>
        <item x="3594"/>
        <item x="815"/>
        <item x="2237"/>
        <item x="3569"/>
        <item x="3650"/>
        <item x="2602"/>
        <item x="3988"/>
        <item x="1460"/>
        <item x="525"/>
        <item x="17"/>
        <item x="1157"/>
        <item x="2334"/>
        <item x="2909"/>
        <item x="1047"/>
        <item x="3656"/>
        <item x="2408"/>
        <item x="439"/>
        <item x="3014"/>
        <item x="1294"/>
        <item x="3238"/>
        <item x="994"/>
        <item x="3598"/>
        <item x="3425"/>
        <item x="3842"/>
        <item x="2645"/>
        <item x="2865"/>
        <item x="3864"/>
        <item x="660"/>
        <item x="1720"/>
        <item x="3985"/>
        <item x="1871"/>
        <item x="1241"/>
        <item x="841"/>
        <item x="2675"/>
        <item x="3926"/>
        <item x="1366"/>
        <item x="1886"/>
        <item x="999"/>
        <item x="1999"/>
        <item x="3686"/>
        <item x="2262"/>
        <item x="2518"/>
        <item x="343"/>
        <item x="1127"/>
        <item x="3278"/>
        <item x="2384"/>
        <item x="2845"/>
        <item x="2141"/>
        <item x="2147"/>
        <item x="553"/>
        <item x="2828"/>
        <item x="3692"/>
        <item x="3455"/>
        <item x="2504"/>
        <item x="3166"/>
        <item x="4016"/>
        <item x="3004"/>
        <item x="980"/>
        <item x="27"/>
        <item x="1914"/>
        <item x="3149"/>
        <item x="1774"/>
        <item x="2523"/>
        <item x="3297"/>
        <item x="1451"/>
        <item x="650"/>
        <item x="3531"/>
        <item x="3029"/>
        <item x="58"/>
        <item x="47"/>
        <item x="2682"/>
        <item x="3963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2807"/>
        <item x="3663"/>
        <item x="454"/>
        <item x="1171"/>
        <item x="142"/>
        <item x="1540"/>
        <item x="3009"/>
        <item x="183"/>
        <item x="3479"/>
        <item x="3080"/>
        <item x="4039"/>
        <item x="4081"/>
        <item x="716"/>
        <item x="4060"/>
        <item x="1793"/>
        <item x="3922"/>
        <item x="997"/>
        <item x="1596"/>
        <item x="2006"/>
        <item x="2867"/>
        <item x="1405"/>
        <item x="3834"/>
        <item x="3436"/>
        <item x="1531"/>
        <item x="2516"/>
        <item x="3630"/>
        <item x="2449"/>
        <item x="355"/>
        <item x="738"/>
        <item x="2885"/>
        <item x="2535"/>
        <item x="2802"/>
        <item x="2723"/>
        <item x="918"/>
        <item x="497"/>
        <item x="1409"/>
        <item x="735"/>
        <item x="592"/>
        <item x="3299"/>
        <item x="2055"/>
        <item x="1011"/>
        <item x="3632"/>
        <item x="1412"/>
        <item x="1306"/>
        <item x="3424"/>
        <item x="995"/>
        <item x="598"/>
        <item x="709"/>
        <item x="3230"/>
        <item x="1517"/>
        <item x="3919"/>
        <item x="2137"/>
        <item x="3514"/>
        <item x="241"/>
        <item x="3271"/>
        <item x="2855"/>
        <item x="1622"/>
        <item x="3562"/>
        <item x="316"/>
        <item x="1364"/>
        <item x="2105"/>
        <item x="2126"/>
        <item x="1158"/>
        <item x="2526"/>
        <item x="2652"/>
        <item x="3603"/>
        <item x="3844"/>
        <item x="3055"/>
        <item x="2628"/>
        <item x="3886"/>
        <item x="3279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936"/>
        <item x="1475"/>
        <item x="560"/>
        <item x="2370"/>
        <item x="2873"/>
        <item x="2524"/>
        <item x="1430"/>
        <item x="1568"/>
        <item x="808"/>
        <item x="1641"/>
        <item x="2671"/>
        <item x="573"/>
        <item x="1348"/>
        <item x="1112"/>
        <item x="3679"/>
        <item x="3574"/>
        <item x="1960"/>
        <item x="3921"/>
        <item x="1523"/>
        <item x="2696"/>
        <item x="2275"/>
        <item x="149"/>
        <item x="2390"/>
        <item x="3220"/>
        <item x="2267"/>
        <item x="579"/>
        <item x="3793"/>
        <item x="3553"/>
        <item x="147"/>
        <item x="601"/>
        <item x="2970"/>
        <item x="217"/>
        <item x="3434"/>
        <item x="42"/>
        <item x="685"/>
        <item x="2512"/>
        <item x="3816"/>
        <item x="1791"/>
        <item x="203"/>
        <item x="672"/>
        <item x="2423"/>
        <item x="1541"/>
        <item x="3826"/>
        <item x="3902"/>
        <item x="1326"/>
        <item x="532"/>
        <item x="2153"/>
        <item x="3987"/>
        <item x="2031"/>
        <item x="1139"/>
        <item x="3261"/>
        <item x="3801"/>
        <item x="3637"/>
        <item x="567"/>
        <item x="3048"/>
        <item x="675"/>
        <item x="3923"/>
        <item x="2397"/>
        <item x="3690"/>
        <item x="1006"/>
        <item x="3124"/>
        <item x="2539"/>
        <item x="207"/>
        <item x="1773"/>
        <item x="2358"/>
        <item x="384"/>
        <item x="4055"/>
        <item x="3088"/>
        <item x="1538"/>
        <item x="2612"/>
        <item x="3310"/>
        <item x="3800"/>
        <item x="2940"/>
        <item x="3814"/>
        <item x="2901"/>
        <item x="2876"/>
        <item x="2406"/>
        <item x="3950"/>
        <item x="671"/>
        <item x="1318"/>
        <item x="2853"/>
        <item x="2575"/>
        <item x="1769"/>
        <item x="747"/>
        <item x="530"/>
        <item x="2904"/>
        <item x="1834"/>
        <item x="3257"/>
        <item x="1701"/>
        <item x="3778"/>
        <item x="2388"/>
        <item x="22"/>
        <item x="2638"/>
        <item x="662"/>
        <item x="3977"/>
        <item x="3931"/>
        <item x="3210"/>
        <item x="3145"/>
        <item x="3560"/>
        <item x="3833"/>
        <item x="503"/>
        <item x="1491"/>
        <item x="959"/>
        <item x="2419"/>
        <item x="2863"/>
        <item x="3474"/>
        <item x="50"/>
        <item x="3900"/>
        <item x="3010"/>
        <item x="4056"/>
        <item x="953"/>
        <item x="3879"/>
        <item x="1861"/>
        <item x="3400"/>
        <item x="524"/>
        <item x="1081"/>
        <item x="1784"/>
        <item x="3832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388"/>
        <item x="1794"/>
        <item x="2332"/>
        <item x="1044"/>
        <item x="676"/>
        <item x="1411"/>
        <item x="2923"/>
        <item x="3198"/>
        <item x="1421"/>
        <item x="2263"/>
        <item x="3461"/>
        <item x="4057"/>
        <item x="1035"/>
        <item x="3906"/>
        <item x="3403"/>
        <item x="3567"/>
        <item x="3342"/>
        <item x="3750"/>
        <item x="3195"/>
        <item x="2374"/>
        <item x="3905"/>
        <item x="3346"/>
        <item x="1574"/>
        <item x="2498"/>
        <item x="1803"/>
        <item x="3449"/>
        <item x="3192"/>
        <item x="4051"/>
        <item x="1396"/>
        <item x="753"/>
        <item x="3328"/>
        <item x="2416"/>
        <item x="2583"/>
        <item x="3817"/>
        <item x="3453"/>
        <item x="3491"/>
        <item x="4032"/>
        <item x="2279"/>
        <item x="3379"/>
        <item x="586"/>
        <item x="1704"/>
        <item x="3326"/>
        <item x="766"/>
        <item x="853"/>
        <item x="1142"/>
        <item x="563"/>
        <item x="3944"/>
        <item x="1992"/>
        <item x="2832"/>
        <item x="201"/>
        <item x="3012"/>
        <item x="2639"/>
        <item x="442"/>
        <item x="2932"/>
        <item x="1777"/>
        <item x="866"/>
        <item x="2860"/>
        <item x="2058"/>
        <item x="1744"/>
        <item x="2421"/>
        <item x="2905"/>
        <item x="3707"/>
        <item x="2893"/>
        <item x="2383"/>
        <item x="2545"/>
        <item x="1169"/>
        <item x="3054"/>
        <item x="2515"/>
        <item x="2418"/>
        <item x="2688"/>
        <item x="3592"/>
        <item x="1156"/>
        <item x="3599"/>
        <item x="1809"/>
        <item x="2957"/>
        <item x="3078"/>
        <item x="2394"/>
        <item x="576"/>
        <item x="1842"/>
        <item x="3702"/>
        <item x="222"/>
        <item x="3211"/>
        <item x="221"/>
        <item x="1545"/>
        <item x="634"/>
        <item x="2437"/>
        <item x="1486"/>
        <item x="4062"/>
        <item x="1404"/>
        <item x="37"/>
        <item x="3584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2916"/>
        <item x="2941"/>
        <item x="1877"/>
        <item x="3309"/>
        <item x="3825"/>
        <item x="3908"/>
        <item x="446"/>
        <item x="2903"/>
        <item x="1902"/>
        <item x="3509"/>
        <item x="3909"/>
        <item x="2635"/>
        <item x="3360"/>
        <item x="3159"/>
        <item x="453"/>
        <item x="2798"/>
        <item x="3847"/>
        <item x="1673"/>
        <item x="2560"/>
        <item x="1347"/>
        <item x="1439"/>
        <item x="3316"/>
        <item x="3556"/>
        <item x="2432"/>
        <item x="2874"/>
        <item x="3463"/>
        <item x="1299"/>
        <item x="3655"/>
        <item x="83"/>
        <item x="2588"/>
        <item x="1881"/>
        <item x="368"/>
        <item x="3738"/>
        <item x="2733"/>
        <item x="1029"/>
        <item x="2422"/>
        <item x="2926"/>
        <item x="1727"/>
        <item x="2740"/>
        <item x="2127"/>
        <item x="2428"/>
        <item x="3822"/>
        <item x="1778"/>
        <item x="655"/>
        <item x="1592"/>
        <item x="1059"/>
        <item x="2505"/>
        <item x="3990"/>
        <item x="337"/>
        <item x="172"/>
        <item x="3869"/>
        <item x="144"/>
        <item x="599"/>
        <item x="1058"/>
        <item x="2695"/>
        <item x="3359"/>
        <item x="2027"/>
        <item x="584"/>
        <item x="1365"/>
        <item x="1025"/>
        <item x="3866"/>
        <item x="3767"/>
        <item x="3233"/>
        <item x="849"/>
        <item x="1529"/>
        <item x="2442"/>
        <item x="1751"/>
        <item x="2517"/>
        <item x="168"/>
        <item x="583"/>
        <item x="3744"/>
        <item x="3171"/>
        <item x="1544"/>
        <item x="4044"/>
        <item x="140"/>
        <item x="4059"/>
        <item x="3638"/>
        <item x="3027"/>
        <item x="3457"/>
        <item x="4023"/>
        <item x="3215"/>
        <item x="3464"/>
        <item x="3684"/>
        <item x="2920"/>
        <item x="3614"/>
        <item x="3595"/>
        <item x="2654"/>
        <item x="3079"/>
        <item x="582"/>
        <item x="823"/>
        <item x="3821"/>
        <item x="3319"/>
        <item x="3540"/>
        <item x="4067"/>
        <item x="4006"/>
        <item x="3207"/>
        <item x="4096"/>
        <item x="558"/>
        <item x="327"/>
        <item x="2692"/>
        <item x="2834"/>
        <item x="1056"/>
        <item x="3649"/>
        <item x="2509"/>
        <item x="3234"/>
        <item x="1899"/>
        <item x="3669"/>
        <item x="3396"/>
        <item x="4017"/>
        <item x="3982"/>
        <item x="3898"/>
        <item x="2345"/>
        <item x="2576"/>
        <item x="3653"/>
        <item x="3119"/>
        <item x="3999"/>
        <item x="956"/>
        <item x="984"/>
        <item x="1160"/>
        <item x="3677"/>
        <item x="2685"/>
        <item x="3264"/>
        <item x="2235"/>
        <item x="4053"/>
        <item x="3108"/>
        <item x="3409"/>
        <item x="2368"/>
        <item x="1702"/>
        <item x="1715"/>
        <item x="3660"/>
        <item x="3225"/>
        <item x="3383"/>
        <item x="2391"/>
        <item x="1402"/>
        <item x="1820"/>
        <item x="3612"/>
        <item x="3763"/>
        <item x="3884"/>
        <item x="3090"/>
        <item x="4020"/>
        <item x="893"/>
        <item x="478"/>
        <item x="2148"/>
        <item x="216"/>
        <item x="3666"/>
        <item x="1818"/>
        <item x="127"/>
        <item x="1494"/>
        <item x="1754"/>
        <item x="1956"/>
        <item x="3808"/>
        <item x="180"/>
        <item x="2187"/>
        <item x="36"/>
        <item x="1787"/>
        <item x="2749"/>
        <item x="1759"/>
        <item x="3356"/>
        <item x="1586"/>
        <item x="4099"/>
        <item x="4087"/>
        <item x="177"/>
        <item x="593"/>
        <item x="4105"/>
        <item x="1194"/>
        <item x="531"/>
        <item x="259"/>
        <item x="174"/>
        <item x="2755"/>
        <item x="2787"/>
        <item x="600"/>
        <item x="1471"/>
        <item x="1429"/>
        <item x="3133"/>
        <item x="2381"/>
        <item x="2179"/>
        <item x="3683"/>
        <item x="3775"/>
        <item x="3497"/>
        <item x="635"/>
        <item x="2034"/>
        <item x="2572"/>
        <item x="2943"/>
        <item x="664"/>
        <item x="357"/>
        <item x="3538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3369"/>
        <item x="1449"/>
        <item x="610"/>
        <item x="617"/>
        <item x="2073"/>
        <item x="3307"/>
        <item x="3774"/>
        <item x="1390"/>
        <item x="2567"/>
        <item x="2372"/>
        <item x="3983"/>
        <item x="2857"/>
        <item x="3367"/>
        <item x="1200"/>
        <item x="2691"/>
        <item x="297"/>
        <item x="57"/>
        <item x="2593"/>
        <item x="3675"/>
        <item x="150"/>
        <item x="668"/>
        <item x="3807"/>
        <item x="2996"/>
        <item x="516"/>
        <item x="1425"/>
        <item x="1144"/>
        <item x="3343"/>
        <item x="339"/>
        <item x="3915"/>
        <item x="2558"/>
        <item x="821"/>
        <item x="2351"/>
        <item x="1847"/>
        <item x="1124"/>
        <item x="693"/>
        <item x="2897"/>
        <item x="2729"/>
        <item x="3205"/>
        <item x="1714"/>
        <item x="136"/>
        <item x="3835"/>
        <item x="2176"/>
        <item x="228"/>
        <item x="121"/>
        <item x="2355"/>
        <item x="2948"/>
        <item x="3071"/>
        <item x="23"/>
        <item x="3185"/>
        <item x="2922"/>
        <item x="3007"/>
        <item x="35"/>
        <item x="475"/>
        <item x="643"/>
        <item x="3084"/>
        <item x="773"/>
        <item x="3410"/>
        <item x="3172"/>
        <item x="2930"/>
        <item x="2352"/>
        <item x="334"/>
        <item x="335"/>
        <item x="1371"/>
        <item x="3473"/>
        <item x="1734"/>
        <item x="734"/>
        <item x="606"/>
        <item x="3462"/>
        <item x="4025"/>
        <item x="3320"/>
        <item x="3416"/>
        <item x="2077"/>
        <item x="2640"/>
        <item x="3719"/>
        <item x="2868"/>
        <item x="2924"/>
        <item x="2353"/>
        <item x="3837"/>
        <item x="3640"/>
        <item x="1214"/>
        <item x="2507"/>
        <item x="3991"/>
        <item x="226"/>
        <item x="3485"/>
        <item x="3103"/>
        <item x="3735"/>
        <item x="2402"/>
        <item x="452"/>
        <item x="1099"/>
        <item x="3722"/>
        <item x="3384"/>
        <item x="1559"/>
        <item x="2629"/>
        <item x="3693"/>
        <item x="624"/>
        <item x="1152"/>
        <item x="3648"/>
        <item x="2964"/>
        <item x="2213"/>
        <item x="1187"/>
        <item x="141"/>
        <item x="2580"/>
        <item x="1022"/>
        <item x="3073"/>
        <item x="971"/>
        <item x="4043"/>
        <item x="2163"/>
        <item x="3226"/>
        <item x="344"/>
        <item x="390"/>
        <item x="2690"/>
        <item x="151"/>
        <item x="1919"/>
        <item x="410"/>
        <item x="1043"/>
        <item x="493"/>
        <item x="3732"/>
        <item x="3096"/>
        <item x="124"/>
        <item x="345"/>
        <item x="2050"/>
        <item x="3438"/>
        <item x="767"/>
        <item x="154"/>
        <item x="1322"/>
        <item x="2621"/>
        <item x="2067"/>
        <item x="2902"/>
        <item x="1448"/>
        <item x="1783"/>
        <item x="1901"/>
        <item x="2899"/>
        <item x="277"/>
        <item x="2945"/>
        <item x="3189"/>
        <item x="3232"/>
        <item x="1037"/>
        <item x="3698"/>
        <item x="1741"/>
        <item x="4095"/>
        <item x="1564"/>
        <item x="3023"/>
        <item x="3311"/>
        <item x="1551"/>
        <item x="623"/>
        <item x="1161"/>
        <item x="3052"/>
        <item x="4098"/>
        <item x="3970"/>
        <item x="1090"/>
        <item x="3366"/>
        <item x="1327"/>
        <item x="1186"/>
        <item x="2861"/>
        <item x="2849"/>
        <item x="4052"/>
        <item x="1170"/>
        <item x="2554"/>
        <item x="111"/>
        <item x="1203"/>
        <item x="3517"/>
        <item x="3298"/>
        <item x="4034"/>
        <item x="1712"/>
        <item x="3476"/>
        <item x="1387"/>
        <item x="1020"/>
        <item x="3322"/>
        <item x="2781"/>
        <item x="2979"/>
        <item x="2626"/>
        <item x="3549"/>
        <item x="3107"/>
        <item x="859"/>
        <item x="3753"/>
        <item x="1912"/>
        <item x="3208"/>
        <item x="230"/>
        <item x="1723"/>
        <item x="445"/>
        <item x="1379"/>
        <item x="2356"/>
        <item x="1485"/>
        <item x="1185"/>
        <item x="636"/>
        <item x="3247"/>
        <item x="3794"/>
        <item x="3258"/>
        <item x="2944"/>
        <item x="1210"/>
        <item x="3387"/>
        <item x="224"/>
        <item x="126"/>
        <item x="3621"/>
        <item x="195"/>
        <item x="2878"/>
        <item x="234"/>
        <item x="3364"/>
        <item x="2025"/>
        <item x="2001"/>
        <item x="3955"/>
        <item x="2776"/>
        <item x="2023"/>
        <item x="3443"/>
        <item x="3580"/>
        <item x="2258"/>
        <item x="2875"/>
        <item x="3132"/>
        <item x="1205"/>
        <item x="2044"/>
        <item x="575"/>
        <item x="3789"/>
        <item x="3770"/>
        <item x="3049"/>
        <item x="3451"/>
        <item x="1445"/>
        <item x="2328"/>
        <item x="3706"/>
        <item x="2584"/>
        <item x="3646"/>
        <item x="3481"/>
        <item x="1576"/>
        <item x="608"/>
        <item x="3523"/>
        <item x="2955"/>
        <item x="1380"/>
        <item x="2171"/>
        <item x="3623"/>
        <item x="1434"/>
        <item x="3850"/>
        <item x="2895"/>
        <item x="3372"/>
        <item x="1153"/>
        <item x="602"/>
        <item x="3255"/>
        <item x="3315"/>
        <item x="3917"/>
        <item x="3188"/>
        <item x="3544"/>
        <item x="1571"/>
        <item x="4107"/>
        <item x="1023"/>
        <item x="1368"/>
        <item x="3484"/>
        <item x="3932"/>
        <item x="3013"/>
        <item x="3151"/>
        <item x="181"/>
        <item x="3591"/>
        <item x="3273"/>
        <item x="56"/>
        <item x="3392"/>
        <item x="3242"/>
        <item x="1166"/>
        <item x="2079"/>
        <item x="523"/>
        <item x="2371"/>
        <item x="3337"/>
        <item x="1089"/>
        <item x="3253"/>
        <item x="1598"/>
        <item x="2915"/>
        <item x="1202"/>
        <item x="3486"/>
        <item x="2223"/>
        <item x="3240"/>
        <item x="1731"/>
        <item x="509"/>
        <item x="2687"/>
        <item x="1159"/>
        <item x="3878"/>
        <item x="3840"/>
        <item x="1872"/>
        <item x="2563"/>
        <item x="3218"/>
        <item x="3901"/>
        <item x="3178"/>
        <item x="2840"/>
        <item x="1945"/>
        <item x="3528"/>
        <item x="3153"/>
        <item x="3196"/>
        <item x="4065"/>
        <item x="2398"/>
        <item x="691"/>
        <item x="3572"/>
        <item x="3447"/>
        <item x="1802"/>
        <item x="2359"/>
        <item x="4079"/>
        <item x="4033"/>
        <item x="2109"/>
        <item x="1384"/>
        <item x="167"/>
        <item x="1199"/>
        <item x="740"/>
        <item x="3375"/>
        <item x="3018"/>
        <item x="1501"/>
        <item x="2200"/>
        <item x="549"/>
        <item x="360"/>
        <item x="654"/>
        <item x="2426"/>
        <item x="3158"/>
        <item x="1873"/>
        <item x="1141"/>
        <item x="227"/>
        <item x="235"/>
        <item x="3912"/>
        <item x="2918"/>
        <item x="565"/>
        <item x="847"/>
        <item x="209"/>
        <item x="3414"/>
        <item x="3780"/>
        <item x="3168"/>
        <item x="2131"/>
        <item x="3534"/>
        <item x="3152"/>
        <item x="3787"/>
        <item x="2341"/>
        <item x="1991"/>
        <item x="3570"/>
        <item x="155"/>
        <item x="3820"/>
        <item x="3904"/>
        <item x="3792"/>
        <item x="1175"/>
        <item x="3020"/>
        <item x="3246"/>
        <item x="1542"/>
        <item x="3475"/>
        <item x="3282"/>
        <item x="3101"/>
        <item x="3657"/>
        <item x="3968"/>
        <item x="3700"/>
        <item x="3494"/>
        <item x="1740"/>
        <item x="3739"/>
        <item x="495"/>
        <item x="160"/>
        <item x="4076"/>
        <item x="3327"/>
        <item x="2777"/>
        <item x="3204"/>
        <item x="3535"/>
        <item x="1342"/>
        <item x="1815"/>
        <item x="2767"/>
        <item x="551"/>
        <item x="3761"/>
        <item x="3086"/>
        <item x="2099"/>
        <item x="3981"/>
        <item x="663"/>
        <item x="3973"/>
        <item x="3676"/>
        <item x="1432"/>
        <item x="19"/>
        <item x="1737"/>
        <item x="3893"/>
        <item x="0"/>
        <item x="421"/>
        <item x="591"/>
        <item x="3235"/>
        <item x="3040"/>
        <item x="3442"/>
        <item x="418"/>
        <item x="589"/>
        <item x="3897"/>
        <item x="658"/>
        <item x="1706"/>
        <item x="3500"/>
        <item x="2389"/>
        <item x="3957"/>
        <item x="4054"/>
        <item x="3872"/>
        <item x="2434"/>
        <item x="1426"/>
        <item x="1995"/>
        <item x="940"/>
        <item x="3194"/>
        <item x="3759"/>
        <item x="187"/>
        <item x="3819"/>
        <item x="1173"/>
        <item x="2809"/>
        <item x="3482"/>
        <item x="324"/>
        <item x="1386"/>
        <item x="723"/>
        <item x="2607"/>
        <item x="976"/>
        <item x="2856"/>
        <item x="1558"/>
        <item x="3959"/>
        <item x="3420"/>
        <item x="3411"/>
        <item x="138"/>
        <item x="3913"/>
        <item x="2441"/>
        <item x="1703"/>
        <item x="139"/>
        <item x="2697"/>
        <item x="581"/>
        <item x="1554"/>
        <item x="3378"/>
        <item x="1338"/>
        <item x="4085"/>
        <item x="1792"/>
        <item x="686"/>
        <item x="2125"/>
        <item x="2842"/>
        <item x="2385"/>
        <item x="176"/>
        <item x="1140"/>
        <item x="4063"/>
        <item x="3859"/>
        <item x="1415"/>
        <item x="571"/>
        <item x="2891"/>
        <item x="3532"/>
        <item x="3953"/>
        <item x="1391"/>
        <item x="4005"/>
        <item x="3503"/>
        <item x="3762"/>
        <item x="1231"/>
        <item x="3421"/>
        <item x="605"/>
        <item x="2393"/>
        <item x="2216"/>
        <item x="954"/>
        <item x="2382"/>
        <item x="220"/>
        <item x="3852"/>
        <item x="3144"/>
        <item x="3290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3513"/>
        <item x="642"/>
        <item x="1444"/>
        <item x="2647"/>
        <item x="145"/>
        <item x="1352"/>
        <item x="3161"/>
        <item x="2247"/>
        <item x="387"/>
        <item x="20"/>
        <item x="3795"/>
        <item x="3324"/>
        <item x="2228"/>
        <item x="213"/>
        <item x="3865"/>
        <item x="3460"/>
        <item x="3361"/>
        <item x="2409"/>
        <item x="2881"/>
        <item x="2843"/>
        <item x="2219"/>
        <item x="1988"/>
        <item x="3305"/>
        <item x="3836"/>
        <item x="348"/>
        <item x="2662"/>
        <item x="3094"/>
        <item x="964"/>
        <item x="2531"/>
        <item x="3558"/>
        <item x="1761"/>
        <item x="659"/>
        <item x="520"/>
        <item x="2912"/>
        <item x="1220"/>
        <item x="2411"/>
        <item x="386"/>
        <item x="2616"/>
        <item x="1125"/>
        <item x="2378"/>
        <item x="2823"/>
        <item x="3681"/>
        <item x="1536"/>
        <item x="3743"/>
        <item x="2373"/>
        <item x="170"/>
        <item x="3730"/>
        <item x="2528"/>
        <item x="2631"/>
        <item x="896"/>
        <item x="3406"/>
        <item x="2973"/>
        <item x="1553"/>
        <item x="3142"/>
        <item x="3382"/>
        <item x="1748"/>
        <item x="3578"/>
        <item x="3495"/>
        <item x="1534"/>
        <item x="2246"/>
        <item x="134"/>
        <item x="2663"/>
        <item x="4035"/>
        <item x="1154"/>
        <item x="3937"/>
        <item x="518"/>
        <item x="630"/>
        <item x="1151"/>
        <item x="2410"/>
        <item x="538"/>
        <item x="3949"/>
        <item x="2981"/>
        <item x="2646"/>
        <item x="3076"/>
        <item x="3636"/>
        <item x="3067"/>
        <item x="764"/>
        <item x="3579"/>
        <item x="2480"/>
        <item x="3032"/>
        <item x="3718"/>
        <item x="433"/>
        <item x="2550"/>
        <item x="24"/>
        <item x="3259"/>
        <item x="59"/>
        <item x="3894"/>
        <item x="578"/>
        <item x="3186"/>
        <item x="1050"/>
        <item x="1417"/>
        <item x="3853"/>
        <item x="3313"/>
        <item x="521"/>
        <item x="3241"/>
        <item x="3030"/>
        <item x="3559"/>
        <item x="2569"/>
        <item x="1514"/>
        <item x="2280"/>
        <item x="3543"/>
        <item x="3340"/>
        <item x="2666"/>
        <item x="211"/>
        <item x="3206"/>
        <item x="3948"/>
        <item x="2379"/>
        <item x="3081"/>
        <item x="2578"/>
        <item x="1296"/>
        <item x="432"/>
        <item x="191"/>
        <item x="137"/>
        <item x="3289"/>
        <item x="2598"/>
        <item x="2161"/>
        <item x="1590"/>
        <item x="3106"/>
        <item x="1555"/>
        <item x="2678"/>
        <item x="2203"/>
        <item x="615"/>
        <item x="3203"/>
        <item x="2445"/>
        <item x="3511"/>
        <item x="3815"/>
        <item x="163"/>
        <item x="2501"/>
        <item x="1705"/>
        <item x="3221"/>
        <item x="3060"/>
        <item x="1582"/>
        <item x="3085"/>
        <item x="613"/>
        <item x="1216"/>
        <item x="1805"/>
        <item x="3062"/>
        <item x="3459"/>
        <item x="205"/>
        <item x="4036"/>
        <item x="3563"/>
        <item x="875"/>
        <item x="2380"/>
        <item x="2464"/>
        <item x="2364"/>
        <item x="210"/>
        <item x="546"/>
        <item x="3395"/>
        <item x="776"/>
        <item x="2620"/>
        <item x="2435"/>
        <item x="2976"/>
        <item x="1755"/>
        <item x="4045"/>
        <item x="3042"/>
        <item x="3910"/>
        <item x="3550"/>
        <item x="2716"/>
        <item x="3092"/>
        <item x="3873"/>
        <item x="2953"/>
        <item x="202"/>
        <item x="15"/>
        <item x="3661"/>
        <item x="1589"/>
        <item x="973"/>
        <item x="3398"/>
        <item x="1309"/>
        <item x="2506"/>
        <item x="2975"/>
        <item x="1435"/>
        <item x="196"/>
        <item x="2561"/>
        <item x="346"/>
        <item x="2864"/>
        <item x="3925"/>
        <item x="3907"/>
        <item x="688"/>
        <item x="2199"/>
        <item x="2396"/>
        <item x="332"/>
        <item x="3068"/>
        <item x="254"/>
        <item x="526"/>
        <item x="2357"/>
        <item x="1910"/>
        <item x="2869"/>
        <item x="2978"/>
        <item x="3422"/>
        <item x="2439"/>
        <item x="1895"/>
        <item x="3927"/>
        <item x="3715"/>
        <item x="2366"/>
        <item x="1728"/>
        <item x="561"/>
        <item x="3802"/>
        <item x="2521"/>
        <item x="3674"/>
        <item x="3721"/>
        <item x="3998"/>
        <item x="1920"/>
        <item x="49"/>
        <item x="1021"/>
        <item x="1730"/>
        <item x="2877"/>
        <item x="2660"/>
        <item x="484"/>
        <item x="715"/>
        <item x="2619"/>
        <item x="2668"/>
        <item x="1179"/>
        <item x="3335"/>
        <item x="1530"/>
        <item x="425"/>
        <item x="541"/>
        <item x="2392"/>
        <item x="1005"/>
        <item x="548"/>
        <item x="3287"/>
        <item x="3831"/>
        <item x="3333"/>
        <item x="1315"/>
        <item x="4089"/>
        <item x="1218"/>
        <item x="3277"/>
        <item x="328"/>
        <item x="2180"/>
        <item x="2837"/>
        <item x="2618"/>
        <item x="1549"/>
        <item x="998"/>
        <item x="3703"/>
        <item x="1804"/>
        <item x="572"/>
        <item x="2882"/>
        <item x="3180"/>
        <item x="585"/>
        <item x="3867"/>
        <item x="545"/>
        <item x="3818"/>
        <item x="535"/>
        <item x="4022"/>
        <item x="4037"/>
        <item x="3643"/>
        <item x="427"/>
        <item x="2438"/>
        <item x="33"/>
        <item x="2803"/>
        <item x="1736"/>
        <item x="1548"/>
        <item x="1017"/>
        <item x="4110"/>
        <item x="1457"/>
        <item x="3746"/>
        <item x="2080"/>
        <item x="2117"/>
        <item x="1979"/>
        <item x="3423"/>
        <item x="329"/>
        <item x="86"/>
        <item x="857"/>
        <item x="336"/>
        <item x="3846"/>
        <item x="3628"/>
        <item x="1408"/>
        <item x="1367"/>
        <item x="3899"/>
        <item x="377"/>
        <item x="1747"/>
        <item x="347"/>
        <item x="2198"/>
        <item x="402"/>
        <item x="4103"/>
        <item x="3934"/>
        <item x="3202"/>
        <item x="3082"/>
        <item x="3586"/>
        <item x="2581"/>
        <item x="3507"/>
        <item x="1071"/>
        <item x="3308"/>
        <item x="4049"/>
        <item x="438"/>
        <item x="1511"/>
        <item x="2253"/>
        <item x="239"/>
        <item x="1406"/>
        <item x="3465"/>
        <item x="1204"/>
        <item x="3717"/>
        <item x="353"/>
        <item x="3642"/>
        <item x="2949"/>
        <item x="1195"/>
        <item x="3064"/>
        <item x="2217"/>
        <item x="1416"/>
        <item x="2779"/>
        <item x="607"/>
        <item x="4068"/>
        <item x="2053"/>
        <item x="632"/>
        <item x="3404"/>
        <item x="1015"/>
        <item x="1431"/>
        <item x="2627"/>
        <item x="2969"/>
        <item x="178"/>
        <item x="3176"/>
        <item x="3250"/>
        <item x="609"/>
        <item x="2898"/>
        <item x="3389"/>
        <item x="3720"/>
        <item x="3896"/>
        <item x="3390"/>
        <item x="2839"/>
        <item x="3362"/>
        <item x="1977"/>
        <item x="3974"/>
        <item x="2035"/>
        <item x="1302"/>
        <item x="4010"/>
        <item x="1459"/>
        <item x="3938"/>
        <item x="3602"/>
        <item x="2664"/>
        <item x="3415"/>
        <item x="1335"/>
        <item x="2272"/>
        <item x="1349"/>
        <item x="618"/>
        <item x="3173"/>
        <item x="1150"/>
        <item x="25"/>
        <item x="505"/>
        <item x="3665"/>
        <item x="552"/>
        <item x="3167"/>
        <item x="2376"/>
        <item x="1212"/>
        <item x="2669"/>
        <item x="1721"/>
        <item x="1046"/>
        <item x="236"/>
        <item x="3274"/>
        <item x="559"/>
        <item x="725"/>
        <item x="1801"/>
        <item x="2363"/>
        <item x="3510"/>
        <item x="2713"/>
        <item x="2282"/>
        <item x="3964"/>
        <item x="3329"/>
        <item x="1887"/>
        <item x="46"/>
        <item x="1031"/>
        <item x="986"/>
        <item x="28"/>
        <item x="1143"/>
        <item x="1581"/>
        <item x="1732"/>
        <item x="1002"/>
        <item x="3533"/>
        <item x="1904"/>
        <item x="1196"/>
        <item x="515"/>
        <item x="1136"/>
        <item x="2651"/>
        <item x="2343"/>
        <item x="4"/>
        <item x="611"/>
        <item x="3545"/>
        <item x="1868"/>
        <item x="1993"/>
        <item x="3283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4102"/>
        <item x="2436"/>
        <item x="2587"/>
        <item x="2278"/>
        <item x="2452"/>
        <item x="3213"/>
        <item x="1526"/>
        <item x="1013"/>
        <item x="985"/>
        <item x="1466"/>
        <item x="1423"/>
        <item x="2142"/>
        <item x="569"/>
        <item x="2069"/>
        <item x="2917"/>
        <item x="2990"/>
        <item x="1710"/>
        <item x="3162"/>
        <item x="231"/>
        <item x="2649"/>
        <item x="2404"/>
        <item x="904"/>
        <item x="3381"/>
        <item x="1661"/>
        <item x="1798"/>
        <item x="2858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3175"/>
        <item x="3236"/>
        <item x="950"/>
        <item x="3978"/>
        <item x="2831"/>
        <item x="3294"/>
        <item x="3098"/>
        <item x="3041"/>
        <item x="3008"/>
        <item x="1413"/>
        <item x="74"/>
        <item x="3737"/>
        <item x="2348"/>
        <item x="949"/>
        <item x="2059"/>
        <item x="2950"/>
        <item x="1898"/>
        <item x="491"/>
        <item x="380"/>
        <item x="935"/>
        <item x="3712"/>
        <item x="378"/>
        <item x="1024"/>
        <item x="539"/>
        <item x="1870"/>
        <item x="2511"/>
        <item x="2236"/>
        <item x="883"/>
        <item x="3876"/>
        <item x="2851"/>
        <item x="3038"/>
        <item x="962"/>
        <item x="3882"/>
        <item x="1284"/>
        <item x="3929"/>
        <item x="2401"/>
        <item x="3135"/>
        <item x="2052"/>
        <item x="3651"/>
        <item x="215"/>
        <item x="194"/>
        <item x="31"/>
        <item x="590"/>
        <item x="237"/>
        <item x="2360"/>
        <item x="4072"/>
        <item x="3312"/>
        <item x="3439"/>
        <item x="2184"/>
        <item x="547"/>
        <item x="2369"/>
        <item x="3336"/>
        <item x="2667"/>
        <item x="4084"/>
        <item x="3581"/>
        <item x="2982"/>
        <item x="2226"/>
        <item x="2655"/>
        <item x="2430"/>
        <item x="3099"/>
        <item x="3469"/>
        <item x="1049"/>
        <item x="1351"/>
        <item x="942"/>
        <item x="2591"/>
        <item x="2844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3848"/>
        <item x="1450"/>
        <item x="2993"/>
        <item x="1436"/>
        <item x="1532"/>
        <item x="1291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2800"/>
        <item x="2403"/>
        <item x="510"/>
        <item x="3537"/>
        <item x="426"/>
        <item x="2804"/>
        <item x="1392"/>
        <item x="3498"/>
        <item x="1287"/>
        <item x="3150"/>
        <item x="3478"/>
        <item x="1313"/>
        <item x="3986"/>
        <item x="2801"/>
        <item x="3751"/>
        <item x="179"/>
        <item x="3803"/>
        <item x="2928"/>
        <item x="1572"/>
        <item x="3622"/>
        <item x="1760"/>
        <item x="2"/>
        <item x="1055"/>
        <item x="2459"/>
        <item x="2648"/>
        <item x="3263"/>
        <item x="2129"/>
        <item x="719"/>
        <item x="3644"/>
        <item x="3074"/>
        <item x="1193"/>
        <item x="3659"/>
        <item x="1334"/>
        <item x="3799"/>
        <item x="1762"/>
        <item x="948"/>
        <item x="3984"/>
        <item x="564"/>
        <item x="2427"/>
        <item x="1121"/>
        <item x="1986"/>
        <item x="1879"/>
        <item x="1085"/>
        <item x="3272"/>
        <item x="1505"/>
        <item x="3377"/>
        <item x="1515"/>
        <item x="2805"/>
        <item x="356"/>
        <item x="3428"/>
        <item x="1677"/>
        <item x="3212"/>
        <item x="647"/>
        <item x="212"/>
        <item x="2836"/>
        <item x="2190"/>
        <item x="4078"/>
        <item x="656"/>
        <item x="394"/>
        <item x="2719"/>
        <item x="1038"/>
        <item x="3979"/>
        <item x="3480"/>
        <item x="1191"/>
        <item x="3891"/>
        <item x="3708"/>
        <item x="3783"/>
        <item x="1753"/>
        <item x="3576"/>
        <item x="1016"/>
        <item x="967"/>
        <item x="2589"/>
        <item x="2966"/>
        <item x="3587"/>
        <item x="2062"/>
        <item x="1980"/>
        <item x="2457"/>
        <item x="1208"/>
        <item x="440"/>
        <item x="1374"/>
        <item x="974"/>
        <item x="372"/>
        <item x="3561"/>
        <item x="3779"/>
        <item x="2194"/>
        <item x="1722"/>
        <item x="2367"/>
        <item x="1026"/>
        <item x="1502"/>
        <item x="4082"/>
        <item x="3126"/>
        <item x="1707"/>
        <item x="351"/>
        <item x="219"/>
        <item x="1115"/>
        <item x="900"/>
        <item x="3405"/>
        <item x="3146"/>
        <item x="1207"/>
        <item x="1880"/>
        <item x="1835"/>
        <item x="1222"/>
        <item x="2155"/>
        <item x="3245"/>
        <item x="3181"/>
        <item x="3304"/>
        <item x="3619"/>
        <item x="2986"/>
        <item x="1061"/>
        <item x="1428"/>
        <item x="4027"/>
        <item x="3266"/>
        <item x="3057"/>
        <item x="1385"/>
        <item x="1591"/>
        <item x="542"/>
        <item x="4012"/>
        <item x="1288"/>
        <item x="1739"/>
        <item x="3120"/>
        <item x="2680"/>
        <item x="3705"/>
        <item x="3629"/>
        <item x="4094"/>
        <item x="333"/>
        <item x="3856"/>
        <item x="992"/>
        <item x="1599"/>
        <item x="2165"/>
        <item x="2958"/>
        <item x="1570"/>
        <item x="354"/>
        <item x="225"/>
        <item x="3895"/>
        <item x="1068"/>
        <item x="3275"/>
        <item x="2565"/>
        <item x="1091"/>
        <item x="3239"/>
        <item x="1533"/>
        <item x="2788"/>
        <item x="3047"/>
        <item x="2400"/>
        <item x="944"/>
        <item x="3429"/>
        <item x="3515"/>
        <item x="3769"/>
        <item x="1594"/>
        <item x="1269"/>
        <item x="3755"/>
        <item x="3664"/>
        <item x="594"/>
        <item x="2782"/>
        <item x="3723"/>
        <item x="9"/>
        <item x="3280"/>
        <item x="3601"/>
        <item x="2829"/>
        <item x="482"/>
        <item x="3323"/>
        <item x="2571"/>
        <item x="577"/>
        <item x="3635"/>
        <item x="3596"/>
        <item x="3727"/>
        <item x="1323"/>
        <item x="1708"/>
        <item x="1964"/>
        <item x="2726"/>
        <item x="2221"/>
        <item x="2455"/>
        <item x="3654"/>
        <item x="2240"/>
        <item x="850"/>
        <item x="2806"/>
        <item x="3890"/>
        <item x="2783"/>
        <item x="2615"/>
        <item x="3141"/>
        <item x="1137"/>
        <item x="1750"/>
        <item x="45"/>
        <item x="1438"/>
        <item x="3994"/>
        <item x="3749"/>
        <item x="2848"/>
        <item x="3183"/>
        <item x="3456"/>
        <item x="1660"/>
        <item x="342"/>
        <item x="3200"/>
        <item x="3365"/>
        <item x="3058"/>
        <item x="2522"/>
        <item x="1718"/>
        <item x="3353"/>
        <item x="3530"/>
        <item x="3733"/>
        <item x="1717"/>
        <item x="1446"/>
        <item x="3374"/>
        <item x="32"/>
        <item x="3148"/>
        <item x="3940"/>
        <item x="1669"/>
        <item x="3363"/>
        <item x="3488"/>
        <item x="3358"/>
        <item x="1454"/>
        <item x="2956"/>
        <item x="3611"/>
        <item x="3050"/>
        <item x="3667"/>
        <item x="2174"/>
        <item x="2718"/>
        <item x="3600"/>
        <item x="3444"/>
        <item x="3863"/>
        <item x="2074"/>
        <item x="2361"/>
        <item x="2880"/>
        <item x="3350"/>
        <item x="2072"/>
        <item x="2189"/>
        <item x="2255"/>
        <item x="3386"/>
        <item x="1174"/>
        <item x="8"/>
        <item x="3714"/>
        <item x="2266"/>
        <item x="3885"/>
        <item x="1729"/>
        <item x="1550"/>
        <item x="2063"/>
        <item x="4074"/>
        <item x="322"/>
        <item x="1948"/>
        <item x="3680"/>
        <item x="629"/>
        <item x="2773"/>
        <item x="3952"/>
        <item x="2792"/>
        <item x="3613"/>
        <item x="3184"/>
        <item x="1103"/>
        <item x="1410"/>
        <item x="3518"/>
        <item x="3691"/>
        <item x="1079"/>
        <item x="257"/>
        <item x="4026"/>
        <item x="3165"/>
        <item x="951"/>
        <item x="3445"/>
        <item x="678"/>
        <item x="223"/>
        <item x="3262"/>
        <item x="2676"/>
        <item x="3726"/>
        <item x="2887"/>
        <item x="1052"/>
        <item x="3658"/>
        <item x="1535"/>
        <item x="1442"/>
        <item x="105"/>
        <item x="2444"/>
        <item x="1440"/>
        <item x="3786"/>
        <item x="3930"/>
        <item x="2574"/>
        <item x="464"/>
        <item x="2431"/>
        <item x="3391"/>
        <item x="975"/>
        <item x="631"/>
        <item x="4008"/>
        <item x="947"/>
        <item x="133"/>
        <item x="3838"/>
        <item x="4113"/>
        <item x="3728"/>
        <item x="3325"/>
        <item x="1521"/>
        <item x="3841"/>
        <item x="3975"/>
        <item x="3471"/>
        <item x="1780"/>
        <item x="3771"/>
        <item x="2632"/>
        <item x="3252"/>
        <item x="3128"/>
        <item x="3946"/>
        <item x="3501"/>
        <item x="3426"/>
        <item x="2458"/>
        <item x="2933"/>
        <item x="2906"/>
        <item x="1129"/>
        <item x="3115"/>
        <item x="713"/>
        <item x="2264"/>
        <item x="55"/>
        <item x="894"/>
        <item x="3943"/>
        <item x="3725"/>
        <item x="2959"/>
        <item x="1400"/>
        <item x="2503"/>
        <item x="3671"/>
        <item x="3747"/>
        <item x="1298"/>
        <item x="3764"/>
        <item x="2013"/>
        <item x="3972"/>
        <item x="2177"/>
        <item x="2022"/>
        <item x="1354"/>
        <item x="1635"/>
        <item x="2425"/>
        <item x="555"/>
        <item x="2900"/>
        <item x="4038"/>
        <item x="1197"/>
        <item x="3624"/>
        <item x="677"/>
        <item x="829"/>
        <item x="2910"/>
        <item x="2967"/>
        <item x="2257"/>
        <item x="1758"/>
        <item x="979"/>
        <item x="3554"/>
        <item x="670"/>
        <item x="3446"/>
        <item x="4112"/>
        <item x="633"/>
        <item x="331"/>
        <item x="1149"/>
        <item x="358"/>
        <item x="2890"/>
        <item x="2605"/>
        <item x="13"/>
        <item x="3117"/>
        <item x="1164"/>
        <item x="3625"/>
        <item x="2597"/>
        <item x="1009"/>
        <item x="4024"/>
        <item x="3577"/>
        <item x="2988"/>
        <item x="4047"/>
        <item x="3668"/>
        <item x="2871"/>
        <item x="3740"/>
        <item x="2708"/>
        <item x="3454"/>
        <item x="3466"/>
        <item x="4106"/>
        <item x="159"/>
        <item x="1032"/>
        <item x="1906"/>
        <item x="614"/>
        <item x="3857"/>
        <item x="1796"/>
        <item x="2164"/>
        <item x="2344"/>
        <item x="1211"/>
        <item x="7"/>
        <item x="3966"/>
        <item x="2070"/>
        <item x="1317"/>
        <item x="2151"/>
        <item x="3237"/>
        <item x="4029"/>
        <item x="3951"/>
        <item x="1330"/>
        <item x="2974"/>
        <item x="1344"/>
        <item x="851"/>
        <item x="3095"/>
        <item x="3163"/>
        <item x="1845"/>
        <item x="3493"/>
        <item x="2630"/>
        <item x="1812"/>
        <item x="2759"/>
        <item x="3627"/>
        <item x="1420"/>
        <item x="3306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688"/>
        <item x="2674"/>
        <item x="1447"/>
        <item x="1874"/>
        <item x="1189"/>
        <item x="3123"/>
        <item x="2812"/>
        <item x="3066"/>
        <item x="3784"/>
        <item x="3440"/>
        <item x="622"/>
        <item x="171"/>
        <item x="2150"/>
        <item x="3249"/>
        <item x="3118"/>
        <item x="3487"/>
        <item x="3001"/>
        <item x="2847"/>
        <item x="1297"/>
        <item x="1126"/>
        <item x="1018"/>
        <item x="566"/>
        <item x="1217"/>
        <item x="3547"/>
        <item x="2642"/>
        <item x="1201"/>
        <item x="2896"/>
        <item x="2415"/>
        <item x="3610"/>
        <item x="3711"/>
        <item x="3191"/>
        <item x="991"/>
        <item x="1101"/>
        <item x="4009"/>
        <item x="66"/>
        <item x="4001"/>
        <item x="2883"/>
        <item x="131"/>
        <item x="1343"/>
        <item x="1305"/>
        <item x="3742"/>
        <item x="409"/>
        <item x="4092"/>
        <item x="855"/>
        <item x="3745"/>
        <item x="597"/>
        <item x="1290"/>
        <item x="3782"/>
        <item x="1483"/>
        <item x="1943"/>
        <item x="4061"/>
        <item x="3785"/>
        <item x="1816"/>
        <item x="388"/>
        <item x="3270"/>
        <item x="1973"/>
        <item x="1566"/>
        <item x="2820"/>
        <item x="2824"/>
        <item x="3075"/>
        <item x="2658"/>
        <item x="2657"/>
        <item x="2689"/>
        <item x="2810"/>
        <item x="1537"/>
        <item x="513"/>
        <item x="1671"/>
        <item x="2935"/>
        <item x="1393"/>
        <item x="3354"/>
        <item x="1487"/>
        <item x="1034"/>
        <item x="3102"/>
        <item x="2808"/>
        <item x="1985"/>
        <item x="3597"/>
        <item x="204"/>
        <item x="1310"/>
        <item x="189"/>
        <item x="679"/>
        <item x="1062"/>
        <item x="3243"/>
        <item x="1969"/>
        <item x="3345"/>
        <item x="1135"/>
        <item x="143"/>
        <item x="3155"/>
        <item x="3380"/>
        <item x="338"/>
        <item x="4093"/>
        <item x="1735"/>
        <item x="1293"/>
        <item x="2854"/>
        <item x="1010"/>
        <item x="5"/>
        <item x="645"/>
        <item x="2610"/>
        <item x="3022"/>
        <item x="2175"/>
        <item x="1389"/>
        <item x="3265"/>
        <item x="3160"/>
        <item x="3091"/>
        <item x="206"/>
        <item x="3028"/>
        <item x="2946"/>
        <item x="3862"/>
        <item x="1378"/>
        <item x="1331"/>
        <item x="1674"/>
        <item x="3033"/>
        <item x="1525"/>
        <item x="3413"/>
        <item x="185"/>
        <item x="2010"/>
        <item x="1756"/>
        <item x="3489"/>
        <item x="3157"/>
        <item x="4014"/>
        <item x="11"/>
        <item x="2252"/>
        <item x="2757"/>
        <item x="983"/>
        <item x="3689"/>
        <item x="2984"/>
        <item x="376"/>
        <item x="2826"/>
        <item x="2347"/>
        <item x="845"/>
        <item x="690"/>
        <item x="1040"/>
        <item x="3450"/>
        <item x="1063"/>
        <item x="2186"/>
        <item x="199"/>
        <item x="2568"/>
        <item x="3606"/>
        <item x="612"/>
        <item x="3845"/>
        <item x="1779"/>
        <item x="2748"/>
        <item x="350"/>
        <item x="955"/>
        <item x="1743"/>
        <item x="3483"/>
        <item x="3639"/>
        <item x="3216"/>
        <item x="437"/>
        <item x="2815"/>
        <item x="3330"/>
        <item x="946"/>
        <item x="2375"/>
        <item x="1983"/>
        <item x="122"/>
        <item x="3607"/>
        <item x="2562"/>
        <item x="2405"/>
        <item x="492"/>
        <item x="2813"/>
        <item x="1781"/>
        <item x="3031"/>
        <item x="1048"/>
        <item x="3647"/>
        <item x="861"/>
        <item x="2071"/>
        <item x="3130"/>
        <item x="3143"/>
        <item x="1427"/>
        <item x="3291"/>
        <item x="3222"/>
        <item x="1597"/>
        <item x="886"/>
        <item x="1422"/>
        <item x="1314"/>
        <item x="78"/>
        <item x="1168"/>
        <item x="2019"/>
        <item x="3582"/>
        <item x="580"/>
        <item x="3179"/>
        <item x="1503"/>
        <item x="840"/>
        <item x="2448"/>
        <item x="3477"/>
        <item x="856"/>
        <item x="3849"/>
        <item x="3843"/>
        <item x="1030"/>
        <item x="1308"/>
        <item x="4028"/>
        <item x="989"/>
        <item x="2709"/>
        <item x="2520"/>
        <item x="1341"/>
        <item x="1328"/>
        <item x="2634"/>
        <item x="233"/>
        <item x="4046"/>
        <item x="4031"/>
        <item x="2789"/>
        <item x="988"/>
        <item x="1733"/>
        <item x="1839"/>
        <item x="3417"/>
        <item x="3112"/>
        <item x="3810"/>
        <item x="3875"/>
        <item x="982"/>
        <item x="2346"/>
        <item x="120"/>
        <item x="2548"/>
        <item x="2886"/>
        <item x="1516"/>
        <item x="966"/>
        <item x="3752"/>
        <item x="3231"/>
        <item x="2738"/>
        <item x="4019"/>
        <item x="3710"/>
        <item x="4075"/>
        <item x="1419"/>
        <item x="2992"/>
        <item x="1800"/>
        <item x="963"/>
        <item x="1324"/>
        <item x="2734"/>
        <item x="1301"/>
        <item x="1752"/>
        <item x="2987"/>
        <item x="3431"/>
        <item x="3131"/>
        <item x="128"/>
        <item x="1795"/>
        <item x="3140"/>
        <item x="2952"/>
        <item x="3546"/>
        <item x="3097"/>
        <item x="2714"/>
        <item x="3063"/>
        <item x="588"/>
        <item x="2743"/>
        <item x="3716"/>
        <item x="667"/>
        <item x="574"/>
        <item x="2811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3552"/>
        <item x="1397"/>
        <item x="2582"/>
        <item x="3260"/>
        <item x="2340"/>
        <item x="3034"/>
        <item x="2224"/>
        <item x="1865"/>
        <item x="4042"/>
        <item x="596"/>
        <item x="321"/>
        <item x="2139"/>
        <item x="2244"/>
        <item x="4073"/>
        <item x="4070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652"/>
        <item x="3072"/>
        <item x="2625"/>
        <item x="957"/>
        <item x="3021"/>
        <item x="4071"/>
        <item x="2043"/>
        <item x="2009"/>
        <item x="3268"/>
        <item x="4066"/>
        <item x="952"/>
        <item x="1109"/>
        <item x="3542"/>
        <item x="2193"/>
        <item x="3608"/>
        <item x="3087"/>
        <item x="3373"/>
        <item x="3645"/>
        <item x="3790"/>
        <item x="1746"/>
        <item x="702"/>
        <item x="487"/>
        <item x="1311"/>
        <item x="2377"/>
        <item x="2446"/>
        <item x="760"/>
        <item x="3139"/>
        <item x="1716"/>
        <item x="1433"/>
        <item x="943"/>
        <item x="3334"/>
        <item x="1148"/>
        <item x="3223"/>
        <item x="2039"/>
        <item x="2196"/>
        <item x="689"/>
        <item x="652"/>
        <item x="4018"/>
        <item x="3548"/>
        <item x="3147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448"/>
        <item x="1221"/>
        <item x="3219"/>
        <item x="2256"/>
        <item x="3772"/>
        <item x="3877"/>
        <item x="3190"/>
        <item x="640"/>
        <item x="2271"/>
        <item x="1989"/>
        <item x="3408"/>
        <item x="399"/>
        <item x="665"/>
        <item x="1033"/>
        <item x="2248"/>
        <item x="3796"/>
        <item x="325"/>
        <item x="3704"/>
        <item x="2032"/>
        <item x="1797"/>
        <item x="2643"/>
        <item x="2622"/>
        <item x="2265"/>
        <item x="3839"/>
        <item x="1745"/>
        <item x="529"/>
        <item x="3070"/>
        <item x="762"/>
        <item x="2192"/>
        <item x="1039"/>
        <item x="2623"/>
        <item x="562"/>
        <item x="2078"/>
        <item x="2339"/>
        <item x="146"/>
        <item x="3435"/>
        <item x="3348"/>
        <item x="2794"/>
        <item x="2157"/>
        <item x="843"/>
        <item x="2650"/>
        <item x="3136"/>
        <item x="692"/>
        <item x="3368"/>
        <item x="707"/>
        <item x="2821"/>
        <item x="3571"/>
        <item x="323"/>
        <item x="1321"/>
        <item x="2827"/>
        <item x="2872"/>
        <item x="3634"/>
        <item x="533"/>
        <item x="854"/>
        <item x="1903"/>
        <item x="2259"/>
        <item x="1008"/>
        <item x="3724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3512"/>
        <item x="3401"/>
        <item x="125"/>
        <item x="2234"/>
        <item x="1742"/>
        <item x="2870"/>
        <item x="1188"/>
        <item x="687"/>
        <item x="370"/>
        <item x="703"/>
        <item x="182"/>
        <item x="3267"/>
        <item x="2122"/>
        <item x="885"/>
        <item x="238"/>
        <item x="488"/>
        <item x="1012"/>
        <item x="700"/>
        <item x="2121"/>
        <item x="2395"/>
        <item x="3575"/>
        <item x="1395"/>
        <item x="1375"/>
        <item x="1001"/>
        <item x="166"/>
        <item x="92"/>
        <item x="970"/>
        <item x="3418"/>
        <item x="2797"/>
        <item x="2178"/>
        <item x="2995"/>
        <item x="3696"/>
        <item x="2270"/>
        <item x="704"/>
        <item x="705"/>
        <item x="3437"/>
        <item x="2002"/>
        <item x="1182"/>
        <item x="3468"/>
        <item x="1213"/>
        <item x="2513"/>
        <item x="1332"/>
        <item x="4000"/>
        <item x="945"/>
        <item x="4101"/>
        <item x="1757"/>
        <item x="749"/>
        <item x="714"/>
        <item x="3605"/>
        <item x="2429"/>
        <item x="1528"/>
        <item x="1138"/>
        <item x="910"/>
        <item x="694"/>
        <item x="2833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2889"/>
        <item x="941"/>
        <item x="1286"/>
        <item x="1917"/>
        <item x="1304"/>
        <item x="1377"/>
        <item x="1192"/>
        <item x="1000"/>
        <item x="3997"/>
        <item x="1509"/>
        <item x="1394"/>
        <item x="2254"/>
        <item x="3000"/>
        <item x="718"/>
        <item x="3525"/>
        <item x="474"/>
        <item x="550"/>
        <item x="3573"/>
        <item x="1862"/>
        <item x="1028"/>
        <item x="3881"/>
        <item x="1524"/>
        <item x="2703"/>
        <item x="269"/>
        <item x="3341"/>
        <item x="3332"/>
        <item x="1749"/>
        <item x="279"/>
        <item x="638"/>
        <item x="807"/>
        <item x="2261"/>
        <item x="2595"/>
        <item x="349"/>
        <item x="616"/>
        <item x="1209"/>
        <item x="2456"/>
        <item x="2862"/>
        <item x="3568"/>
        <item x="2963"/>
        <item x="637"/>
        <item x="3871"/>
        <item x="1"/>
        <item x="960"/>
        <item x="2793"/>
        <item x="2241"/>
        <item x="3077"/>
        <item x="3828"/>
        <item x="1337"/>
        <item x="2656"/>
        <item x="2608"/>
        <item x="186"/>
        <item x="4011"/>
        <item x="2191"/>
        <item x="3427"/>
        <item x="3916"/>
        <item x="2552"/>
        <item x="2454"/>
        <item x="2879"/>
        <item x="340"/>
        <item x="1206"/>
        <item x="2961"/>
        <item x="2181"/>
        <item x="2705"/>
        <item x="1681"/>
        <item x="2780"/>
        <item x="2238"/>
        <item x="2644"/>
        <item x="1053"/>
        <item x="326"/>
        <item x="3286"/>
        <item x="2997"/>
        <item x="3338"/>
        <item x="2268"/>
        <item x="2269"/>
        <item x="682"/>
        <item x="1682"/>
        <item x="3529"/>
        <item x="2451"/>
        <item x="1527"/>
        <item x="1003"/>
        <item x="2999"/>
        <item x="2972"/>
        <item x="1689"/>
        <item x="2273"/>
        <item x="1547"/>
        <item x="3026"/>
        <item x="3945"/>
        <item x="1684"/>
        <item x="2971"/>
        <item x="1573"/>
        <item x="2795"/>
        <item x="2704"/>
        <item x="1692"/>
        <item x="1685"/>
        <item x="3331"/>
        <item x="3347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2892"/>
        <item x="3697"/>
        <item x="2321"/>
        <item x="4007"/>
        <item x="2243"/>
        <item x="3318"/>
        <item x="2702"/>
        <item x="1695"/>
        <item x="1690"/>
        <item x="2701"/>
        <item x="1687"/>
        <item x="3604"/>
        <item x="3695"/>
        <item x="3458"/>
        <item x="1693"/>
        <item x="2326"/>
        <item x="1688"/>
        <item x="2322"/>
        <item x="1697"/>
        <item x="1699"/>
        <item x="3672"/>
        <item x="2323"/>
        <item x="3609"/>
        <item x="4004"/>
        <item x="3467"/>
        <item x="1683"/>
        <item x="3539"/>
        <item x="4114"/>
      </items>
    </pivotField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22"/>
  <sheetViews>
    <sheetView tabSelected="1" zoomScale="60" zoomScaleNormal="60" workbookViewId="0">
      <pane ySplit="1" topLeftCell="A4101" activePane="bottomLeft" state="frozen"/>
      <selection pane="bottomLeft" activeCell="D1" sqref="D1: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554687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8.77734375" style="14" bestFit="1" customWidth="1"/>
    <col min="10" max="10" width="23.109375" style="14" bestFit="1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33203125" bestFit="1" customWidth="1"/>
    <col min="16" max="16" width="41.109375" customWidth="1"/>
    <col min="17" max="17" width="18.21875" bestFit="1" customWidth="1"/>
    <col min="18" max="18" width="30.33203125" style="13" bestFit="1" customWidth="1"/>
    <col min="19" max="19" width="38.109375" style="13" bestFit="1" customWidth="1"/>
  </cols>
  <sheetData>
    <row r="1" spans="1:20" ht="15.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5" t="s">
        <v>8258</v>
      </c>
      <c r="J1" s="15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8358</v>
      </c>
      <c r="Q1" s="1" t="s">
        <v>8307</v>
      </c>
      <c r="R1" s="11" t="s">
        <v>8362</v>
      </c>
      <c r="S1" s="11" t="s">
        <v>8363</v>
      </c>
      <c r="T1" t="s">
        <v>8364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4">
        <v>1437620400</v>
      </c>
      <c r="J2" s="14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t="s">
        <v>8312</v>
      </c>
      <c r="Q2" t="s">
        <v>8313</v>
      </c>
      <c r="R2" s="12">
        <f t="shared" ref="R2:R65" si="1">(((J2/60)/60)/24)+DATE(1970,1,1)</f>
        <v>42177.007071759261</v>
      </c>
      <c r="S2" s="13">
        <f t="shared" ref="S2:S65" si="2">(((I2/60)/60)/24)+DATE(1970,1,1)</f>
        <v>42208.125</v>
      </c>
      <c r="T2">
        <f>YEAR(R2)</f>
        <v>2015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4">
        <v>1488464683</v>
      </c>
      <c r="J3" s="14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t="s">
        <v>8312</v>
      </c>
      <c r="Q3" t="s">
        <v>8313</v>
      </c>
      <c r="R3" s="12">
        <f t="shared" si="1"/>
        <v>42766.600497685184</v>
      </c>
      <c r="S3" s="13">
        <f t="shared" si="2"/>
        <v>42796.600497685184</v>
      </c>
      <c r="T3">
        <f t="shared" ref="T3:T66" si="3">YEAR(R3)</f>
        <v>2017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4">
        <v>1455555083</v>
      </c>
      <c r="J4" s="1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t="s">
        <v>8312</v>
      </c>
      <c r="Q4" t="s">
        <v>8313</v>
      </c>
      <c r="R4" s="12">
        <f t="shared" si="1"/>
        <v>42405.702349537038</v>
      </c>
      <c r="S4" s="13">
        <f t="shared" si="2"/>
        <v>42415.702349537038</v>
      </c>
      <c r="T4">
        <f t="shared" si="3"/>
        <v>2016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4">
        <v>1407414107</v>
      </c>
      <c r="J5" s="14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t="s">
        <v>8312</v>
      </c>
      <c r="Q5" t="s">
        <v>8313</v>
      </c>
      <c r="R5" s="12">
        <f t="shared" si="1"/>
        <v>41828.515127314815</v>
      </c>
      <c r="S5" s="13">
        <f t="shared" si="2"/>
        <v>41858.515127314815</v>
      </c>
      <c r="T5">
        <f t="shared" si="3"/>
        <v>2014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4">
        <v>1450555279</v>
      </c>
      <c r="J6" s="14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t="s">
        <v>8312</v>
      </c>
      <c r="Q6" t="s">
        <v>8313</v>
      </c>
      <c r="R6" s="12">
        <f t="shared" si="1"/>
        <v>42327.834247685183</v>
      </c>
      <c r="S6" s="13">
        <f t="shared" si="2"/>
        <v>42357.834247685183</v>
      </c>
      <c r="T6">
        <f t="shared" si="3"/>
        <v>2015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4">
        <v>1469770500</v>
      </c>
      <c r="J7" s="14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t="s">
        <v>8312</v>
      </c>
      <c r="Q7" t="s">
        <v>8313</v>
      </c>
      <c r="R7" s="12">
        <f t="shared" si="1"/>
        <v>42563.932951388888</v>
      </c>
      <c r="S7" s="13">
        <f t="shared" si="2"/>
        <v>42580.232638888891</v>
      </c>
      <c r="T7">
        <f t="shared" si="3"/>
        <v>2016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4">
        <v>1402710250</v>
      </c>
      <c r="J8" s="14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t="s">
        <v>8312</v>
      </c>
      <c r="Q8" t="s">
        <v>8313</v>
      </c>
      <c r="R8" s="12">
        <f t="shared" si="1"/>
        <v>41794.072337962964</v>
      </c>
      <c r="S8" s="13">
        <f t="shared" si="2"/>
        <v>41804.072337962964</v>
      </c>
      <c r="T8">
        <f t="shared" si="3"/>
        <v>2014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4">
        <v>1467680867</v>
      </c>
      <c r="J9" s="14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t="s">
        <v>8312</v>
      </c>
      <c r="Q9" t="s">
        <v>8313</v>
      </c>
      <c r="R9" s="12">
        <f t="shared" si="1"/>
        <v>42516.047071759262</v>
      </c>
      <c r="S9" s="13">
        <f t="shared" si="2"/>
        <v>42556.047071759262</v>
      </c>
      <c r="T9">
        <f t="shared" si="3"/>
        <v>2016</v>
      </c>
    </row>
    <row r="10" spans="1:20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4">
        <v>1460754000</v>
      </c>
      <c r="J10" s="14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t="s">
        <v>8312</v>
      </c>
      <c r="Q10" t="s">
        <v>8313</v>
      </c>
      <c r="R10" s="12">
        <f t="shared" si="1"/>
        <v>42468.94458333333</v>
      </c>
      <c r="S10" s="13">
        <f t="shared" si="2"/>
        <v>42475.875</v>
      </c>
      <c r="T10">
        <f t="shared" si="3"/>
        <v>2016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4">
        <v>1460860144</v>
      </c>
      <c r="J11" s="14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t="s">
        <v>8312</v>
      </c>
      <c r="Q11" t="s">
        <v>8313</v>
      </c>
      <c r="R11" s="12">
        <f t="shared" si="1"/>
        <v>42447.103518518517</v>
      </c>
      <c r="S11" s="13">
        <f t="shared" si="2"/>
        <v>42477.103518518517</v>
      </c>
      <c r="T11">
        <f t="shared" si="3"/>
        <v>2016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4">
        <v>1403660279</v>
      </c>
      <c r="J12" s="14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t="s">
        <v>8312</v>
      </c>
      <c r="Q12" t="s">
        <v>8313</v>
      </c>
      <c r="R12" s="12">
        <f t="shared" si="1"/>
        <v>41780.068043981482</v>
      </c>
      <c r="S12" s="13">
        <f t="shared" si="2"/>
        <v>41815.068043981482</v>
      </c>
      <c r="T12">
        <f t="shared" si="3"/>
        <v>2014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4">
        <v>1471834800</v>
      </c>
      <c r="J13" s="14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t="s">
        <v>8312</v>
      </c>
      <c r="Q13" t="s">
        <v>8313</v>
      </c>
      <c r="R13" s="12">
        <f t="shared" si="1"/>
        <v>42572.778495370367</v>
      </c>
      <c r="S13" s="13">
        <f t="shared" si="2"/>
        <v>42604.125</v>
      </c>
      <c r="T13">
        <f t="shared" si="3"/>
        <v>2016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4">
        <v>1405479600</v>
      </c>
      <c r="J14" s="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t="s">
        <v>8312</v>
      </c>
      <c r="Q14" t="s">
        <v>8313</v>
      </c>
      <c r="R14" s="12">
        <f t="shared" si="1"/>
        <v>41791.713252314818</v>
      </c>
      <c r="S14" s="13">
        <f t="shared" si="2"/>
        <v>41836.125</v>
      </c>
      <c r="T14">
        <f t="shared" si="3"/>
        <v>2014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4">
        <v>1466713620</v>
      </c>
      <c r="J15" s="14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t="s">
        <v>8312</v>
      </c>
      <c r="Q15" t="s">
        <v>8313</v>
      </c>
      <c r="R15" s="12">
        <f t="shared" si="1"/>
        <v>42508.677187499998</v>
      </c>
      <c r="S15" s="13">
        <f t="shared" si="2"/>
        <v>42544.852083333331</v>
      </c>
      <c r="T15">
        <f t="shared" si="3"/>
        <v>2016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4">
        <v>1405259940</v>
      </c>
      <c r="J16" s="14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t="s">
        <v>8312</v>
      </c>
      <c r="Q16" t="s">
        <v>8313</v>
      </c>
      <c r="R16" s="12">
        <f t="shared" si="1"/>
        <v>41808.02648148148</v>
      </c>
      <c r="S16" s="13">
        <f t="shared" si="2"/>
        <v>41833.582638888889</v>
      </c>
      <c r="T16">
        <f t="shared" si="3"/>
        <v>2014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4">
        <v>1443384840</v>
      </c>
      <c r="J17" s="14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t="s">
        <v>8312</v>
      </c>
      <c r="Q17" t="s">
        <v>8313</v>
      </c>
      <c r="R17" s="12">
        <f t="shared" si="1"/>
        <v>42256.391875000001</v>
      </c>
      <c r="S17" s="13">
        <f t="shared" si="2"/>
        <v>42274.843055555553</v>
      </c>
      <c r="T17">
        <f t="shared" si="3"/>
        <v>2015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4">
        <v>1402896600</v>
      </c>
      <c r="J18" s="14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t="s">
        <v>8312</v>
      </c>
      <c r="Q18" t="s">
        <v>8313</v>
      </c>
      <c r="R18" s="12">
        <f t="shared" si="1"/>
        <v>41760.796423611115</v>
      </c>
      <c r="S18" s="13">
        <f t="shared" si="2"/>
        <v>41806.229166666664</v>
      </c>
      <c r="T18">
        <f t="shared" si="3"/>
        <v>2014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4">
        <v>1415126022</v>
      </c>
      <c r="J19" s="14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t="s">
        <v>8312</v>
      </c>
      <c r="Q19" t="s">
        <v>8313</v>
      </c>
      <c r="R19" s="12">
        <f t="shared" si="1"/>
        <v>41917.731736111113</v>
      </c>
      <c r="S19" s="13">
        <f t="shared" si="2"/>
        <v>41947.773402777777</v>
      </c>
      <c r="T19">
        <f t="shared" si="3"/>
        <v>2014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4">
        <v>1410958856</v>
      </c>
      <c r="J20" s="14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t="s">
        <v>8312</v>
      </c>
      <c r="Q20" t="s">
        <v>8313</v>
      </c>
      <c r="R20" s="12">
        <f t="shared" si="1"/>
        <v>41869.542314814818</v>
      </c>
      <c r="S20" s="13">
        <f t="shared" si="2"/>
        <v>41899.542314814818</v>
      </c>
      <c r="T20">
        <f t="shared" si="3"/>
        <v>2014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4">
        <v>1437420934</v>
      </c>
      <c r="J21" s="14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t="s">
        <v>8312</v>
      </c>
      <c r="Q21" t="s">
        <v>8313</v>
      </c>
      <c r="R21" s="12">
        <f t="shared" si="1"/>
        <v>42175.816365740742</v>
      </c>
      <c r="S21" s="13">
        <f t="shared" si="2"/>
        <v>42205.816365740742</v>
      </c>
      <c r="T21">
        <f t="shared" si="3"/>
        <v>2015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4">
        <v>1442167912</v>
      </c>
      <c r="J22" s="14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t="s">
        <v>8312</v>
      </c>
      <c r="Q22" t="s">
        <v>8313</v>
      </c>
      <c r="R22" s="12">
        <f t="shared" si="1"/>
        <v>42200.758240740746</v>
      </c>
      <c r="S22" s="13">
        <f t="shared" si="2"/>
        <v>42260.758240740746</v>
      </c>
      <c r="T22">
        <f t="shared" si="3"/>
        <v>2015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4">
        <v>1411743789</v>
      </c>
      <c r="J23" s="14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t="s">
        <v>8312</v>
      </c>
      <c r="Q23" t="s">
        <v>8313</v>
      </c>
      <c r="R23" s="12">
        <f t="shared" si="1"/>
        <v>41878.627187500002</v>
      </c>
      <c r="S23" s="13">
        <f t="shared" si="2"/>
        <v>41908.627187500002</v>
      </c>
      <c r="T23">
        <f t="shared" si="3"/>
        <v>2014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4">
        <v>1420099140</v>
      </c>
      <c r="J24" s="1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t="s">
        <v>8312</v>
      </c>
      <c r="Q24" t="s">
        <v>8313</v>
      </c>
      <c r="R24" s="12">
        <f t="shared" si="1"/>
        <v>41989.91134259259</v>
      </c>
      <c r="S24" s="13">
        <f t="shared" si="2"/>
        <v>42005.332638888889</v>
      </c>
      <c r="T24">
        <f t="shared" si="3"/>
        <v>2014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4">
        <v>1430407200</v>
      </c>
      <c r="J25" s="14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t="s">
        <v>8312</v>
      </c>
      <c r="Q25" t="s">
        <v>8313</v>
      </c>
      <c r="R25" s="12">
        <f t="shared" si="1"/>
        <v>42097.778946759259</v>
      </c>
      <c r="S25" s="13">
        <f t="shared" si="2"/>
        <v>42124.638888888891</v>
      </c>
      <c r="T25">
        <f t="shared" si="3"/>
        <v>2015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4">
        <v>1442345940</v>
      </c>
      <c r="J26" s="14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t="s">
        <v>8312</v>
      </c>
      <c r="Q26" t="s">
        <v>8313</v>
      </c>
      <c r="R26" s="12">
        <f t="shared" si="1"/>
        <v>42229.820173611108</v>
      </c>
      <c r="S26" s="13">
        <f t="shared" si="2"/>
        <v>42262.818750000006</v>
      </c>
      <c r="T26">
        <f t="shared" si="3"/>
        <v>2015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4">
        <v>1452299761</v>
      </c>
      <c r="J27" s="14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t="s">
        <v>8312</v>
      </c>
      <c r="Q27" t="s">
        <v>8313</v>
      </c>
      <c r="R27" s="12">
        <f t="shared" si="1"/>
        <v>42318.025011574078</v>
      </c>
      <c r="S27" s="13">
        <f t="shared" si="2"/>
        <v>42378.025011574078</v>
      </c>
      <c r="T27">
        <f t="shared" si="3"/>
        <v>2015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4">
        <v>1408278144</v>
      </c>
      <c r="J28" s="14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t="s">
        <v>8312</v>
      </c>
      <c r="Q28" t="s">
        <v>8313</v>
      </c>
      <c r="R28" s="12">
        <f t="shared" si="1"/>
        <v>41828.515555555554</v>
      </c>
      <c r="S28" s="13">
        <f t="shared" si="2"/>
        <v>41868.515555555554</v>
      </c>
      <c r="T28">
        <f t="shared" si="3"/>
        <v>2014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4">
        <v>1416113833</v>
      </c>
      <c r="J29" s="14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t="s">
        <v>8312</v>
      </c>
      <c r="Q29" t="s">
        <v>8313</v>
      </c>
      <c r="R29" s="12">
        <f t="shared" si="1"/>
        <v>41929.164733796293</v>
      </c>
      <c r="S29" s="13">
        <f t="shared" si="2"/>
        <v>41959.206400462965</v>
      </c>
      <c r="T29">
        <f t="shared" si="3"/>
        <v>2014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4">
        <v>1450307284</v>
      </c>
      <c r="J30" s="14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t="s">
        <v>8312</v>
      </c>
      <c r="Q30" t="s">
        <v>8313</v>
      </c>
      <c r="R30" s="12">
        <f t="shared" si="1"/>
        <v>42324.96393518518</v>
      </c>
      <c r="S30" s="13">
        <f t="shared" si="2"/>
        <v>42354.96393518518</v>
      </c>
      <c r="T30">
        <f t="shared" si="3"/>
        <v>2015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4">
        <v>1406045368</v>
      </c>
      <c r="J31" s="14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t="s">
        <v>8312</v>
      </c>
      <c r="Q31" t="s">
        <v>8313</v>
      </c>
      <c r="R31" s="12">
        <f t="shared" si="1"/>
        <v>41812.67324074074</v>
      </c>
      <c r="S31" s="13">
        <f t="shared" si="2"/>
        <v>41842.67324074074</v>
      </c>
      <c r="T31">
        <f t="shared" si="3"/>
        <v>2014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4">
        <v>1408604515</v>
      </c>
      <c r="J32" s="14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t="s">
        <v>8312</v>
      </c>
      <c r="Q32" t="s">
        <v>8313</v>
      </c>
      <c r="R32" s="12">
        <f t="shared" si="1"/>
        <v>41842.292997685188</v>
      </c>
      <c r="S32" s="13">
        <f t="shared" si="2"/>
        <v>41872.292997685188</v>
      </c>
      <c r="T32">
        <f t="shared" si="3"/>
        <v>2014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4">
        <v>1453748434</v>
      </c>
      <c r="J33" s="14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t="s">
        <v>8312</v>
      </c>
      <c r="Q33" t="s">
        <v>8313</v>
      </c>
      <c r="R33" s="12">
        <f t="shared" si="1"/>
        <v>42376.79206018518</v>
      </c>
      <c r="S33" s="13">
        <f t="shared" si="2"/>
        <v>42394.79206018518</v>
      </c>
      <c r="T33">
        <f t="shared" si="3"/>
        <v>2016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4">
        <v>1463111940</v>
      </c>
      <c r="J34" s="1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t="s">
        <v>8312</v>
      </c>
      <c r="Q34" t="s">
        <v>8313</v>
      </c>
      <c r="R34" s="12">
        <f t="shared" si="1"/>
        <v>42461.627511574072</v>
      </c>
      <c r="S34" s="13">
        <f t="shared" si="2"/>
        <v>42503.165972222225</v>
      </c>
      <c r="T34">
        <f t="shared" si="3"/>
        <v>2016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4">
        <v>1447001501</v>
      </c>
      <c r="J35" s="14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t="s">
        <v>8312</v>
      </c>
      <c r="Q35" t="s">
        <v>8313</v>
      </c>
      <c r="R35" s="12">
        <f t="shared" si="1"/>
        <v>42286.660891203705</v>
      </c>
      <c r="S35" s="13">
        <f t="shared" si="2"/>
        <v>42316.702557870376</v>
      </c>
      <c r="T35">
        <f t="shared" si="3"/>
        <v>2015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4">
        <v>1407224601</v>
      </c>
      <c r="J36" s="14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t="s">
        <v>8312</v>
      </c>
      <c r="Q36" t="s">
        <v>8313</v>
      </c>
      <c r="R36" s="12">
        <f t="shared" si="1"/>
        <v>41841.321770833332</v>
      </c>
      <c r="S36" s="13">
        <f t="shared" si="2"/>
        <v>41856.321770833332</v>
      </c>
      <c r="T36">
        <f t="shared" si="3"/>
        <v>2014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4">
        <v>1430179200</v>
      </c>
      <c r="J37" s="14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t="s">
        <v>8312</v>
      </c>
      <c r="Q37" t="s">
        <v>8313</v>
      </c>
      <c r="R37" s="12">
        <f t="shared" si="1"/>
        <v>42098.291828703703</v>
      </c>
      <c r="S37" s="13">
        <f t="shared" si="2"/>
        <v>42122</v>
      </c>
      <c r="T37">
        <f t="shared" si="3"/>
        <v>2015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4">
        <v>1428128525</v>
      </c>
      <c r="J38" s="14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t="s">
        <v>8312</v>
      </c>
      <c r="Q38" t="s">
        <v>8313</v>
      </c>
      <c r="R38" s="12">
        <f t="shared" si="1"/>
        <v>42068.307002314818</v>
      </c>
      <c r="S38" s="13">
        <f t="shared" si="2"/>
        <v>42098.265335648146</v>
      </c>
      <c r="T38">
        <f t="shared" si="3"/>
        <v>2015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4">
        <v>1425055079</v>
      </c>
      <c r="J39" s="14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t="s">
        <v>8312</v>
      </c>
      <c r="Q39" t="s">
        <v>8313</v>
      </c>
      <c r="R39" s="12">
        <f t="shared" si="1"/>
        <v>42032.693043981482</v>
      </c>
      <c r="S39" s="13">
        <f t="shared" si="2"/>
        <v>42062.693043981482</v>
      </c>
      <c r="T39">
        <f t="shared" si="3"/>
        <v>2015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4">
        <v>1368235344</v>
      </c>
      <c r="J40" s="14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t="s">
        <v>8312</v>
      </c>
      <c r="Q40" t="s">
        <v>8313</v>
      </c>
      <c r="R40" s="12">
        <f t="shared" si="1"/>
        <v>41375.057222222218</v>
      </c>
      <c r="S40" s="13">
        <f t="shared" si="2"/>
        <v>41405.057222222218</v>
      </c>
      <c r="T40">
        <f t="shared" si="3"/>
        <v>2013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4">
        <v>1401058740</v>
      </c>
      <c r="J41" s="14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t="s">
        <v>8312</v>
      </c>
      <c r="Q41" t="s">
        <v>8313</v>
      </c>
      <c r="R41" s="12">
        <f t="shared" si="1"/>
        <v>41754.047083333331</v>
      </c>
      <c r="S41" s="13">
        <f t="shared" si="2"/>
        <v>41784.957638888889</v>
      </c>
      <c r="T41">
        <f t="shared" si="3"/>
        <v>2014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4">
        <v>1403150400</v>
      </c>
      <c r="J42" s="14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t="s">
        <v>8312</v>
      </c>
      <c r="Q42" t="s">
        <v>8313</v>
      </c>
      <c r="R42" s="12">
        <f t="shared" si="1"/>
        <v>41789.21398148148</v>
      </c>
      <c r="S42" s="13">
        <f t="shared" si="2"/>
        <v>41809.166666666664</v>
      </c>
      <c r="T42">
        <f t="shared" si="3"/>
        <v>2014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4">
        <v>1412516354</v>
      </c>
      <c r="J43" s="14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t="s">
        <v>8312</v>
      </c>
      <c r="Q43" t="s">
        <v>8313</v>
      </c>
      <c r="R43" s="12">
        <f t="shared" si="1"/>
        <v>41887.568912037037</v>
      </c>
      <c r="S43" s="13">
        <f t="shared" si="2"/>
        <v>41917.568912037037</v>
      </c>
      <c r="T43">
        <f t="shared" si="3"/>
        <v>2014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4">
        <v>1419780026</v>
      </c>
      <c r="J44" s="1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t="s">
        <v>8312</v>
      </c>
      <c r="Q44" t="s">
        <v>8313</v>
      </c>
      <c r="R44" s="12">
        <f t="shared" si="1"/>
        <v>41971.639189814814</v>
      </c>
      <c r="S44" s="13">
        <f t="shared" si="2"/>
        <v>42001.639189814814</v>
      </c>
      <c r="T44">
        <f t="shared" si="3"/>
        <v>2014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4">
        <v>1405209600</v>
      </c>
      <c r="J45" s="14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t="s">
        <v>8312</v>
      </c>
      <c r="Q45" t="s">
        <v>8313</v>
      </c>
      <c r="R45" s="12">
        <f t="shared" si="1"/>
        <v>41802.790347222224</v>
      </c>
      <c r="S45" s="13">
        <f t="shared" si="2"/>
        <v>41833</v>
      </c>
      <c r="T45">
        <f t="shared" si="3"/>
        <v>2014</v>
      </c>
    </row>
    <row r="46" spans="1:20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4">
        <v>1412648537</v>
      </c>
      <c r="J46" s="14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t="s">
        <v>8312</v>
      </c>
      <c r="Q46" t="s">
        <v>8313</v>
      </c>
      <c r="R46" s="12">
        <f t="shared" si="1"/>
        <v>41874.098807870374</v>
      </c>
      <c r="S46" s="13">
        <f t="shared" si="2"/>
        <v>41919.098807870374</v>
      </c>
      <c r="T46">
        <f t="shared" si="3"/>
        <v>2014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4">
        <v>1461769107</v>
      </c>
      <c r="J47" s="14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t="s">
        <v>8312</v>
      </c>
      <c r="Q47" t="s">
        <v>8313</v>
      </c>
      <c r="R47" s="12">
        <f t="shared" si="1"/>
        <v>42457.623923611114</v>
      </c>
      <c r="S47" s="13">
        <f t="shared" si="2"/>
        <v>42487.623923611114</v>
      </c>
      <c r="T47">
        <f t="shared" si="3"/>
        <v>2016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4">
        <v>1450220974</v>
      </c>
      <c r="J48" s="14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t="s">
        <v>8312</v>
      </c>
      <c r="Q48" t="s">
        <v>8313</v>
      </c>
      <c r="R48" s="12">
        <f t="shared" si="1"/>
        <v>42323.964976851858</v>
      </c>
      <c r="S48" s="13">
        <f t="shared" si="2"/>
        <v>42353.964976851858</v>
      </c>
      <c r="T48">
        <f t="shared" si="3"/>
        <v>2015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4">
        <v>1419021607</v>
      </c>
      <c r="J49" s="14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t="s">
        <v>8312</v>
      </c>
      <c r="Q49" t="s">
        <v>8313</v>
      </c>
      <c r="R49" s="12">
        <f t="shared" si="1"/>
        <v>41932.819525462961</v>
      </c>
      <c r="S49" s="13">
        <f t="shared" si="2"/>
        <v>41992.861192129625</v>
      </c>
      <c r="T49">
        <f t="shared" si="3"/>
        <v>2014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4">
        <v>1425211200</v>
      </c>
      <c r="J50" s="14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t="s">
        <v>8312</v>
      </c>
      <c r="Q50" t="s">
        <v>8313</v>
      </c>
      <c r="R50" s="12">
        <f t="shared" si="1"/>
        <v>42033.516898148147</v>
      </c>
      <c r="S50" s="13">
        <f t="shared" si="2"/>
        <v>42064.5</v>
      </c>
      <c r="T50">
        <f t="shared" si="3"/>
        <v>2015</v>
      </c>
    </row>
    <row r="51" spans="1:20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4">
        <v>1445660045</v>
      </c>
      <c r="J51" s="14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t="s">
        <v>8312</v>
      </c>
      <c r="Q51" t="s">
        <v>8313</v>
      </c>
      <c r="R51" s="12">
        <f t="shared" si="1"/>
        <v>42271.176446759258</v>
      </c>
      <c r="S51" s="13">
        <f t="shared" si="2"/>
        <v>42301.176446759258</v>
      </c>
      <c r="T51">
        <f t="shared" si="3"/>
        <v>2015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4">
        <v>1422637200</v>
      </c>
      <c r="J52" s="14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t="s">
        <v>8312</v>
      </c>
      <c r="Q52" t="s">
        <v>8313</v>
      </c>
      <c r="R52" s="12">
        <f t="shared" si="1"/>
        <v>41995.752986111111</v>
      </c>
      <c r="S52" s="13">
        <f t="shared" si="2"/>
        <v>42034.708333333328</v>
      </c>
      <c r="T52">
        <f t="shared" si="3"/>
        <v>2014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4">
        <v>1439245037</v>
      </c>
      <c r="J53" s="14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t="s">
        <v>8312</v>
      </c>
      <c r="Q53" t="s">
        <v>8313</v>
      </c>
      <c r="R53" s="12">
        <f t="shared" si="1"/>
        <v>42196.928668981483</v>
      </c>
      <c r="S53" s="13">
        <f t="shared" si="2"/>
        <v>42226.928668981483</v>
      </c>
      <c r="T53">
        <f t="shared" si="3"/>
        <v>2015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4">
        <v>1405615846</v>
      </c>
      <c r="J54" s="1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t="s">
        <v>8312</v>
      </c>
      <c r="Q54" t="s">
        <v>8313</v>
      </c>
      <c r="R54" s="12">
        <f t="shared" si="1"/>
        <v>41807.701921296299</v>
      </c>
      <c r="S54" s="13">
        <f t="shared" si="2"/>
        <v>41837.701921296299</v>
      </c>
      <c r="T54">
        <f t="shared" si="3"/>
        <v>2014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4">
        <v>1396648800</v>
      </c>
      <c r="J55" s="14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t="s">
        <v>8312</v>
      </c>
      <c r="Q55" t="s">
        <v>8313</v>
      </c>
      <c r="R55" s="12">
        <f t="shared" si="1"/>
        <v>41719.549131944441</v>
      </c>
      <c r="S55" s="13">
        <f t="shared" si="2"/>
        <v>41733.916666666664</v>
      </c>
      <c r="T55">
        <f t="shared" si="3"/>
        <v>2014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4">
        <v>1451063221</v>
      </c>
      <c r="J56" s="14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t="s">
        <v>8312</v>
      </c>
      <c r="Q56" t="s">
        <v>8313</v>
      </c>
      <c r="R56" s="12">
        <f t="shared" si="1"/>
        <v>42333.713206018518</v>
      </c>
      <c r="S56" s="13">
        <f t="shared" si="2"/>
        <v>42363.713206018518</v>
      </c>
      <c r="T56">
        <f t="shared" si="3"/>
        <v>2015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4">
        <v>1464390916</v>
      </c>
      <c r="J57" s="14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t="s">
        <v>8312</v>
      </c>
      <c r="Q57" t="s">
        <v>8313</v>
      </c>
      <c r="R57" s="12">
        <f t="shared" si="1"/>
        <v>42496.968935185185</v>
      </c>
      <c r="S57" s="13">
        <f t="shared" si="2"/>
        <v>42517.968935185185</v>
      </c>
      <c r="T57">
        <f t="shared" si="3"/>
        <v>2016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4">
        <v>1433779200</v>
      </c>
      <c r="J58" s="14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t="s">
        <v>8312</v>
      </c>
      <c r="Q58" t="s">
        <v>8313</v>
      </c>
      <c r="R58" s="12">
        <f t="shared" si="1"/>
        <v>42149.548888888887</v>
      </c>
      <c r="S58" s="13">
        <f t="shared" si="2"/>
        <v>42163.666666666672</v>
      </c>
      <c r="T58">
        <f t="shared" si="3"/>
        <v>2015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4">
        <v>1429991962</v>
      </c>
      <c r="J59" s="14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t="s">
        <v>8312</v>
      </c>
      <c r="Q59" t="s">
        <v>8313</v>
      </c>
      <c r="R59" s="12">
        <f t="shared" si="1"/>
        <v>42089.83289351852</v>
      </c>
      <c r="S59" s="13">
        <f t="shared" si="2"/>
        <v>42119.83289351852</v>
      </c>
      <c r="T59">
        <f t="shared" si="3"/>
        <v>2015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4">
        <v>1416423172</v>
      </c>
      <c r="J60" s="14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t="s">
        <v>8312</v>
      </c>
      <c r="Q60" t="s">
        <v>8313</v>
      </c>
      <c r="R60" s="12">
        <f t="shared" si="1"/>
        <v>41932.745046296295</v>
      </c>
      <c r="S60" s="13">
        <f t="shared" si="2"/>
        <v>41962.786712962959</v>
      </c>
      <c r="T60">
        <f t="shared" si="3"/>
        <v>2014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4">
        <v>1442264400</v>
      </c>
      <c r="J61" s="14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t="s">
        <v>8312</v>
      </c>
      <c r="Q61" t="s">
        <v>8313</v>
      </c>
      <c r="R61" s="12">
        <f t="shared" si="1"/>
        <v>42230.23583333334</v>
      </c>
      <c r="S61" s="13">
        <f t="shared" si="2"/>
        <v>42261.875</v>
      </c>
      <c r="T61">
        <f t="shared" si="3"/>
        <v>2015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4">
        <v>1395532800</v>
      </c>
      <c r="J62" s="14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t="s">
        <v>8312</v>
      </c>
      <c r="Q62" t="s">
        <v>8314</v>
      </c>
      <c r="R62" s="12">
        <f t="shared" si="1"/>
        <v>41701.901817129627</v>
      </c>
      <c r="S62" s="13">
        <f t="shared" si="2"/>
        <v>41721</v>
      </c>
      <c r="T62">
        <f t="shared" si="3"/>
        <v>2014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4">
        <v>1370547157</v>
      </c>
      <c r="J63" s="14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t="s">
        <v>8312</v>
      </c>
      <c r="Q63" t="s">
        <v>8314</v>
      </c>
      <c r="R63" s="12">
        <f t="shared" si="1"/>
        <v>41409.814317129632</v>
      </c>
      <c r="S63" s="13">
        <f t="shared" si="2"/>
        <v>41431.814317129632</v>
      </c>
      <c r="T63">
        <f t="shared" si="3"/>
        <v>2013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4">
        <v>1362337878</v>
      </c>
      <c r="J64" s="1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t="s">
        <v>8312</v>
      </c>
      <c r="Q64" t="s">
        <v>8314</v>
      </c>
      <c r="R64" s="12">
        <f t="shared" si="1"/>
        <v>41311.799513888887</v>
      </c>
      <c r="S64" s="13">
        <f t="shared" si="2"/>
        <v>41336.799513888887</v>
      </c>
      <c r="T64">
        <f t="shared" si="3"/>
        <v>2013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4">
        <v>1388206740</v>
      </c>
      <c r="J65" s="14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t="s">
        <v>8312</v>
      </c>
      <c r="Q65" t="s">
        <v>8314</v>
      </c>
      <c r="R65" s="12">
        <f t="shared" si="1"/>
        <v>41612.912187499998</v>
      </c>
      <c r="S65" s="13">
        <f t="shared" si="2"/>
        <v>41636.207638888889</v>
      </c>
      <c r="T65">
        <f t="shared" si="3"/>
        <v>2013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4">
        <v>1373243181</v>
      </c>
      <c r="J66" s="14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 t="s">
        <v>8312</v>
      </c>
      <c r="Q66" t="s">
        <v>8314</v>
      </c>
      <c r="R66" s="12">
        <f t="shared" ref="R66:R129" si="5">(((J66/60)/60)/24)+DATE(1970,1,1)</f>
        <v>41433.01829861111</v>
      </c>
      <c r="S66" s="13">
        <f t="shared" ref="S66:S129" si="6">(((I66/60)/60)/24)+DATE(1970,1,1)</f>
        <v>41463.01829861111</v>
      </c>
      <c r="T66">
        <f t="shared" si="3"/>
        <v>2013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4">
        <v>1407736740</v>
      </c>
      <c r="J67" s="14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 t="s">
        <v>8312</v>
      </c>
      <c r="Q67" t="s">
        <v>8314</v>
      </c>
      <c r="R67" s="12">
        <f t="shared" si="5"/>
        <v>41835.821226851855</v>
      </c>
      <c r="S67" s="13">
        <f t="shared" si="6"/>
        <v>41862.249305555553</v>
      </c>
      <c r="T67">
        <f t="shared" ref="T67:T130" si="7">YEAR(R67)</f>
        <v>2014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4">
        <v>1468873420</v>
      </c>
      <c r="J68" s="14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 t="s">
        <v>8312</v>
      </c>
      <c r="Q68" t="s">
        <v>8314</v>
      </c>
      <c r="R68" s="12">
        <f t="shared" si="5"/>
        <v>42539.849768518514</v>
      </c>
      <c r="S68" s="13">
        <f t="shared" si="6"/>
        <v>42569.849768518514</v>
      </c>
      <c r="T68">
        <f t="shared" si="7"/>
        <v>2016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4">
        <v>1342360804</v>
      </c>
      <c r="J69" s="14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 t="s">
        <v>8312</v>
      </c>
      <c r="Q69" t="s">
        <v>8314</v>
      </c>
      <c r="R69" s="12">
        <f t="shared" si="5"/>
        <v>41075.583379629628</v>
      </c>
      <c r="S69" s="13">
        <f t="shared" si="6"/>
        <v>41105.583379629628</v>
      </c>
      <c r="T69">
        <f t="shared" si="7"/>
        <v>2012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4">
        <v>1393162791</v>
      </c>
      <c r="J70" s="14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 t="s">
        <v>8312</v>
      </c>
      <c r="Q70" t="s">
        <v>8314</v>
      </c>
      <c r="R70" s="12">
        <f t="shared" si="5"/>
        <v>41663.569340277776</v>
      </c>
      <c r="S70" s="13">
        <f t="shared" si="6"/>
        <v>41693.569340277776</v>
      </c>
      <c r="T70">
        <f t="shared" si="7"/>
        <v>2014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4">
        <v>1317538740</v>
      </c>
      <c r="J71" s="14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 t="s">
        <v>8312</v>
      </c>
      <c r="Q71" t="s">
        <v>8314</v>
      </c>
      <c r="R71" s="12">
        <f t="shared" si="5"/>
        <v>40786.187789351854</v>
      </c>
      <c r="S71" s="13">
        <f t="shared" si="6"/>
        <v>40818.290972222225</v>
      </c>
      <c r="T71">
        <f t="shared" si="7"/>
        <v>2011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4">
        <v>1315171845</v>
      </c>
      <c r="J72" s="14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 t="s">
        <v>8312</v>
      </c>
      <c r="Q72" t="s">
        <v>8314</v>
      </c>
      <c r="R72" s="12">
        <f t="shared" si="5"/>
        <v>40730.896354166667</v>
      </c>
      <c r="S72" s="13">
        <f t="shared" si="6"/>
        <v>40790.896354166667</v>
      </c>
      <c r="T72">
        <f t="shared" si="7"/>
        <v>2011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4">
        <v>1338186657</v>
      </c>
      <c r="J73" s="14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 t="s">
        <v>8312</v>
      </c>
      <c r="Q73" t="s">
        <v>8314</v>
      </c>
      <c r="R73" s="12">
        <f t="shared" si="5"/>
        <v>40997.271493055552</v>
      </c>
      <c r="S73" s="13">
        <f t="shared" si="6"/>
        <v>41057.271493055552</v>
      </c>
      <c r="T73">
        <f t="shared" si="7"/>
        <v>2012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4">
        <v>1352937600</v>
      </c>
      <c r="J74" s="1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 t="s">
        <v>8312</v>
      </c>
      <c r="Q74" t="s">
        <v>8314</v>
      </c>
      <c r="R74" s="12">
        <f t="shared" si="5"/>
        <v>41208.010196759256</v>
      </c>
      <c r="S74" s="13">
        <f t="shared" si="6"/>
        <v>41228</v>
      </c>
      <c r="T74">
        <f t="shared" si="7"/>
        <v>2012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4">
        <v>1304395140</v>
      </c>
      <c r="J75" s="14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 t="s">
        <v>8312</v>
      </c>
      <c r="Q75" t="s">
        <v>8314</v>
      </c>
      <c r="R75" s="12">
        <f t="shared" si="5"/>
        <v>40587.75675925926</v>
      </c>
      <c r="S75" s="13">
        <f t="shared" si="6"/>
        <v>40666.165972222225</v>
      </c>
      <c r="T75">
        <f t="shared" si="7"/>
        <v>2011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4">
        <v>1453376495</v>
      </c>
      <c r="J76" s="14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 t="s">
        <v>8312</v>
      </c>
      <c r="Q76" t="s">
        <v>8314</v>
      </c>
      <c r="R76" s="12">
        <f t="shared" si="5"/>
        <v>42360.487210648149</v>
      </c>
      <c r="S76" s="13">
        <f t="shared" si="6"/>
        <v>42390.487210648149</v>
      </c>
      <c r="T76">
        <f t="shared" si="7"/>
        <v>2015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4">
        <v>1366693272</v>
      </c>
      <c r="J77" s="14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 t="s">
        <v>8312</v>
      </c>
      <c r="Q77" t="s">
        <v>8314</v>
      </c>
      <c r="R77" s="12">
        <f t="shared" si="5"/>
        <v>41357.209166666667</v>
      </c>
      <c r="S77" s="13">
        <f t="shared" si="6"/>
        <v>41387.209166666667</v>
      </c>
      <c r="T77">
        <f t="shared" si="7"/>
        <v>2013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4">
        <v>1325007358</v>
      </c>
      <c r="J78" s="14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 t="s">
        <v>8312</v>
      </c>
      <c r="Q78" t="s">
        <v>8314</v>
      </c>
      <c r="R78" s="12">
        <f t="shared" si="5"/>
        <v>40844.691643518519</v>
      </c>
      <c r="S78" s="13">
        <f t="shared" si="6"/>
        <v>40904.733310185184</v>
      </c>
      <c r="T78">
        <f t="shared" si="7"/>
        <v>2011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4">
        <v>1337569140</v>
      </c>
      <c r="J79" s="14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 t="s">
        <v>8312</v>
      </c>
      <c r="Q79" t="s">
        <v>8314</v>
      </c>
      <c r="R79" s="12">
        <f t="shared" si="5"/>
        <v>40997.144872685189</v>
      </c>
      <c r="S79" s="13">
        <f t="shared" si="6"/>
        <v>41050.124305555553</v>
      </c>
      <c r="T79">
        <f t="shared" si="7"/>
        <v>2012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4">
        <v>1472751121</v>
      </c>
      <c r="J80" s="14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 t="s">
        <v>8312</v>
      </c>
      <c r="Q80" t="s">
        <v>8314</v>
      </c>
      <c r="R80" s="12">
        <f t="shared" si="5"/>
        <v>42604.730567129634</v>
      </c>
      <c r="S80" s="13">
        <f t="shared" si="6"/>
        <v>42614.730567129634</v>
      </c>
      <c r="T80">
        <f t="shared" si="7"/>
        <v>2016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4">
        <v>1398451093</v>
      </c>
      <c r="J81" s="14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 t="s">
        <v>8312</v>
      </c>
      <c r="Q81" t="s">
        <v>8314</v>
      </c>
      <c r="R81" s="12">
        <f t="shared" si="5"/>
        <v>41724.776539351849</v>
      </c>
      <c r="S81" s="13">
        <f t="shared" si="6"/>
        <v>41754.776539351849</v>
      </c>
      <c r="T81">
        <f t="shared" si="7"/>
        <v>2014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4">
        <v>1386640856</v>
      </c>
      <c r="J82" s="14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 t="s">
        <v>8312</v>
      </c>
      <c r="Q82" t="s">
        <v>8314</v>
      </c>
      <c r="R82" s="12">
        <f t="shared" si="5"/>
        <v>41583.083981481483</v>
      </c>
      <c r="S82" s="13">
        <f t="shared" si="6"/>
        <v>41618.083981481483</v>
      </c>
      <c r="T82">
        <f t="shared" si="7"/>
        <v>2013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4">
        <v>1342234920</v>
      </c>
      <c r="J83" s="14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 t="s">
        <v>8312</v>
      </c>
      <c r="Q83" t="s">
        <v>8314</v>
      </c>
      <c r="R83" s="12">
        <f t="shared" si="5"/>
        <v>41100.158877314818</v>
      </c>
      <c r="S83" s="13">
        <f t="shared" si="6"/>
        <v>41104.126388888886</v>
      </c>
      <c r="T83">
        <f t="shared" si="7"/>
        <v>2012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4">
        <v>1318189261</v>
      </c>
      <c r="J84" s="1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 t="s">
        <v>8312</v>
      </c>
      <c r="Q84" t="s">
        <v>8314</v>
      </c>
      <c r="R84" s="12">
        <f t="shared" si="5"/>
        <v>40795.820150462961</v>
      </c>
      <c r="S84" s="13">
        <f t="shared" si="6"/>
        <v>40825.820150462961</v>
      </c>
      <c r="T84">
        <f t="shared" si="7"/>
        <v>2011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4">
        <v>1424604600</v>
      </c>
      <c r="J85" s="14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 t="s">
        <v>8312</v>
      </c>
      <c r="Q85" t="s">
        <v>8314</v>
      </c>
      <c r="R85" s="12">
        <f t="shared" si="5"/>
        <v>42042.615613425922</v>
      </c>
      <c r="S85" s="13">
        <f t="shared" si="6"/>
        <v>42057.479166666672</v>
      </c>
      <c r="T85">
        <f t="shared" si="7"/>
        <v>2015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4">
        <v>1305483086</v>
      </c>
      <c r="J86" s="14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 t="s">
        <v>8312</v>
      </c>
      <c r="Q86" t="s">
        <v>8314</v>
      </c>
      <c r="R86" s="12">
        <f t="shared" si="5"/>
        <v>40648.757939814815</v>
      </c>
      <c r="S86" s="13">
        <f t="shared" si="6"/>
        <v>40678.757939814815</v>
      </c>
      <c r="T86">
        <f t="shared" si="7"/>
        <v>2011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4">
        <v>1316746837</v>
      </c>
      <c r="J87" s="14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 t="s">
        <v>8312</v>
      </c>
      <c r="Q87" t="s">
        <v>8314</v>
      </c>
      <c r="R87" s="12">
        <f t="shared" si="5"/>
        <v>40779.125428240739</v>
      </c>
      <c r="S87" s="13">
        <f t="shared" si="6"/>
        <v>40809.125428240739</v>
      </c>
      <c r="T87">
        <f t="shared" si="7"/>
        <v>2011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4">
        <v>1451226045</v>
      </c>
      <c r="J88" s="14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 t="s">
        <v>8312</v>
      </c>
      <c r="Q88" t="s">
        <v>8314</v>
      </c>
      <c r="R88" s="12">
        <f t="shared" si="5"/>
        <v>42291.556076388893</v>
      </c>
      <c r="S88" s="13">
        <f t="shared" si="6"/>
        <v>42365.59774305555</v>
      </c>
      <c r="T88">
        <f t="shared" si="7"/>
        <v>2015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4">
        <v>1275529260</v>
      </c>
      <c r="J89" s="14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 t="s">
        <v>8312</v>
      </c>
      <c r="Q89" t="s">
        <v>8314</v>
      </c>
      <c r="R89" s="12">
        <f t="shared" si="5"/>
        <v>40322.53938657407</v>
      </c>
      <c r="S89" s="13">
        <f t="shared" si="6"/>
        <v>40332.070138888892</v>
      </c>
      <c r="T89">
        <f t="shared" si="7"/>
        <v>2010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4">
        <v>1403452131</v>
      </c>
      <c r="J90" s="14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 t="s">
        <v>8312</v>
      </c>
      <c r="Q90" t="s">
        <v>8314</v>
      </c>
      <c r="R90" s="12">
        <f t="shared" si="5"/>
        <v>41786.65892361111</v>
      </c>
      <c r="S90" s="13">
        <f t="shared" si="6"/>
        <v>41812.65892361111</v>
      </c>
      <c r="T90">
        <f t="shared" si="7"/>
        <v>2014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4">
        <v>1370196192</v>
      </c>
      <c r="J91" s="14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 t="s">
        <v>8312</v>
      </c>
      <c r="Q91" t="s">
        <v>8314</v>
      </c>
      <c r="R91" s="12">
        <f t="shared" si="5"/>
        <v>41402.752222222225</v>
      </c>
      <c r="S91" s="13">
        <f t="shared" si="6"/>
        <v>41427.752222222225</v>
      </c>
      <c r="T91">
        <f t="shared" si="7"/>
        <v>2013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4">
        <v>1310454499</v>
      </c>
      <c r="J92" s="14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 t="s">
        <v>8312</v>
      </c>
      <c r="Q92" t="s">
        <v>8314</v>
      </c>
      <c r="R92" s="12">
        <f t="shared" si="5"/>
        <v>40706.297442129631</v>
      </c>
      <c r="S92" s="13">
        <f t="shared" si="6"/>
        <v>40736.297442129631</v>
      </c>
      <c r="T92">
        <f t="shared" si="7"/>
        <v>2011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4">
        <v>1305625164</v>
      </c>
      <c r="J93" s="14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 t="s">
        <v>8312</v>
      </c>
      <c r="Q93" t="s">
        <v>8314</v>
      </c>
      <c r="R93" s="12">
        <f t="shared" si="5"/>
        <v>40619.402361111112</v>
      </c>
      <c r="S93" s="13">
        <f t="shared" si="6"/>
        <v>40680.402361111112</v>
      </c>
      <c r="T93">
        <f t="shared" si="7"/>
        <v>2011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4">
        <v>1485936000</v>
      </c>
      <c r="J94" s="1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 t="s">
        <v>8312</v>
      </c>
      <c r="Q94" t="s">
        <v>8314</v>
      </c>
      <c r="R94" s="12">
        <f t="shared" si="5"/>
        <v>42721.198877314819</v>
      </c>
      <c r="S94" s="13">
        <f t="shared" si="6"/>
        <v>42767.333333333328</v>
      </c>
      <c r="T94">
        <f t="shared" si="7"/>
        <v>2016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4">
        <v>1341349200</v>
      </c>
      <c r="J95" s="14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 t="s">
        <v>8312</v>
      </c>
      <c r="Q95" t="s">
        <v>8314</v>
      </c>
      <c r="R95" s="12">
        <f t="shared" si="5"/>
        <v>41065.858067129629</v>
      </c>
      <c r="S95" s="13">
        <f t="shared" si="6"/>
        <v>41093.875</v>
      </c>
      <c r="T95">
        <f t="shared" si="7"/>
        <v>2012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4">
        <v>1396890822</v>
      </c>
      <c r="J96" s="14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 t="s">
        <v>8312</v>
      </c>
      <c r="Q96" t="s">
        <v>8314</v>
      </c>
      <c r="R96" s="12">
        <f t="shared" si="5"/>
        <v>41716.717847222222</v>
      </c>
      <c r="S96" s="13">
        <f t="shared" si="6"/>
        <v>41736.717847222222</v>
      </c>
      <c r="T96">
        <f t="shared" si="7"/>
        <v>2014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4">
        <v>1330214841</v>
      </c>
      <c r="J97" s="14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 t="s">
        <v>8312</v>
      </c>
      <c r="Q97" t="s">
        <v>8314</v>
      </c>
      <c r="R97" s="12">
        <f t="shared" si="5"/>
        <v>40935.005104166667</v>
      </c>
      <c r="S97" s="13">
        <f t="shared" si="6"/>
        <v>40965.005104166667</v>
      </c>
      <c r="T97">
        <f t="shared" si="7"/>
        <v>2012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4">
        <v>1280631600</v>
      </c>
      <c r="J98" s="14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 t="s">
        <v>8312</v>
      </c>
      <c r="Q98" t="s">
        <v>8314</v>
      </c>
      <c r="R98" s="12">
        <f t="shared" si="5"/>
        <v>40324.662511574075</v>
      </c>
      <c r="S98" s="13">
        <f t="shared" si="6"/>
        <v>40391.125</v>
      </c>
      <c r="T98">
        <f t="shared" si="7"/>
        <v>2010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4">
        <v>1310440482</v>
      </c>
      <c r="J99" s="14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 t="s">
        <v>8312</v>
      </c>
      <c r="Q99" t="s">
        <v>8314</v>
      </c>
      <c r="R99" s="12">
        <f t="shared" si="5"/>
        <v>40706.135208333333</v>
      </c>
      <c r="S99" s="13">
        <f t="shared" si="6"/>
        <v>40736.135208333333</v>
      </c>
      <c r="T99">
        <f t="shared" si="7"/>
        <v>2011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4">
        <v>1354923000</v>
      </c>
      <c r="J100" s="14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 t="s">
        <v>8312</v>
      </c>
      <c r="Q100" t="s">
        <v>8314</v>
      </c>
      <c r="R100" s="12">
        <f t="shared" si="5"/>
        <v>41214.79483796296</v>
      </c>
      <c r="S100" s="13">
        <f t="shared" si="6"/>
        <v>41250.979166666664</v>
      </c>
      <c r="T100">
        <f t="shared" si="7"/>
        <v>2012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4">
        <v>1390426799</v>
      </c>
      <c r="J101" s="14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 t="s">
        <v>8312</v>
      </c>
      <c r="Q101" t="s">
        <v>8314</v>
      </c>
      <c r="R101" s="12">
        <f t="shared" si="5"/>
        <v>41631.902766203704</v>
      </c>
      <c r="S101" s="13">
        <f t="shared" si="6"/>
        <v>41661.902766203704</v>
      </c>
      <c r="T101">
        <f t="shared" si="7"/>
        <v>2013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4">
        <v>1352055886</v>
      </c>
      <c r="J102" s="14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 t="s">
        <v>8312</v>
      </c>
      <c r="Q102" t="s">
        <v>8314</v>
      </c>
      <c r="R102" s="12">
        <f t="shared" si="5"/>
        <v>41197.753310185188</v>
      </c>
      <c r="S102" s="13">
        <f t="shared" si="6"/>
        <v>41217.794976851852</v>
      </c>
      <c r="T102">
        <f t="shared" si="7"/>
        <v>2012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4">
        <v>1359052710</v>
      </c>
      <c r="J103" s="14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 t="s">
        <v>8312</v>
      </c>
      <c r="Q103" t="s">
        <v>8314</v>
      </c>
      <c r="R103" s="12">
        <f t="shared" si="5"/>
        <v>41274.776736111111</v>
      </c>
      <c r="S103" s="13">
        <f t="shared" si="6"/>
        <v>41298.776736111111</v>
      </c>
      <c r="T103">
        <f t="shared" si="7"/>
        <v>2012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4">
        <v>1293073733</v>
      </c>
      <c r="J104" s="1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 t="s">
        <v>8312</v>
      </c>
      <c r="Q104" t="s">
        <v>8314</v>
      </c>
      <c r="R104" s="12">
        <f t="shared" si="5"/>
        <v>40505.131168981483</v>
      </c>
      <c r="S104" s="13">
        <f t="shared" si="6"/>
        <v>40535.131168981483</v>
      </c>
      <c r="T104">
        <f t="shared" si="7"/>
        <v>2010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4">
        <v>1394220030</v>
      </c>
      <c r="J105" s="14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 t="s">
        <v>8312</v>
      </c>
      <c r="Q105" t="s">
        <v>8314</v>
      </c>
      <c r="R105" s="12">
        <f t="shared" si="5"/>
        <v>41682.805902777778</v>
      </c>
      <c r="S105" s="13">
        <f t="shared" si="6"/>
        <v>41705.805902777778</v>
      </c>
      <c r="T105">
        <f t="shared" si="7"/>
        <v>2014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4">
        <v>1301792400</v>
      </c>
      <c r="J106" s="14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 t="s">
        <v>8312</v>
      </c>
      <c r="Q106" t="s">
        <v>8314</v>
      </c>
      <c r="R106" s="12">
        <f t="shared" si="5"/>
        <v>40612.695208333331</v>
      </c>
      <c r="S106" s="13">
        <f t="shared" si="6"/>
        <v>40636.041666666664</v>
      </c>
      <c r="T106">
        <f t="shared" si="7"/>
        <v>2011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4">
        <v>1463184000</v>
      </c>
      <c r="J107" s="14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 t="s">
        <v>8312</v>
      </c>
      <c r="Q107" t="s">
        <v>8314</v>
      </c>
      <c r="R107" s="12">
        <f t="shared" si="5"/>
        <v>42485.724768518514</v>
      </c>
      <c r="S107" s="13">
        <f t="shared" si="6"/>
        <v>42504</v>
      </c>
      <c r="T107">
        <f t="shared" si="7"/>
        <v>2016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4">
        <v>1333391901</v>
      </c>
      <c r="J108" s="14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 t="s">
        <v>8312</v>
      </c>
      <c r="Q108" t="s">
        <v>8314</v>
      </c>
      <c r="R108" s="12">
        <f t="shared" si="5"/>
        <v>40987.776631944449</v>
      </c>
      <c r="S108" s="13">
        <f t="shared" si="6"/>
        <v>41001.776631944449</v>
      </c>
      <c r="T108">
        <f t="shared" si="7"/>
        <v>2012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4">
        <v>1303688087</v>
      </c>
      <c r="J109" s="14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 t="s">
        <v>8312</v>
      </c>
      <c r="Q109" t="s">
        <v>8314</v>
      </c>
      <c r="R109" s="12">
        <f t="shared" si="5"/>
        <v>40635.982488425929</v>
      </c>
      <c r="S109" s="13">
        <f t="shared" si="6"/>
        <v>40657.982488425929</v>
      </c>
      <c r="T109">
        <f t="shared" si="7"/>
        <v>2011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4">
        <v>1370011370</v>
      </c>
      <c r="J110" s="14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 t="s">
        <v>8312</v>
      </c>
      <c r="Q110" t="s">
        <v>8314</v>
      </c>
      <c r="R110" s="12">
        <f t="shared" si="5"/>
        <v>41365.613078703704</v>
      </c>
      <c r="S110" s="13">
        <f t="shared" si="6"/>
        <v>41425.613078703704</v>
      </c>
      <c r="T110">
        <f t="shared" si="7"/>
        <v>2013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4">
        <v>1298680630</v>
      </c>
      <c r="J111" s="14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 t="s">
        <v>8312</v>
      </c>
      <c r="Q111" t="s">
        <v>8314</v>
      </c>
      <c r="R111" s="12">
        <f t="shared" si="5"/>
        <v>40570.025810185187</v>
      </c>
      <c r="S111" s="13">
        <f t="shared" si="6"/>
        <v>40600.025810185187</v>
      </c>
      <c r="T111">
        <f t="shared" si="7"/>
        <v>2011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4">
        <v>1384408740</v>
      </c>
      <c r="J112" s="14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 t="s">
        <v>8312</v>
      </c>
      <c r="Q112" t="s">
        <v>8314</v>
      </c>
      <c r="R112" s="12">
        <f t="shared" si="5"/>
        <v>41557.949687500004</v>
      </c>
      <c r="S112" s="13">
        <f t="shared" si="6"/>
        <v>41592.249305555553</v>
      </c>
      <c r="T112">
        <f t="shared" si="7"/>
        <v>2013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4">
        <v>1433059187</v>
      </c>
      <c r="J113" s="14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 t="s">
        <v>8312</v>
      </c>
      <c r="Q113" t="s">
        <v>8314</v>
      </c>
      <c r="R113" s="12">
        <f t="shared" si="5"/>
        <v>42125.333182870367</v>
      </c>
      <c r="S113" s="13">
        <f t="shared" si="6"/>
        <v>42155.333182870367</v>
      </c>
      <c r="T113">
        <f t="shared" si="7"/>
        <v>2015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4">
        <v>1397354400</v>
      </c>
      <c r="J114" s="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 t="s">
        <v>8312</v>
      </c>
      <c r="Q114" t="s">
        <v>8314</v>
      </c>
      <c r="R114" s="12">
        <f t="shared" si="5"/>
        <v>41718.043032407404</v>
      </c>
      <c r="S114" s="13">
        <f t="shared" si="6"/>
        <v>41742.083333333336</v>
      </c>
      <c r="T114">
        <f t="shared" si="7"/>
        <v>2014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4">
        <v>1312642800</v>
      </c>
      <c r="J115" s="14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 t="s">
        <v>8312</v>
      </c>
      <c r="Q115" t="s">
        <v>8314</v>
      </c>
      <c r="R115" s="12">
        <f t="shared" si="5"/>
        <v>40753.758425925924</v>
      </c>
      <c r="S115" s="13">
        <f t="shared" si="6"/>
        <v>40761.625</v>
      </c>
      <c r="T115">
        <f t="shared" si="7"/>
        <v>2011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4">
        <v>1326436488</v>
      </c>
      <c r="J116" s="14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 t="s">
        <v>8312</v>
      </c>
      <c r="Q116" t="s">
        <v>8314</v>
      </c>
      <c r="R116" s="12">
        <f t="shared" si="5"/>
        <v>40861.27416666667</v>
      </c>
      <c r="S116" s="13">
        <f t="shared" si="6"/>
        <v>40921.27416666667</v>
      </c>
      <c r="T116">
        <f t="shared" si="7"/>
        <v>2011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4">
        <v>1328377444</v>
      </c>
      <c r="J117" s="14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 t="s">
        <v>8312</v>
      </c>
      <c r="Q117" t="s">
        <v>8314</v>
      </c>
      <c r="R117" s="12">
        <f t="shared" si="5"/>
        <v>40918.738935185182</v>
      </c>
      <c r="S117" s="13">
        <f t="shared" si="6"/>
        <v>40943.738935185182</v>
      </c>
      <c r="T117">
        <f t="shared" si="7"/>
        <v>2012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4">
        <v>1302260155</v>
      </c>
      <c r="J118" s="14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 t="s">
        <v>8312</v>
      </c>
      <c r="Q118" t="s">
        <v>8314</v>
      </c>
      <c r="R118" s="12">
        <f t="shared" si="5"/>
        <v>40595.497164351851</v>
      </c>
      <c r="S118" s="13">
        <f t="shared" si="6"/>
        <v>40641.455497685187</v>
      </c>
      <c r="T118">
        <f t="shared" si="7"/>
        <v>2011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4">
        <v>1276110000</v>
      </c>
      <c r="J119" s="14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 t="s">
        <v>8312</v>
      </c>
      <c r="Q119" t="s">
        <v>8314</v>
      </c>
      <c r="R119" s="12">
        <f t="shared" si="5"/>
        <v>40248.834999999999</v>
      </c>
      <c r="S119" s="13">
        <f t="shared" si="6"/>
        <v>40338.791666666664</v>
      </c>
      <c r="T119">
        <f t="shared" si="7"/>
        <v>2010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4">
        <v>1311902236</v>
      </c>
      <c r="J120" s="14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 t="s">
        <v>8312</v>
      </c>
      <c r="Q120" t="s">
        <v>8314</v>
      </c>
      <c r="R120" s="12">
        <f t="shared" si="5"/>
        <v>40723.053657407407</v>
      </c>
      <c r="S120" s="13">
        <f t="shared" si="6"/>
        <v>40753.053657407407</v>
      </c>
      <c r="T120">
        <f t="shared" si="7"/>
        <v>2011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4">
        <v>1313276400</v>
      </c>
      <c r="J121" s="14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 t="s">
        <v>8312</v>
      </c>
      <c r="Q121" t="s">
        <v>8314</v>
      </c>
      <c r="R121" s="12">
        <f t="shared" si="5"/>
        <v>40739.069282407407</v>
      </c>
      <c r="S121" s="13">
        <f t="shared" si="6"/>
        <v>40768.958333333336</v>
      </c>
      <c r="T121">
        <f t="shared" si="7"/>
        <v>2011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4">
        <v>1475457107</v>
      </c>
      <c r="J122" s="14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 t="s">
        <v>8312</v>
      </c>
      <c r="Q122" t="s">
        <v>8315</v>
      </c>
      <c r="R122" s="12">
        <f t="shared" si="5"/>
        <v>42616.049849537041</v>
      </c>
      <c r="S122" s="13">
        <f t="shared" si="6"/>
        <v>42646.049849537041</v>
      </c>
      <c r="T122">
        <f t="shared" si="7"/>
        <v>2016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4">
        <v>1429352160</v>
      </c>
      <c r="J123" s="14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 t="s">
        <v>8312</v>
      </c>
      <c r="Q123" t="s">
        <v>8315</v>
      </c>
      <c r="R123" s="12">
        <f t="shared" si="5"/>
        <v>42096.704976851848</v>
      </c>
      <c r="S123" s="13">
        <f t="shared" si="6"/>
        <v>42112.427777777775</v>
      </c>
      <c r="T123">
        <f t="shared" si="7"/>
        <v>2015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4">
        <v>1476094907</v>
      </c>
      <c r="J124" s="1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s">
        <v>8312</v>
      </c>
      <c r="Q124" t="s">
        <v>8315</v>
      </c>
      <c r="R124" s="12">
        <f t="shared" si="5"/>
        <v>42593.431793981479</v>
      </c>
      <c r="S124" s="13">
        <f t="shared" si="6"/>
        <v>42653.431793981479</v>
      </c>
      <c r="T124">
        <f t="shared" si="7"/>
        <v>2016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4">
        <v>1414533600</v>
      </c>
      <c r="J125" s="14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 t="s">
        <v>8312</v>
      </c>
      <c r="Q125" t="s">
        <v>8315</v>
      </c>
      <c r="R125" s="12">
        <f t="shared" si="5"/>
        <v>41904.781990740739</v>
      </c>
      <c r="S125" s="13">
        <f t="shared" si="6"/>
        <v>41940.916666666664</v>
      </c>
      <c r="T125">
        <f t="shared" si="7"/>
        <v>2014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4">
        <v>1431728242</v>
      </c>
      <c r="J126" s="14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s">
        <v>8312</v>
      </c>
      <c r="Q126" t="s">
        <v>8315</v>
      </c>
      <c r="R126" s="12">
        <f t="shared" si="5"/>
        <v>42114.928726851853</v>
      </c>
      <c r="S126" s="13">
        <f t="shared" si="6"/>
        <v>42139.928726851853</v>
      </c>
      <c r="T126">
        <f t="shared" si="7"/>
        <v>2015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4">
        <v>1486165880</v>
      </c>
      <c r="J127" s="14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 t="s">
        <v>8312</v>
      </c>
      <c r="Q127" t="s">
        <v>8315</v>
      </c>
      <c r="R127" s="12">
        <f t="shared" si="5"/>
        <v>42709.993981481486</v>
      </c>
      <c r="S127" s="13">
        <f t="shared" si="6"/>
        <v>42769.993981481486</v>
      </c>
      <c r="T127">
        <f t="shared" si="7"/>
        <v>2016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4">
        <v>1433988000</v>
      </c>
      <c r="J128" s="14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 t="s">
        <v>8312</v>
      </c>
      <c r="Q128" t="s">
        <v>8315</v>
      </c>
      <c r="R128" s="12">
        <f t="shared" si="5"/>
        <v>42135.589548611111</v>
      </c>
      <c r="S128" s="13">
        <f t="shared" si="6"/>
        <v>42166.083333333328</v>
      </c>
      <c r="T128">
        <f t="shared" si="7"/>
        <v>2015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4">
        <v>1428069541</v>
      </c>
      <c r="J129" s="14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 t="s">
        <v>8312</v>
      </c>
      <c r="Q129" t="s">
        <v>8315</v>
      </c>
      <c r="R129" s="12">
        <f t="shared" si="5"/>
        <v>42067.62431712963</v>
      </c>
      <c r="S129" s="13">
        <f t="shared" si="6"/>
        <v>42097.582650462966</v>
      </c>
      <c r="T129">
        <f t="shared" si="7"/>
        <v>2015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4">
        <v>1476941293</v>
      </c>
      <c r="J130" s="14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 t="s">
        <v>8312</v>
      </c>
      <c r="Q130" t="s">
        <v>8315</v>
      </c>
      <c r="R130" s="12">
        <f t="shared" ref="R130:R193" si="9">(((J130/60)/60)/24)+DATE(1970,1,1)</f>
        <v>42628.22792824074</v>
      </c>
      <c r="S130" s="13">
        <f t="shared" ref="S130:S193" si="10">(((I130/60)/60)/24)+DATE(1970,1,1)</f>
        <v>42663.22792824074</v>
      </c>
      <c r="T130">
        <f t="shared" si="7"/>
        <v>2016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4">
        <v>1414708183</v>
      </c>
      <c r="J131" s="14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 t="s">
        <v>8312</v>
      </c>
      <c r="Q131" t="s">
        <v>8315</v>
      </c>
      <c r="R131" s="12">
        <f t="shared" si="9"/>
        <v>41882.937303240738</v>
      </c>
      <c r="S131" s="13">
        <f t="shared" si="10"/>
        <v>41942.937303240738</v>
      </c>
      <c r="T131">
        <f t="shared" ref="T131:T194" si="11">YEAR(R131)</f>
        <v>2014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4">
        <v>1402949760</v>
      </c>
      <c r="J132" s="14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s">
        <v>8312</v>
      </c>
      <c r="Q132" t="s">
        <v>8315</v>
      </c>
      <c r="R132" s="12">
        <f t="shared" si="9"/>
        <v>41778.915416666663</v>
      </c>
      <c r="S132" s="13">
        <f t="shared" si="10"/>
        <v>41806.844444444447</v>
      </c>
      <c r="T132">
        <f t="shared" si="11"/>
        <v>2014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4">
        <v>1467763200</v>
      </c>
      <c r="J133" s="14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s">
        <v>8312</v>
      </c>
      <c r="Q133" t="s">
        <v>8315</v>
      </c>
      <c r="R133" s="12">
        <f t="shared" si="9"/>
        <v>42541.837511574078</v>
      </c>
      <c r="S133" s="13">
        <f t="shared" si="10"/>
        <v>42557</v>
      </c>
      <c r="T133">
        <f t="shared" si="11"/>
        <v>2016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4">
        <v>1415392207</v>
      </c>
      <c r="J134" s="1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 t="s">
        <v>8312</v>
      </c>
      <c r="Q134" t="s">
        <v>8315</v>
      </c>
      <c r="R134" s="12">
        <f t="shared" si="9"/>
        <v>41905.812581018516</v>
      </c>
      <c r="S134" s="13">
        <f t="shared" si="10"/>
        <v>41950.854247685187</v>
      </c>
      <c r="T134">
        <f t="shared" si="11"/>
        <v>2014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4">
        <v>1464715860</v>
      </c>
      <c r="J135" s="14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s">
        <v>8312</v>
      </c>
      <c r="Q135" t="s">
        <v>8315</v>
      </c>
      <c r="R135" s="12">
        <f t="shared" si="9"/>
        <v>42491.80768518518</v>
      </c>
      <c r="S135" s="13">
        <f t="shared" si="10"/>
        <v>42521.729861111111</v>
      </c>
      <c r="T135">
        <f t="shared" si="11"/>
        <v>2016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4">
        <v>1441386000</v>
      </c>
      <c r="J136" s="14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s">
        <v>8312</v>
      </c>
      <c r="Q136" t="s">
        <v>8315</v>
      </c>
      <c r="R136" s="12">
        <f t="shared" si="9"/>
        <v>42221.909930555557</v>
      </c>
      <c r="S136" s="13">
        <f t="shared" si="10"/>
        <v>42251.708333333328</v>
      </c>
      <c r="T136">
        <f t="shared" si="11"/>
        <v>2015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4">
        <v>1404241200</v>
      </c>
      <c r="J137" s="14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 t="s">
        <v>8312</v>
      </c>
      <c r="Q137" t="s">
        <v>8315</v>
      </c>
      <c r="R137" s="12">
        <f t="shared" si="9"/>
        <v>41788.381909722222</v>
      </c>
      <c r="S137" s="13">
        <f t="shared" si="10"/>
        <v>41821.791666666664</v>
      </c>
      <c r="T137">
        <f t="shared" si="11"/>
        <v>2014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4">
        <v>1431771360</v>
      </c>
      <c r="J138" s="14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s">
        <v>8312</v>
      </c>
      <c r="Q138" t="s">
        <v>8315</v>
      </c>
      <c r="R138" s="12">
        <f t="shared" si="9"/>
        <v>42096.410115740742</v>
      </c>
      <c r="S138" s="13">
        <f t="shared" si="10"/>
        <v>42140.427777777775</v>
      </c>
      <c r="T138">
        <f t="shared" si="11"/>
        <v>2015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4">
        <v>1444657593</v>
      </c>
      <c r="J139" s="14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s">
        <v>8312</v>
      </c>
      <c r="Q139" t="s">
        <v>8315</v>
      </c>
      <c r="R139" s="12">
        <f t="shared" si="9"/>
        <v>42239.573993055557</v>
      </c>
      <c r="S139" s="13">
        <f t="shared" si="10"/>
        <v>42289.573993055557</v>
      </c>
      <c r="T139">
        <f t="shared" si="11"/>
        <v>2015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4">
        <v>1438405140</v>
      </c>
      <c r="J140" s="14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 t="s">
        <v>8312</v>
      </c>
      <c r="Q140" t="s">
        <v>8315</v>
      </c>
      <c r="R140" s="12">
        <f t="shared" si="9"/>
        <v>42186.257418981477</v>
      </c>
      <c r="S140" s="13">
        <f t="shared" si="10"/>
        <v>42217.207638888889</v>
      </c>
      <c r="T140">
        <f t="shared" si="11"/>
        <v>2015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4">
        <v>1436738772</v>
      </c>
      <c r="J141" s="14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 t="s">
        <v>8312</v>
      </c>
      <c r="Q141" t="s">
        <v>8315</v>
      </c>
      <c r="R141" s="12">
        <f t="shared" si="9"/>
        <v>42187.920972222222</v>
      </c>
      <c r="S141" s="13">
        <f t="shared" si="10"/>
        <v>42197.920972222222</v>
      </c>
      <c r="T141">
        <f t="shared" si="11"/>
        <v>2015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4">
        <v>1426823132</v>
      </c>
      <c r="J142" s="14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s">
        <v>8312</v>
      </c>
      <c r="Q142" t="s">
        <v>8315</v>
      </c>
      <c r="R142" s="12">
        <f t="shared" si="9"/>
        <v>42053.198287037041</v>
      </c>
      <c r="S142" s="13">
        <f t="shared" si="10"/>
        <v>42083.15662037037</v>
      </c>
      <c r="T142">
        <f t="shared" si="11"/>
        <v>2015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4">
        <v>1433043623</v>
      </c>
      <c r="J143" s="14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 t="s">
        <v>8312</v>
      </c>
      <c r="Q143" t="s">
        <v>8315</v>
      </c>
      <c r="R143" s="12">
        <f t="shared" si="9"/>
        <v>42110.153043981481</v>
      </c>
      <c r="S143" s="13">
        <f t="shared" si="10"/>
        <v>42155.153043981481</v>
      </c>
      <c r="T143">
        <f t="shared" si="11"/>
        <v>2015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4">
        <v>1416176778</v>
      </c>
      <c r="J144" s="1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 t="s">
        <v>8312</v>
      </c>
      <c r="Q144" t="s">
        <v>8315</v>
      </c>
      <c r="R144" s="12">
        <f t="shared" si="9"/>
        <v>41938.893263888887</v>
      </c>
      <c r="S144" s="13">
        <f t="shared" si="10"/>
        <v>41959.934930555552</v>
      </c>
      <c r="T144">
        <f t="shared" si="11"/>
        <v>2014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4">
        <v>1472882100</v>
      </c>
      <c r="J145" s="14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s">
        <v>8312</v>
      </c>
      <c r="Q145" t="s">
        <v>8315</v>
      </c>
      <c r="R145" s="12">
        <f t="shared" si="9"/>
        <v>42559.064143518524</v>
      </c>
      <c r="S145" s="13">
        <f t="shared" si="10"/>
        <v>42616.246527777781</v>
      </c>
      <c r="T145">
        <f t="shared" si="11"/>
        <v>2016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4">
        <v>1428945472</v>
      </c>
      <c r="J146" s="14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 t="s">
        <v>8312</v>
      </c>
      <c r="Q146" t="s">
        <v>8315</v>
      </c>
      <c r="R146" s="12">
        <f t="shared" si="9"/>
        <v>42047.762407407412</v>
      </c>
      <c r="S146" s="13">
        <f t="shared" si="10"/>
        <v>42107.72074074074</v>
      </c>
      <c r="T146">
        <f t="shared" si="11"/>
        <v>2015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4">
        <v>1439298052</v>
      </c>
      <c r="J147" s="14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 t="s">
        <v>8312</v>
      </c>
      <c r="Q147" t="s">
        <v>8315</v>
      </c>
      <c r="R147" s="12">
        <f t="shared" si="9"/>
        <v>42200.542268518519</v>
      </c>
      <c r="S147" s="13">
        <f t="shared" si="10"/>
        <v>42227.542268518519</v>
      </c>
      <c r="T147">
        <f t="shared" si="11"/>
        <v>2015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4">
        <v>1484698998</v>
      </c>
      <c r="J148" s="14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 t="s">
        <v>8312</v>
      </c>
      <c r="Q148" t="s">
        <v>8315</v>
      </c>
      <c r="R148" s="12">
        <f t="shared" si="9"/>
        <v>42693.016180555554</v>
      </c>
      <c r="S148" s="13">
        <f t="shared" si="10"/>
        <v>42753.016180555554</v>
      </c>
      <c r="T148">
        <f t="shared" si="11"/>
        <v>2016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4">
        <v>1420741080</v>
      </c>
      <c r="J149" s="14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s">
        <v>8312</v>
      </c>
      <c r="Q149" t="s">
        <v>8315</v>
      </c>
      <c r="R149" s="12">
        <f t="shared" si="9"/>
        <v>41969.767824074079</v>
      </c>
      <c r="S149" s="13">
        <f t="shared" si="10"/>
        <v>42012.762499999997</v>
      </c>
      <c r="T149">
        <f t="shared" si="11"/>
        <v>2014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4">
        <v>1456555536</v>
      </c>
      <c r="J150" s="14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 t="s">
        <v>8312</v>
      </c>
      <c r="Q150" t="s">
        <v>8315</v>
      </c>
      <c r="R150" s="12">
        <f t="shared" si="9"/>
        <v>42397.281666666662</v>
      </c>
      <c r="S150" s="13">
        <f t="shared" si="10"/>
        <v>42427.281666666662</v>
      </c>
      <c r="T150">
        <f t="shared" si="11"/>
        <v>2016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4">
        <v>1419494400</v>
      </c>
      <c r="J151" s="14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 t="s">
        <v>8312</v>
      </c>
      <c r="Q151" t="s">
        <v>8315</v>
      </c>
      <c r="R151" s="12">
        <f t="shared" si="9"/>
        <v>41968.172106481477</v>
      </c>
      <c r="S151" s="13">
        <f t="shared" si="10"/>
        <v>41998.333333333328</v>
      </c>
      <c r="T151">
        <f t="shared" si="11"/>
        <v>2014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4">
        <v>1432612382</v>
      </c>
      <c r="J152" s="14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 t="s">
        <v>8312</v>
      </c>
      <c r="Q152" t="s">
        <v>8315</v>
      </c>
      <c r="R152" s="12">
        <f t="shared" si="9"/>
        <v>42090.161828703705</v>
      </c>
      <c r="S152" s="13">
        <f t="shared" si="10"/>
        <v>42150.161828703705</v>
      </c>
      <c r="T152">
        <f t="shared" si="11"/>
        <v>2015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4">
        <v>1434633191</v>
      </c>
      <c r="J153" s="14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 t="s">
        <v>8312</v>
      </c>
      <c r="Q153" t="s">
        <v>8315</v>
      </c>
      <c r="R153" s="12">
        <f t="shared" si="9"/>
        <v>42113.550821759258</v>
      </c>
      <c r="S153" s="13">
        <f t="shared" si="10"/>
        <v>42173.550821759258</v>
      </c>
      <c r="T153">
        <f t="shared" si="11"/>
        <v>2015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4">
        <v>1411437100</v>
      </c>
      <c r="J154" s="1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 t="s">
        <v>8312</v>
      </c>
      <c r="Q154" t="s">
        <v>8315</v>
      </c>
      <c r="R154" s="12">
        <f t="shared" si="9"/>
        <v>41875.077546296299</v>
      </c>
      <c r="S154" s="13">
        <f t="shared" si="10"/>
        <v>41905.077546296299</v>
      </c>
      <c r="T154">
        <f t="shared" si="11"/>
        <v>2014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4">
        <v>1417532644</v>
      </c>
      <c r="J155" s="14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 t="s">
        <v>8312</v>
      </c>
      <c r="Q155" t="s">
        <v>8315</v>
      </c>
      <c r="R155" s="12">
        <f t="shared" si="9"/>
        <v>41933.586157407408</v>
      </c>
      <c r="S155" s="13">
        <f t="shared" si="10"/>
        <v>41975.627824074079</v>
      </c>
      <c r="T155">
        <f t="shared" si="11"/>
        <v>2014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4">
        <v>1433336895</v>
      </c>
      <c r="J156" s="14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 t="s">
        <v>8312</v>
      </c>
      <c r="Q156" t="s">
        <v>8315</v>
      </c>
      <c r="R156" s="12">
        <f t="shared" si="9"/>
        <v>42115.547395833331</v>
      </c>
      <c r="S156" s="13">
        <f t="shared" si="10"/>
        <v>42158.547395833331</v>
      </c>
      <c r="T156">
        <f t="shared" si="11"/>
        <v>2015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4">
        <v>1437657935</v>
      </c>
      <c r="J157" s="14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 t="s">
        <v>8312</v>
      </c>
      <c r="Q157" t="s">
        <v>8315</v>
      </c>
      <c r="R157" s="12">
        <f t="shared" si="9"/>
        <v>42168.559432870374</v>
      </c>
      <c r="S157" s="13">
        <f t="shared" si="10"/>
        <v>42208.559432870374</v>
      </c>
      <c r="T157">
        <f t="shared" si="11"/>
        <v>2015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4">
        <v>1407034796</v>
      </c>
      <c r="J158" s="14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 t="s">
        <v>8312</v>
      </c>
      <c r="Q158" t="s">
        <v>8315</v>
      </c>
      <c r="R158" s="12">
        <f t="shared" si="9"/>
        <v>41794.124953703707</v>
      </c>
      <c r="S158" s="13">
        <f t="shared" si="10"/>
        <v>41854.124953703707</v>
      </c>
      <c r="T158">
        <f t="shared" si="11"/>
        <v>2014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4">
        <v>1456523572</v>
      </c>
      <c r="J159" s="14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 t="s">
        <v>8312</v>
      </c>
      <c r="Q159" t="s">
        <v>8315</v>
      </c>
      <c r="R159" s="12">
        <f t="shared" si="9"/>
        <v>42396.911712962959</v>
      </c>
      <c r="S159" s="13">
        <f t="shared" si="10"/>
        <v>42426.911712962959</v>
      </c>
      <c r="T159">
        <f t="shared" si="11"/>
        <v>2016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4">
        <v>1413942628</v>
      </c>
      <c r="J160" s="14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s">
        <v>8312</v>
      </c>
      <c r="Q160" t="s">
        <v>8315</v>
      </c>
      <c r="R160" s="12">
        <f t="shared" si="9"/>
        <v>41904.07671296296</v>
      </c>
      <c r="S160" s="13">
        <f t="shared" si="10"/>
        <v>41934.07671296296</v>
      </c>
      <c r="T160">
        <f t="shared" si="11"/>
        <v>2014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4">
        <v>1467541545</v>
      </c>
      <c r="J161" s="14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 t="s">
        <v>8312</v>
      </c>
      <c r="Q161" t="s">
        <v>8315</v>
      </c>
      <c r="R161" s="12">
        <f t="shared" si="9"/>
        <v>42514.434548611112</v>
      </c>
      <c r="S161" s="13">
        <f t="shared" si="10"/>
        <v>42554.434548611112</v>
      </c>
      <c r="T161">
        <f t="shared" si="11"/>
        <v>2016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4">
        <v>1439675691</v>
      </c>
      <c r="J162" s="14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s">
        <v>8312</v>
      </c>
      <c r="Q162" t="s">
        <v>8316</v>
      </c>
      <c r="R162" s="12">
        <f t="shared" si="9"/>
        <v>42171.913090277783</v>
      </c>
      <c r="S162" s="13">
        <f t="shared" si="10"/>
        <v>42231.913090277783</v>
      </c>
      <c r="T162">
        <f t="shared" si="11"/>
        <v>2015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4">
        <v>1404318595</v>
      </c>
      <c r="J163" s="14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 t="s">
        <v>8312</v>
      </c>
      <c r="Q163" t="s">
        <v>8316</v>
      </c>
      <c r="R163" s="12">
        <f t="shared" si="9"/>
        <v>41792.687442129631</v>
      </c>
      <c r="S163" s="13">
        <f t="shared" si="10"/>
        <v>41822.687442129631</v>
      </c>
      <c r="T163">
        <f t="shared" si="11"/>
        <v>2014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4">
        <v>1408232520</v>
      </c>
      <c r="J164" s="1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 t="s">
        <v>8312</v>
      </c>
      <c r="Q164" t="s">
        <v>8316</v>
      </c>
      <c r="R164" s="12">
        <f t="shared" si="9"/>
        <v>41835.126805555556</v>
      </c>
      <c r="S164" s="13">
        <f t="shared" si="10"/>
        <v>41867.987500000003</v>
      </c>
      <c r="T164">
        <f t="shared" si="11"/>
        <v>2014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4">
        <v>1443657600</v>
      </c>
      <c r="J165" s="14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s">
        <v>8312</v>
      </c>
      <c r="Q165" t="s">
        <v>8316</v>
      </c>
      <c r="R165" s="12">
        <f t="shared" si="9"/>
        <v>42243.961273148147</v>
      </c>
      <c r="S165" s="13">
        <f t="shared" si="10"/>
        <v>42278</v>
      </c>
      <c r="T165">
        <f t="shared" si="11"/>
        <v>2015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4">
        <v>1411150701</v>
      </c>
      <c r="J166" s="14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 t="s">
        <v>8312</v>
      </c>
      <c r="Q166" t="s">
        <v>8316</v>
      </c>
      <c r="R166" s="12">
        <f t="shared" si="9"/>
        <v>41841.762743055559</v>
      </c>
      <c r="S166" s="13">
        <f t="shared" si="10"/>
        <v>41901.762743055559</v>
      </c>
      <c r="T166">
        <f t="shared" si="11"/>
        <v>2014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4">
        <v>1452613724</v>
      </c>
      <c r="J167" s="14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s">
        <v>8312</v>
      </c>
      <c r="Q167" t="s">
        <v>8316</v>
      </c>
      <c r="R167" s="12">
        <f t="shared" si="9"/>
        <v>42351.658842592587</v>
      </c>
      <c r="S167" s="13">
        <f t="shared" si="10"/>
        <v>42381.658842592587</v>
      </c>
      <c r="T167">
        <f t="shared" si="11"/>
        <v>2015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4">
        <v>1484531362</v>
      </c>
      <c r="J168" s="14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 t="s">
        <v>8312</v>
      </c>
      <c r="Q168" t="s">
        <v>8316</v>
      </c>
      <c r="R168" s="12">
        <f t="shared" si="9"/>
        <v>42721.075949074075</v>
      </c>
      <c r="S168" s="13">
        <f t="shared" si="10"/>
        <v>42751.075949074075</v>
      </c>
      <c r="T168">
        <f t="shared" si="11"/>
        <v>2016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4">
        <v>1438726535</v>
      </c>
      <c r="J169" s="14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 t="s">
        <v>8312</v>
      </c>
      <c r="Q169" t="s">
        <v>8316</v>
      </c>
      <c r="R169" s="12">
        <f t="shared" si="9"/>
        <v>42160.927488425921</v>
      </c>
      <c r="S169" s="13">
        <f t="shared" si="10"/>
        <v>42220.927488425921</v>
      </c>
      <c r="T169">
        <f t="shared" si="11"/>
        <v>2015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4">
        <v>1426791770</v>
      </c>
      <c r="J170" s="14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 t="s">
        <v>8312</v>
      </c>
      <c r="Q170" t="s">
        <v>8316</v>
      </c>
      <c r="R170" s="12">
        <f t="shared" si="9"/>
        <v>42052.83530092593</v>
      </c>
      <c r="S170" s="13">
        <f t="shared" si="10"/>
        <v>42082.793634259258</v>
      </c>
      <c r="T170">
        <f t="shared" si="11"/>
        <v>2015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4">
        <v>1413634059</v>
      </c>
      <c r="J171" s="14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 t="s">
        <v>8312</v>
      </c>
      <c r="Q171" t="s">
        <v>8316</v>
      </c>
      <c r="R171" s="12">
        <f t="shared" si="9"/>
        <v>41900.505312499998</v>
      </c>
      <c r="S171" s="13">
        <f t="shared" si="10"/>
        <v>41930.505312499998</v>
      </c>
      <c r="T171">
        <f t="shared" si="11"/>
        <v>2014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4">
        <v>1440912480</v>
      </c>
      <c r="J172" s="14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 t="s">
        <v>8312</v>
      </c>
      <c r="Q172" t="s">
        <v>8316</v>
      </c>
      <c r="R172" s="12">
        <f t="shared" si="9"/>
        <v>42216.977812500001</v>
      </c>
      <c r="S172" s="13">
        <f t="shared" si="10"/>
        <v>42246.227777777778</v>
      </c>
      <c r="T172">
        <f t="shared" si="11"/>
        <v>2015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4">
        <v>1470975614</v>
      </c>
      <c r="J173" s="14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 t="s">
        <v>8312</v>
      </c>
      <c r="Q173" t="s">
        <v>8316</v>
      </c>
      <c r="R173" s="12">
        <f t="shared" si="9"/>
        <v>42534.180717592593</v>
      </c>
      <c r="S173" s="13">
        <f t="shared" si="10"/>
        <v>42594.180717592593</v>
      </c>
      <c r="T173">
        <f t="shared" si="11"/>
        <v>2016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4">
        <v>1426753723</v>
      </c>
      <c r="J174" s="1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s">
        <v>8312</v>
      </c>
      <c r="Q174" t="s">
        <v>8316</v>
      </c>
      <c r="R174" s="12">
        <f t="shared" si="9"/>
        <v>42047.394942129627</v>
      </c>
      <c r="S174" s="13">
        <f t="shared" si="10"/>
        <v>42082.353275462956</v>
      </c>
      <c r="T174">
        <f t="shared" si="11"/>
        <v>2015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4">
        <v>1425131108</v>
      </c>
      <c r="J175" s="14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s">
        <v>8312</v>
      </c>
      <c r="Q175" t="s">
        <v>8316</v>
      </c>
      <c r="R175" s="12">
        <f t="shared" si="9"/>
        <v>42033.573009259257</v>
      </c>
      <c r="S175" s="13">
        <f t="shared" si="10"/>
        <v>42063.573009259257</v>
      </c>
      <c r="T175">
        <f t="shared" si="11"/>
        <v>2015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4">
        <v>1431108776</v>
      </c>
      <c r="J176" s="14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s">
        <v>8312</v>
      </c>
      <c r="Q176" t="s">
        <v>8316</v>
      </c>
      <c r="R176" s="12">
        <f t="shared" si="9"/>
        <v>42072.758981481486</v>
      </c>
      <c r="S176" s="13">
        <f t="shared" si="10"/>
        <v>42132.758981481486</v>
      </c>
      <c r="T176">
        <f t="shared" si="11"/>
        <v>2015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4">
        <v>1409337611</v>
      </c>
      <c r="J177" s="14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 t="s">
        <v>8312</v>
      </c>
      <c r="Q177" t="s">
        <v>8316</v>
      </c>
      <c r="R177" s="12">
        <f t="shared" si="9"/>
        <v>41855.777905092589</v>
      </c>
      <c r="S177" s="13">
        <f t="shared" si="10"/>
        <v>41880.777905092589</v>
      </c>
      <c r="T177">
        <f t="shared" si="11"/>
        <v>2014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4">
        <v>1438803999</v>
      </c>
      <c r="J178" s="14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s">
        <v>8312</v>
      </c>
      <c r="Q178" t="s">
        <v>8316</v>
      </c>
      <c r="R178" s="12">
        <f t="shared" si="9"/>
        <v>42191.824062500003</v>
      </c>
      <c r="S178" s="13">
        <f t="shared" si="10"/>
        <v>42221.824062500003</v>
      </c>
      <c r="T178">
        <f t="shared" si="11"/>
        <v>2015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4">
        <v>1427155726</v>
      </c>
      <c r="J179" s="14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 t="s">
        <v>8312</v>
      </c>
      <c r="Q179" t="s">
        <v>8316</v>
      </c>
      <c r="R179" s="12">
        <f t="shared" si="9"/>
        <v>42070.047754629632</v>
      </c>
      <c r="S179" s="13">
        <f t="shared" si="10"/>
        <v>42087.00608796296</v>
      </c>
      <c r="T179">
        <f t="shared" si="11"/>
        <v>2015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4">
        <v>1448582145</v>
      </c>
      <c r="J180" s="14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s">
        <v>8312</v>
      </c>
      <c r="Q180" t="s">
        <v>8316</v>
      </c>
      <c r="R180" s="12">
        <f t="shared" si="9"/>
        <v>42304.955381944441</v>
      </c>
      <c r="S180" s="13">
        <f t="shared" si="10"/>
        <v>42334.997048611112</v>
      </c>
      <c r="T180">
        <f t="shared" si="11"/>
        <v>2015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4">
        <v>1457056555</v>
      </c>
      <c r="J181" s="14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 t="s">
        <v>8312</v>
      </c>
      <c r="Q181" t="s">
        <v>8316</v>
      </c>
      <c r="R181" s="12">
        <f t="shared" si="9"/>
        <v>42403.080497685187</v>
      </c>
      <c r="S181" s="13">
        <f t="shared" si="10"/>
        <v>42433.080497685187</v>
      </c>
      <c r="T181">
        <f t="shared" si="11"/>
        <v>2016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4">
        <v>1428951600</v>
      </c>
      <c r="J182" s="14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 t="s">
        <v>8312</v>
      </c>
      <c r="Q182" t="s">
        <v>8316</v>
      </c>
      <c r="R182" s="12">
        <f t="shared" si="9"/>
        <v>42067.991238425922</v>
      </c>
      <c r="S182" s="13">
        <f t="shared" si="10"/>
        <v>42107.791666666672</v>
      </c>
      <c r="T182">
        <f t="shared" si="11"/>
        <v>2015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4">
        <v>1434995295</v>
      </c>
      <c r="J183" s="14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 t="s">
        <v>8312</v>
      </c>
      <c r="Q183" t="s">
        <v>8316</v>
      </c>
      <c r="R183" s="12">
        <f t="shared" si="9"/>
        <v>42147.741840277777</v>
      </c>
      <c r="S183" s="13">
        <f t="shared" si="10"/>
        <v>42177.741840277777</v>
      </c>
      <c r="T183">
        <f t="shared" si="11"/>
        <v>2015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4">
        <v>1483748232</v>
      </c>
      <c r="J184" s="1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s">
        <v>8312</v>
      </c>
      <c r="Q184" t="s">
        <v>8316</v>
      </c>
      <c r="R184" s="12">
        <f t="shared" si="9"/>
        <v>42712.011944444443</v>
      </c>
      <c r="S184" s="13">
        <f t="shared" si="10"/>
        <v>42742.011944444443</v>
      </c>
      <c r="T184">
        <f t="shared" si="11"/>
        <v>2016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4">
        <v>1417033610</v>
      </c>
      <c r="J185" s="14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 t="s">
        <v>8312</v>
      </c>
      <c r="Q185" t="s">
        <v>8316</v>
      </c>
      <c r="R185" s="12">
        <f t="shared" si="9"/>
        <v>41939.810300925928</v>
      </c>
      <c r="S185" s="13">
        <f t="shared" si="10"/>
        <v>41969.851967592593</v>
      </c>
      <c r="T185">
        <f t="shared" si="11"/>
        <v>2014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4">
        <v>1409543940</v>
      </c>
      <c r="J186" s="14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 t="s">
        <v>8312</v>
      </c>
      <c r="Q186" t="s">
        <v>8316</v>
      </c>
      <c r="R186" s="12">
        <f t="shared" si="9"/>
        <v>41825.791226851856</v>
      </c>
      <c r="S186" s="13">
        <f t="shared" si="10"/>
        <v>41883.165972222225</v>
      </c>
      <c r="T186">
        <f t="shared" si="11"/>
        <v>2014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4">
        <v>1471557139</v>
      </c>
      <c r="J187" s="14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 t="s">
        <v>8312</v>
      </c>
      <c r="Q187" t="s">
        <v>8316</v>
      </c>
      <c r="R187" s="12">
        <f t="shared" si="9"/>
        <v>42570.91133101852</v>
      </c>
      <c r="S187" s="13">
        <f t="shared" si="10"/>
        <v>42600.91133101852</v>
      </c>
      <c r="T187">
        <f t="shared" si="11"/>
        <v>2016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4">
        <v>1488571200</v>
      </c>
      <c r="J188" s="14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s">
        <v>8312</v>
      </c>
      <c r="Q188" t="s">
        <v>8316</v>
      </c>
      <c r="R188" s="12">
        <f t="shared" si="9"/>
        <v>42767.812893518523</v>
      </c>
      <c r="S188" s="13">
        <f t="shared" si="10"/>
        <v>42797.833333333328</v>
      </c>
      <c r="T188">
        <f t="shared" si="11"/>
        <v>2017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4">
        <v>1437461940</v>
      </c>
      <c r="J189" s="14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 t="s">
        <v>8312</v>
      </c>
      <c r="Q189" t="s">
        <v>8316</v>
      </c>
      <c r="R189" s="12">
        <f t="shared" si="9"/>
        <v>42182.234456018516</v>
      </c>
      <c r="S189" s="13">
        <f t="shared" si="10"/>
        <v>42206.290972222225</v>
      </c>
      <c r="T189">
        <f t="shared" si="11"/>
        <v>2015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4">
        <v>1409891015</v>
      </c>
      <c r="J190" s="14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s">
        <v>8312</v>
      </c>
      <c r="Q190" t="s">
        <v>8316</v>
      </c>
      <c r="R190" s="12">
        <f t="shared" si="9"/>
        <v>41857.18304398148</v>
      </c>
      <c r="S190" s="13">
        <f t="shared" si="10"/>
        <v>41887.18304398148</v>
      </c>
      <c r="T190">
        <f t="shared" si="11"/>
        <v>2014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4">
        <v>1472920477</v>
      </c>
      <c r="J191" s="14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 t="s">
        <v>8312</v>
      </c>
      <c r="Q191" t="s">
        <v>8316</v>
      </c>
      <c r="R191" s="12">
        <f t="shared" si="9"/>
        <v>42556.690706018519</v>
      </c>
      <c r="S191" s="13">
        <f t="shared" si="10"/>
        <v>42616.690706018519</v>
      </c>
      <c r="T191">
        <f t="shared" si="11"/>
        <v>2016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4">
        <v>1466091446</v>
      </c>
      <c r="J192" s="14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 t="s">
        <v>8312</v>
      </c>
      <c r="Q192" t="s">
        <v>8316</v>
      </c>
      <c r="R192" s="12">
        <f t="shared" si="9"/>
        <v>42527.650995370372</v>
      </c>
      <c r="S192" s="13">
        <f t="shared" si="10"/>
        <v>42537.650995370372</v>
      </c>
      <c r="T192">
        <f t="shared" si="11"/>
        <v>2016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4">
        <v>1443782138</v>
      </c>
      <c r="J193" s="14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 t="s">
        <v>8312</v>
      </c>
      <c r="Q193" t="s">
        <v>8316</v>
      </c>
      <c r="R193" s="12">
        <f t="shared" si="9"/>
        <v>42239.441412037035</v>
      </c>
      <c r="S193" s="13">
        <f t="shared" si="10"/>
        <v>42279.441412037035</v>
      </c>
      <c r="T193">
        <f t="shared" si="11"/>
        <v>2015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4">
        <v>1413572432</v>
      </c>
      <c r="J194" s="1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 t="s">
        <v>8312</v>
      </c>
      <c r="Q194" t="s">
        <v>8316</v>
      </c>
      <c r="R194" s="12">
        <f t="shared" ref="R194:R257" si="13">(((J194/60)/60)/24)+DATE(1970,1,1)</f>
        <v>41899.792037037041</v>
      </c>
      <c r="S194" s="13">
        <f t="shared" ref="S194:S257" si="14">(((I194/60)/60)/24)+DATE(1970,1,1)</f>
        <v>41929.792037037041</v>
      </c>
      <c r="T194">
        <f t="shared" si="11"/>
        <v>2014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4">
        <v>1417217166</v>
      </c>
      <c r="J195" s="14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 t="s">
        <v>8312</v>
      </c>
      <c r="Q195" t="s">
        <v>8316</v>
      </c>
      <c r="R195" s="12">
        <f t="shared" si="13"/>
        <v>41911.934791666667</v>
      </c>
      <c r="S195" s="13">
        <f t="shared" si="14"/>
        <v>41971.976458333331</v>
      </c>
      <c r="T195">
        <f t="shared" ref="T195:T258" si="15">YEAR(R195)</f>
        <v>2014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4">
        <v>1457308531</v>
      </c>
      <c r="J196" s="14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 t="s">
        <v>8312</v>
      </c>
      <c r="Q196" t="s">
        <v>8316</v>
      </c>
      <c r="R196" s="12">
        <f t="shared" si="13"/>
        <v>42375.996886574074</v>
      </c>
      <c r="S196" s="13">
        <f t="shared" si="14"/>
        <v>42435.996886574074</v>
      </c>
      <c r="T196">
        <f t="shared" si="15"/>
        <v>2016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4">
        <v>1436544332</v>
      </c>
      <c r="J197" s="14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s">
        <v>8312</v>
      </c>
      <c r="Q197" t="s">
        <v>8316</v>
      </c>
      <c r="R197" s="12">
        <f t="shared" si="13"/>
        <v>42135.67050925926</v>
      </c>
      <c r="S197" s="13">
        <f t="shared" si="14"/>
        <v>42195.67050925926</v>
      </c>
      <c r="T197">
        <f t="shared" si="15"/>
        <v>2015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4">
        <v>1444510800</v>
      </c>
      <c r="J198" s="14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 t="s">
        <v>8312</v>
      </c>
      <c r="Q198" t="s">
        <v>8316</v>
      </c>
      <c r="R198" s="12">
        <f t="shared" si="13"/>
        <v>42259.542800925927</v>
      </c>
      <c r="S198" s="13">
        <f t="shared" si="14"/>
        <v>42287.875</v>
      </c>
      <c r="T198">
        <f t="shared" si="15"/>
        <v>2015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4">
        <v>1487365200</v>
      </c>
      <c r="J199" s="14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 t="s">
        <v>8312</v>
      </c>
      <c r="Q199" t="s">
        <v>8316</v>
      </c>
      <c r="R199" s="12">
        <f t="shared" si="13"/>
        <v>42741.848379629635</v>
      </c>
      <c r="S199" s="13">
        <f t="shared" si="14"/>
        <v>42783.875</v>
      </c>
      <c r="T199">
        <f t="shared" si="15"/>
        <v>2017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4">
        <v>1412500322</v>
      </c>
      <c r="J200" s="14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 t="s">
        <v>8312</v>
      </c>
      <c r="Q200" t="s">
        <v>8316</v>
      </c>
      <c r="R200" s="12">
        <f t="shared" si="13"/>
        <v>41887.383356481485</v>
      </c>
      <c r="S200" s="13">
        <f t="shared" si="14"/>
        <v>41917.383356481485</v>
      </c>
      <c r="T200">
        <f t="shared" si="15"/>
        <v>2014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4">
        <v>1472698702</v>
      </c>
      <c r="J201" s="14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s">
        <v>8312</v>
      </c>
      <c r="Q201" t="s">
        <v>8316</v>
      </c>
      <c r="R201" s="12">
        <f t="shared" si="13"/>
        <v>42584.123865740738</v>
      </c>
      <c r="S201" s="13">
        <f t="shared" si="14"/>
        <v>42614.123865740738</v>
      </c>
      <c r="T201">
        <f t="shared" si="15"/>
        <v>2016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4">
        <v>1410746403</v>
      </c>
      <c r="J202" s="14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 t="s">
        <v>8312</v>
      </c>
      <c r="Q202" t="s">
        <v>8316</v>
      </c>
      <c r="R202" s="12">
        <f t="shared" si="13"/>
        <v>41867.083368055559</v>
      </c>
      <c r="S202" s="13">
        <f t="shared" si="14"/>
        <v>41897.083368055559</v>
      </c>
      <c r="T202">
        <f t="shared" si="15"/>
        <v>2014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4">
        <v>1423424329</v>
      </c>
      <c r="J203" s="14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 t="s">
        <v>8312</v>
      </c>
      <c r="Q203" t="s">
        <v>8316</v>
      </c>
      <c r="R203" s="12">
        <f t="shared" si="13"/>
        <v>42023.818622685183</v>
      </c>
      <c r="S203" s="13">
        <f t="shared" si="14"/>
        <v>42043.818622685183</v>
      </c>
      <c r="T203">
        <f t="shared" si="15"/>
        <v>2015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4">
        <v>1444337940</v>
      </c>
      <c r="J204" s="1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s">
        <v>8312</v>
      </c>
      <c r="Q204" t="s">
        <v>8316</v>
      </c>
      <c r="R204" s="12">
        <f t="shared" si="13"/>
        <v>42255.927824074075</v>
      </c>
      <c r="S204" s="13">
        <f t="shared" si="14"/>
        <v>42285.874305555553</v>
      </c>
      <c r="T204">
        <f t="shared" si="15"/>
        <v>2015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4">
        <v>1422562864</v>
      </c>
      <c r="J205" s="14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 t="s">
        <v>8312</v>
      </c>
      <c r="Q205" t="s">
        <v>8316</v>
      </c>
      <c r="R205" s="12">
        <f t="shared" si="13"/>
        <v>41973.847962962958</v>
      </c>
      <c r="S205" s="13">
        <f t="shared" si="14"/>
        <v>42033.847962962958</v>
      </c>
      <c r="T205">
        <f t="shared" si="15"/>
        <v>2014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4">
        <v>1470319203</v>
      </c>
      <c r="J206" s="14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 t="s">
        <v>8312</v>
      </c>
      <c r="Q206" t="s">
        <v>8316</v>
      </c>
      <c r="R206" s="12">
        <f t="shared" si="13"/>
        <v>42556.583368055552</v>
      </c>
      <c r="S206" s="13">
        <f t="shared" si="14"/>
        <v>42586.583368055552</v>
      </c>
      <c r="T206">
        <f t="shared" si="15"/>
        <v>2016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4">
        <v>1444144222</v>
      </c>
      <c r="J207" s="14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 t="s">
        <v>8312</v>
      </c>
      <c r="Q207" t="s">
        <v>8316</v>
      </c>
      <c r="R207" s="12">
        <f t="shared" si="13"/>
        <v>42248.632199074069</v>
      </c>
      <c r="S207" s="13">
        <f t="shared" si="14"/>
        <v>42283.632199074069</v>
      </c>
      <c r="T207">
        <f t="shared" si="15"/>
        <v>2015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4">
        <v>1470441983</v>
      </c>
      <c r="J208" s="14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s">
        <v>8312</v>
      </c>
      <c r="Q208" t="s">
        <v>8316</v>
      </c>
      <c r="R208" s="12">
        <f t="shared" si="13"/>
        <v>42567.004432870366</v>
      </c>
      <c r="S208" s="13">
        <f t="shared" si="14"/>
        <v>42588.004432870366</v>
      </c>
      <c r="T208">
        <f t="shared" si="15"/>
        <v>2016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4">
        <v>1420346638</v>
      </c>
      <c r="J209" s="14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 t="s">
        <v>8312</v>
      </c>
      <c r="Q209" t="s">
        <v>8316</v>
      </c>
      <c r="R209" s="12">
        <f t="shared" si="13"/>
        <v>41978.197199074071</v>
      </c>
      <c r="S209" s="13">
        <f t="shared" si="14"/>
        <v>42008.197199074071</v>
      </c>
      <c r="T209">
        <f t="shared" si="15"/>
        <v>2014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4">
        <v>1418719967</v>
      </c>
      <c r="J210" s="14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s">
        <v>8312</v>
      </c>
      <c r="Q210" t="s">
        <v>8316</v>
      </c>
      <c r="R210" s="12">
        <f t="shared" si="13"/>
        <v>41959.369988425926</v>
      </c>
      <c r="S210" s="13">
        <f t="shared" si="14"/>
        <v>41989.369988425926</v>
      </c>
      <c r="T210">
        <f t="shared" si="15"/>
        <v>2014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4">
        <v>1436566135</v>
      </c>
      <c r="J211" s="14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s">
        <v>8312</v>
      </c>
      <c r="Q211" t="s">
        <v>8316</v>
      </c>
      <c r="R211" s="12">
        <f t="shared" si="13"/>
        <v>42165.922858796301</v>
      </c>
      <c r="S211" s="13">
        <f t="shared" si="14"/>
        <v>42195.922858796301</v>
      </c>
      <c r="T211">
        <f t="shared" si="15"/>
        <v>2015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4">
        <v>1443675600</v>
      </c>
      <c r="J212" s="14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 t="s">
        <v>8312</v>
      </c>
      <c r="Q212" t="s">
        <v>8316</v>
      </c>
      <c r="R212" s="12">
        <f t="shared" si="13"/>
        <v>42249.064722222218</v>
      </c>
      <c r="S212" s="13">
        <f t="shared" si="14"/>
        <v>42278.208333333328</v>
      </c>
      <c r="T212">
        <f t="shared" si="15"/>
        <v>2015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4">
        <v>1442634617</v>
      </c>
      <c r="J213" s="14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 t="s">
        <v>8312</v>
      </c>
      <c r="Q213" t="s">
        <v>8316</v>
      </c>
      <c r="R213" s="12">
        <f t="shared" si="13"/>
        <v>42236.159918981488</v>
      </c>
      <c r="S213" s="13">
        <f t="shared" si="14"/>
        <v>42266.159918981488</v>
      </c>
      <c r="T213">
        <f t="shared" si="15"/>
        <v>2015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4">
        <v>1460837320</v>
      </c>
      <c r="J214" s="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 t="s">
        <v>8312</v>
      </c>
      <c r="Q214" t="s">
        <v>8316</v>
      </c>
      <c r="R214" s="12">
        <f t="shared" si="13"/>
        <v>42416.881018518514</v>
      </c>
      <c r="S214" s="13">
        <f t="shared" si="14"/>
        <v>42476.839351851857</v>
      </c>
      <c r="T214">
        <f t="shared" si="15"/>
        <v>2016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4">
        <v>1439734001</v>
      </c>
      <c r="J215" s="14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 t="s">
        <v>8312</v>
      </c>
      <c r="Q215" t="s">
        <v>8316</v>
      </c>
      <c r="R215" s="12">
        <f t="shared" si="13"/>
        <v>42202.594293981485</v>
      </c>
      <c r="S215" s="13">
        <f t="shared" si="14"/>
        <v>42232.587974537033</v>
      </c>
      <c r="T215">
        <f t="shared" si="15"/>
        <v>2015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4">
        <v>1425655349</v>
      </c>
      <c r="J216" s="14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 t="s">
        <v>8312</v>
      </c>
      <c r="Q216" t="s">
        <v>8316</v>
      </c>
      <c r="R216" s="12">
        <f t="shared" si="13"/>
        <v>42009.64061342593</v>
      </c>
      <c r="S216" s="13">
        <f t="shared" si="14"/>
        <v>42069.64061342593</v>
      </c>
      <c r="T216">
        <f t="shared" si="15"/>
        <v>2015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4">
        <v>1455753540</v>
      </c>
      <c r="J217" s="14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 t="s">
        <v>8312</v>
      </c>
      <c r="Q217" t="s">
        <v>8316</v>
      </c>
      <c r="R217" s="12">
        <f t="shared" si="13"/>
        <v>42375.230115740742</v>
      </c>
      <c r="S217" s="13">
        <f t="shared" si="14"/>
        <v>42417.999305555553</v>
      </c>
      <c r="T217">
        <f t="shared" si="15"/>
        <v>2016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4">
        <v>1429740037</v>
      </c>
      <c r="J218" s="14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 t="s">
        <v>8312</v>
      </c>
      <c r="Q218" t="s">
        <v>8316</v>
      </c>
      <c r="R218" s="12">
        <f t="shared" si="13"/>
        <v>42066.958761574075</v>
      </c>
      <c r="S218" s="13">
        <f t="shared" si="14"/>
        <v>42116.917094907403</v>
      </c>
      <c r="T218">
        <f t="shared" si="15"/>
        <v>2015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4">
        <v>1419780149</v>
      </c>
      <c r="J219" s="14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 t="s">
        <v>8312</v>
      </c>
      <c r="Q219" t="s">
        <v>8316</v>
      </c>
      <c r="R219" s="12">
        <f t="shared" si="13"/>
        <v>41970.64061342593</v>
      </c>
      <c r="S219" s="13">
        <f t="shared" si="14"/>
        <v>42001.64061342593</v>
      </c>
      <c r="T219">
        <f t="shared" si="15"/>
        <v>2014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4">
        <v>1431702289</v>
      </c>
      <c r="J220" s="14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 t="s">
        <v>8312</v>
      </c>
      <c r="Q220" t="s">
        <v>8316</v>
      </c>
      <c r="R220" s="12">
        <f t="shared" si="13"/>
        <v>42079.628344907411</v>
      </c>
      <c r="S220" s="13">
        <f t="shared" si="14"/>
        <v>42139.628344907411</v>
      </c>
      <c r="T220">
        <f t="shared" si="15"/>
        <v>2015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4">
        <v>1459493940</v>
      </c>
      <c r="J221" s="14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 t="s">
        <v>8312</v>
      </c>
      <c r="Q221" t="s">
        <v>8316</v>
      </c>
      <c r="R221" s="12">
        <f t="shared" si="13"/>
        <v>42429.326678240745</v>
      </c>
      <c r="S221" s="13">
        <f t="shared" si="14"/>
        <v>42461.290972222225</v>
      </c>
      <c r="T221">
        <f t="shared" si="15"/>
        <v>2016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4">
        <v>1440101160</v>
      </c>
      <c r="J222" s="14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 t="s">
        <v>8312</v>
      </c>
      <c r="Q222" t="s">
        <v>8316</v>
      </c>
      <c r="R222" s="12">
        <f t="shared" si="13"/>
        <v>42195.643865740742</v>
      </c>
      <c r="S222" s="13">
        <f t="shared" si="14"/>
        <v>42236.837499999994</v>
      </c>
      <c r="T222">
        <f t="shared" si="15"/>
        <v>2015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4">
        <v>1427569564</v>
      </c>
      <c r="J223" s="14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s">
        <v>8312</v>
      </c>
      <c r="Q223" t="s">
        <v>8316</v>
      </c>
      <c r="R223" s="12">
        <f t="shared" si="13"/>
        <v>42031.837546296301</v>
      </c>
      <c r="S223" s="13">
        <f t="shared" si="14"/>
        <v>42091.79587962963</v>
      </c>
      <c r="T223">
        <f t="shared" si="15"/>
        <v>2015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4">
        <v>1427423940</v>
      </c>
      <c r="J224" s="1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 t="s">
        <v>8312</v>
      </c>
      <c r="Q224" t="s">
        <v>8316</v>
      </c>
      <c r="R224" s="12">
        <f t="shared" si="13"/>
        <v>42031.769884259258</v>
      </c>
      <c r="S224" s="13">
        <f t="shared" si="14"/>
        <v>42090.110416666663</v>
      </c>
      <c r="T224">
        <f t="shared" si="15"/>
        <v>2015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4">
        <v>1463879100</v>
      </c>
      <c r="J225" s="14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s">
        <v>8312</v>
      </c>
      <c r="Q225" t="s">
        <v>8316</v>
      </c>
      <c r="R225" s="12">
        <f t="shared" si="13"/>
        <v>42482.048032407409</v>
      </c>
      <c r="S225" s="13">
        <f t="shared" si="14"/>
        <v>42512.045138888891</v>
      </c>
      <c r="T225">
        <f t="shared" si="15"/>
        <v>2016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4">
        <v>1436506726</v>
      </c>
      <c r="J226" s="14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s">
        <v>8312</v>
      </c>
      <c r="Q226" t="s">
        <v>8316</v>
      </c>
      <c r="R226" s="12">
        <f t="shared" si="13"/>
        <v>42135.235254629632</v>
      </c>
      <c r="S226" s="13">
        <f t="shared" si="14"/>
        <v>42195.235254629632</v>
      </c>
      <c r="T226">
        <f t="shared" si="15"/>
        <v>2015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4">
        <v>1460153054</v>
      </c>
      <c r="J227" s="14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s">
        <v>8312</v>
      </c>
      <c r="Q227" t="s">
        <v>8316</v>
      </c>
      <c r="R227" s="12">
        <f t="shared" si="13"/>
        <v>42438.961273148147</v>
      </c>
      <c r="S227" s="13">
        <f t="shared" si="14"/>
        <v>42468.919606481482</v>
      </c>
      <c r="T227">
        <f t="shared" si="15"/>
        <v>2016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4">
        <v>1433064540</v>
      </c>
      <c r="J228" s="14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 t="s">
        <v>8312</v>
      </c>
      <c r="Q228" t="s">
        <v>8316</v>
      </c>
      <c r="R228" s="12">
        <f t="shared" si="13"/>
        <v>42106.666018518517</v>
      </c>
      <c r="S228" s="13">
        <f t="shared" si="14"/>
        <v>42155.395138888889</v>
      </c>
      <c r="T228">
        <f t="shared" si="15"/>
        <v>2015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4">
        <v>1436477241</v>
      </c>
      <c r="J229" s="14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s">
        <v>8312</v>
      </c>
      <c r="Q229" t="s">
        <v>8316</v>
      </c>
      <c r="R229" s="12">
        <f t="shared" si="13"/>
        <v>42164.893993055557</v>
      </c>
      <c r="S229" s="13">
        <f t="shared" si="14"/>
        <v>42194.893993055557</v>
      </c>
      <c r="T229">
        <f t="shared" si="15"/>
        <v>2015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4">
        <v>1433176105</v>
      </c>
      <c r="J230" s="14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s">
        <v>8312</v>
      </c>
      <c r="Q230" t="s">
        <v>8316</v>
      </c>
      <c r="R230" s="12">
        <f t="shared" si="13"/>
        <v>42096.686400462961</v>
      </c>
      <c r="S230" s="13">
        <f t="shared" si="14"/>
        <v>42156.686400462961</v>
      </c>
      <c r="T230">
        <f t="shared" si="15"/>
        <v>2015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4">
        <v>1455402297</v>
      </c>
      <c r="J231" s="14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s">
        <v>8312</v>
      </c>
      <c r="Q231" t="s">
        <v>8316</v>
      </c>
      <c r="R231" s="12">
        <f t="shared" si="13"/>
        <v>42383.933993055558</v>
      </c>
      <c r="S231" s="13">
        <f t="shared" si="14"/>
        <v>42413.933993055558</v>
      </c>
      <c r="T231">
        <f t="shared" si="15"/>
        <v>2016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4">
        <v>1433443151</v>
      </c>
      <c r="J232" s="14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 t="s">
        <v>8312</v>
      </c>
      <c r="Q232" t="s">
        <v>8316</v>
      </c>
      <c r="R232" s="12">
        <f t="shared" si="13"/>
        <v>42129.777210648142</v>
      </c>
      <c r="S232" s="13">
        <f t="shared" si="14"/>
        <v>42159.777210648142</v>
      </c>
      <c r="T232">
        <f t="shared" si="15"/>
        <v>2015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4">
        <v>1451775651</v>
      </c>
      <c r="J233" s="14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s">
        <v>8312</v>
      </c>
      <c r="Q233" t="s">
        <v>8316</v>
      </c>
      <c r="R233" s="12">
        <f t="shared" si="13"/>
        <v>42341.958923611113</v>
      </c>
      <c r="S233" s="13">
        <f t="shared" si="14"/>
        <v>42371.958923611113</v>
      </c>
      <c r="T233">
        <f t="shared" si="15"/>
        <v>2015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4">
        <v>1425066546</v>
      </c>
      <c r="J234" s="1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 t="s">
        <v>8312</v>
      </c>
      <c r="Q234" t="s">
        <v>8316</v>
      </c>
      <c r="R234" s="12">
        <f t="shared" si="13"/>
        <v>42032.82576388889</v>
      </c>
      <c r="S234" s="13">
        <f t="shared" si="14"/>
        <v>42062.82576388889</v>
      </c>
      <c r="T234">
        <f t="shared" si="15"/>
        <v>2015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4">
        <v>1475185972</v>
      </c>
      <c r="J235" s="14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s">
        <v>8312</v>
      </c>
      <c r="Q235" t="s">
        <v>8316</v>
      </c>
      <c r="R235" s="12">
        <f t="shared" si="13"/>
        <v>42612.911712962959</v>
      </c>
      <c r="S235" s="13">
        <f t="shared" si="14"/>
        <v>42642.911712962959</v>
      </c>
      <c r="T235">
        <f t="shared" si="15"/>
        <v>2016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4">
        <v>1434847859</v>
      </c>
      <c r="J236" s="14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 t="s">
        <v>8312</v>
      </c>
      <c r="Q236" t="s">
        <v>8316</v>
      </c>
      <c r="R236" s="12">
        <f t="shared" si="13"/>
        <v>42136.035405092596</v>
      </c>
      <c r="S236" s="13">
        <f t="shared" si="14"/>
        <v>42176.035405092596</v>
      </c>
      <c r="T236">
        <f t="shared" si="15"/>
        <v>2015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4">
        <v>1436478497</v>
      </c>
      <c r="J237" s="14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s">
        <v>8312</v>
      </c>
      <c r="Q237" t="s">
        <v>8316</v>
      </c>
      <c r="R237" s="12">
        <f t="shared" si="13"/>
        <v>42164.908530092594</v>
      </c>
      <c r="S237" s="13">
        <f t="shared" si="14"/>
        <v>42194.908530092594</v>
      </c>
      <c r="T237">
        <f t="shared" si="15"/>
        <v>2015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4">
        <v>1451952000</v>
      </c>
      <c r="J238" s="14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s">
        <v>8312</v>
      </c>
      <c r="Q238" t="s">
        <v>8316</v>
      </c>
      <c r="R238" s="12">
        <f t="shared" si="13"/>
        <v>42321.08447916666</v>
      </c>
      <c r="S238" s="13">
        <f t="shared" si="14"/>
        <v>42374</v>
      </c>
      <c r="T238">
        <f t="shared" si="15"/>
        <v>2015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4">
        <v>1457445069</v>
      </c>
      <c r="J239" s="14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 t="s">
        <v>8312</v>
      </c>
      <c r="Q239" t="s">
        <v>8316</v>
      </c>
      <c r="R239" s="12">
        <f t="shared" si="13"/>
        <v>42377.577187499999</v>
      </c>
      <c r="S239" s="13">
        <f t="shared" si="14"/>
        <v>42437.577187499999</v>
      </c>
      <c r="T239">
        <f t="shared" si="15"/>
        <v>2016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4">
        <v>1483088400</v>
      </c>
      <c r="J240" s="14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s">
        <v>8312</v>
      </c>
      <c r="Q240" t="s">
        <v>8316</v>
      </c>
      <c r="R240" s="12">
        <f t="shared" si="13"/>
        <v>42713.962499999994</v>
      </c>
      <c r="S240" s="13">
        <f t="shared" si="14"/>
        <v>42734.375</v>
      </c>
      <c r="T240">
        <f t="shared" si="15"/>
        <v>2016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4">
        <v>1446984000</v>
      </c>
      <c r="J241" s="14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 t="s">
        <v>8312</v>
      </c>
      <c r="Q241" t="s">
        <v>8316</v>
      </c>
      <c r="R241" s="12">
        <f t="shared" si="13"/>
        <v>42297.110300925924</v>
      </c>
      <c r="S241" s="13">
        <f t="shared" si="14"/>
        <v>42316.5</v>
      </c>
      <c r="T241">
        <f t="shared" si="15"/>
        <v>2015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4">
        <v>1367773211</v>
      </c>
      <c r="J242" s="14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 t="s">
        <v>8312</v>
      </c>
      <c r="Q242" t="s">
        <v>8317</v>
      </c>
      <c r="R242" s="12">
        <f t="shared" si="13"/>
        <v>41354.708460648151</v>
      </c>
      <c r="S242" s="13">
        <f t="shared" si="14"/>
        <v>41399.708460648151</v>
      </c>
      <c r="T242">
        <f t="shared" si="15"/>
        <v>2013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4">
        <v>1419180304</v>
      </c>
      <c r="J243" s="14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 t="s">
        <v>8312</v>
      </c>
      <c r="Q243" t="s">
        <v>8317</v>
      </c>
      <c r="R243" s="12">
        <f t="shared" si="13"/>
        <v>41949.697962962964</v>
      </c>
      <c r="S243" s="13">
        <f t="shared" si="14"/>
        <v>41994.697962962964</v>
      </c>
      <c r="T243">
        <f t="shared" si="15"/>
        <v>2014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4">
        <v>1324381790</v>
      </c>
      <c r="J244" s="1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 t="s">
        <v>8312</v>
      </c>
      <c r="Q244" t="s">
        <v>8317</v>
      </c>
      <c r="R244" s="12">
        <f t="shared" si="13"/>
        <v>40862.492939814816</v>
      </c>
      <c r="S244" s="13">
        <f t="shared" si="14"/>
        <v>40897.492939814816</v>
      </c>
      <c r="T244">
        <f t="shared" si="15"/>
        <v>2011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4">
        <v>1393031304</v>
      </c>
      <c r="J245" s="14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 t="s">
        <v>8312</v>
      </c>
      <c r="Q245" t="s">
        <v>8317</v>
      </c>
      <c r="R245" s="12">
        <f t="shared" si="13"/>
        <v>41662.047500000001</v>
      </c>
      <c r="S245" s="13">
        <f t="shared" si="14"/>
        <v>41692.047500000001</v>
      </c>
      <c r="T245">
        <f t="shared" si="15"/>
        <v>2014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4">
        <v>1268723160</v>
      </c>
      <c r="J246" s="14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 t="s">
        <v>8312</v>
      </c>
      <c r="Q246" t="s">
        <v>8317</v>
      </c>
      <c r="R246" s="12">
        <f t="shared" si="13"/>
        <v>40213.323599537034</v>
      </c>
      <c r="S246" s="13">
        <f t="shared" si="14"/>
        <v>40253.29583333333</v>
      </c>
      <c r="T246">
        <f t="shared" si="15"/>
        <v>2010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4">
        <v>1345079785</v>
      </c>
      <c r="J247" s="14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 t="s">
        <v>8312</v>
      </c>
      <c r="Q247" t="s">
        <v>8317</v>
      </c>
      <c r="R247" s="12">
        <f t="shared" si="13"/>
        <v>41107.053067129629</v>
      </c>
      <c r="S247" s="13">
        <f t="shared" si="14"/>
        <v>41137.053067129629</v>
      </c>
      <c r="T247">
        <f t="shared" si="15"/>
        <v>2012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4">
        <v>1292665405</v>
      </c>
      <c r="J248" s="14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 t="s">
        <v>8312</v>
      </c>
      <c r="Q248" t="s">
        <v>8317</v>
      </c>
      <c r="R248" s="12">
        <f t="shared" si="13"/>
        <v>40480.363483796296</v>
      </c>
      <c r="S248" s="13">
        <f t="shared" si="14"/>
        <v>40530.405150462961</v>
      </c>
      <c r="T248">
        <f t="shared" si="15"/>
        <v>2010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4">
        <v>1287200340</v>
      </c>
      <c r="J249" s="14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 t="s">
        <v>8312</v>
      </c>
      <c r="Q249" t="s">
        <v>8317</v>
      </c>
      <c r="R249" s="12">
        <f t="shared" si="13"/>
        <v>40430.604328703703</v>
      </c>
      <c r="S249" s="13">
        <f t="shared" si="14"/>
        <v>40467.152083333334</v>
      </c>
      <c r="T249">
        <f t="shared" si="15"/>
        <v>2010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4">
        <v>1325961309</v>
      </c>
      <c r="J250" s="14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 t="s">
        <v>8312</v>
      </c>
      <c r="Q250" t="s">
        <v>8317</v>
      </c>
      <c r="R250" s="12">
        <f t="shared" si="13"/>
        <v>40870.774409722224</v>
      </c>
      <c r="S250" s="13">
        <f t="shared" si="14"/>
        <v>40915.774409722224</v>
      </c>
      <c r="T250">
        <f t="shared" si="15"/>
        <v>2011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4">
        <v>1282498800</v>
      </c>
      <c r="J251" s="14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 t="s">
        <v>8312</v>
      </c>
      <c r="Q251" t="s">
        <v>8317</v>
      </c>
      <c r="R251" s="12">
        <f t="shared" si="13"/>
        <v>40332.923842592594</v>
      </c>
      <c r="S251" s="13">
        <f t="shared" si="14"/>
        <v>40412.736111111109</v>
      </c>
      <c r="T251">
        <f t="shared" si="15"/>
        <v>2010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4">
        <v>1370525691</v>
      </c>
      <c r="J252" s="14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 t="s">
        <v>8312</v>
      </c>
      <c r="Q252" t="s">
        <v>8317</v>
      </c>
      <c r="R252" s="12">
        <f t="shared" si="13"/>
        <v>41401.565868055557</v>
      </c>
      <c r="S252" s="13">
        <f t="shared" si="14"/>
        <v>41431.565868055557</v>
      </c>
      <c r="T252">
        <f t="shared" si="15"/>
        <v>2013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4">
        <v>1337194800</v>
      </c>
      <c r="J253" s="14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 t="s">
        <v>8312</v>
      </c>
      <c r="Q253" t="s">
        <v>8317</v>
      </c>
      <c r="R253" s="12">
        <f t="shared" si="13"/>
        <v>41013.787569444445</v>
      </c>
      <c r="S253" s="13">
        <f t="shared" si="14"/>
        <v>41045.791666666664</v>
      </c>
      <c r="T253">
        <f t="shared" si="15"/>
        <v>2012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4">
        <v>1275364740</v>
      </c>
      <c r="J254" s="1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 t="s">
        <v>8312</v>
      </c>
      <c r="Q254" t="s">
        <v>8317</v>
      </c>
      <c r="R254" s="12">
        <f t="shared" si="13"/>
        <v>40266.662708333337</v>
      </c>
      <c r="S254" s="13">
        <f t="shared" si="14"/>
        <v>40330.165972222225</v>
      </c>
      <c r="T254">
        <f t="shared" si="15"/>
        <v>2010</v>
      </c>
    </row>
    <row r="255" spans="1:20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4">
        <v>1329320235</v>
      </c>
      <c r="J255" s="14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 t="s">
        <v>8312</v>
      </c>
      <c r="Q255" t="s">
        <v>8317</v>
      </c>
      <c r="R255" s="12">
        <f t="shared" si="13"/>
        <v>40924.650868055556</v>
      </c>
      <c r="S255" s="13">
        <f t="shared" si="14"/>
        <v>40954.650868055556</v>
      </c>
      <c r="T255">
        <f t="shared" si="15"/>
        <v>2012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4">
        <v>1445047200</v>
      </c>
      <c r="J256" s="14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 t="s">
        <v>8312</v>
      </c>
      <c r="Q256" t="s">
        <v>8317</v>
      </c>
      <c r="R256" s="12">
        <f t="shared" si="13"/>
        <v>42263.952662037031</v>
      </c>
      <c r="S256" s="13">
        <f t="shared" si="14"/>
        <v>42294.083333333328</v>
      </c>
      <c r="T256">
        <f t="shared" si="15"/>
        <v>2015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4">
        <v>1300275482</v>
      </c>
      <c r="J257" s="14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 t="s">
        <v>8312</v>
      </c>
      <c r="Q257" t="s">
        <v>8317</v>
      </c>
      <c r="R257" s="12">
        <f t="shared" si="13"/>
        <v>40588.526412037041</v>
      </c>
      <c r="S257" s="13">
        <f t="shared" si="14"/>
        <v>40618.48474537037</v>
      </c>
      <c r="T257">
        <f t="shared" si="15"/>
        <v>2011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4">
        <v>1363458467</v>
      </c>
      <c r="J258" s="14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 t="s">
        <v>8312</v>
      </c>
      <c r="Q258" t="s">
        <v>8317</v>
      </c>
      <c r="R258" s="12">
        <f t="shared" ref="R258:R321" si="17">(((J258/60)/60)/24)+DATE(1970,1,1)</f>
        <v>41319.769293981481</v>
      </c>
      <c r="S258" s="13">
        <f t="shared" ref="S258:S321" si="18">(((I258/60)/60)/24)+DATE(1970,1,1)</f>
        <v>41349.769293981481</v>
      </c>
      <c r="T258">
        <f t="shared" si="15"/>
        <v>2013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4">
        <v>1463670162</v>
      </c>
      <c r="J259" s="14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 t="s">
        <v>8312</v>
      </c>
      <c r="Q259" t="s">
        <v>8317</v>
      </c>
      <c r="R259" s="12">
        <f t="shared" si="17"/>
        <v>42479.626875000002</v>
      </c>
      <c r="S259" s="13">
        <f t="shared" si="18"/>
        <v>42509.626875000002</v>
      </c>
      <c r="T259">
        <f t="shared" ref="T259:T322" si="19">YEAR(R259)</f>
        <v>2016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4">
        <v>1308359666</v>
      </c>
      <c r="J260" s="14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 t="s">
        <v>8312</v>
      </c>
      <c r="Q260" t="s">
        <v>8317</v>
      </c>
      <c r="R260" s="12">
        <f t="shared" si="17"/>
        <v>40682.051689814813</v>
      </c>
      <c r="S260" s="13">
        <f t="shared" si="18"/>
        <v>40712.051689814813</v>
      </c>
      <c r="T260">
        <f t="shared" si="19"/>
        <v>2011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4">
        <v>1428514969</v>
      </c>
      <c r="J261" s="14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 t="s">
        <v>8312</v>
      </c>
      <c r="Q261" t="s">
        <v>8317</v>
      </c>
      <c r="R261" s="12">
        <f t="shared" si="17"/>
        <v>42072.738067129627</v>
      </c>
      <c r="S261" s="13">
        <f t="shared" si="18"/>
        <v>42102.738067129627</v>
      </c>
      <c r="T261">
        <f t="shared" si="19"/>
        <v>2015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4">
        <v>1279360740</v>
      </c>
      <c r="J262" s="14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 t="s">
        <v>8312</v>
      </c>
      <c r="Q262" t="s">
        <v>8317</v>
      </c>
      <c r="R262" s="12">
        <f t="shared" si="17"/>
        <v>40330.755543981482</v>
      </c>
      <c r="S262" s="13">
        <f t="shared" si="18"/>
        <v>40376.415972222225</v>
      </c>
      <c r="T262">
        <f t="shared" si="19"/>
        <v>2010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4">
        <v>1339080900</v>
      </c>
      <c r="J263" s="14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 t="s">
        <v>8312</v>
      </c>
      <c r="Q263" t="s">
        <v>8317</v>
      </c>
      <c r="R263" s="12">
        <f t="shared" si="17"/>
        <v>41017.885462962964</v>
      </c>
      <c r="S263" s="13">
        <f t="shared" si="18"/>
        <v>41067.621527777781</v>
      </c>
      <c r="T263">
        <f t="shared" si="19"/>
        <v>2012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4">
        <v>1298699828</v>
      </c>
      <c r="J264" s="1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 t="s">
        <v>8312</v>
      </c>
      <c r="Q264" t="s">
        <v>8317</v>
      </c>
      <c r="R264" s="12">
        <f t="shared" si="17"/>
        <v>40555.24800925926</v>
      </c>
      <c r="S264" s="13">
        <f t="shared" si="18"/>
        <v>40600.24800925926</v>
      </c>
      <c r="T264">
        <f t="shared" si="19"/>
        <v>2011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4">
        <v>1348786494</v>
      </c>
      <c r="J265" s="14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 t="s">
        <v>8312</v>
      </c>
      <c r="Q265" t="s">
        <v>8317</v>
      </c>
      <c r="R265" s="12">
        <f t="shared" si="17"/>
        <v>41149.954791666663</v>
      </c>
      <c r="S265" s="13">
        <f t="shared" si="18"/>
        <v>41179.954791666663</v>
      </c>
      <c r="T265">
        <f t="shared" si="19"/>
        <v>2012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4">
        <v>1336747995</v>
      </c>
      <c r="J266" s="14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 t="s">
        <v>8312</v>
      </c>
      <c r="Q266" t="s">
        <v>8317</v>
      </c>
      <c r="R266" s="12">
        <f t="shared" si="17"/>
        <v>41010.620312500003</v>
      </c>
      <c r="S266" s="13">
        <f t="shared" si="18"/>
        <v>41040.620312500003</v>
      </c>
      <c r="T266">
        <f t="shared" si="19"/>
        <v>2012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4">
        <v>1273522560</v>
      </c>
      <c r="J267" s="14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 t="s">
        <v>8312</v>
      </c>
      <c r="Q267" t="s">
        <v>8317</v>
      </c>
      <c r="R267" s="12">
        <f t="shared" si="17"/>
        <v>40267.245717592588</v>
      </c>
      <c r="S267" s="13">
        <f t="shared" si="18"/>
        <v>40308.844444444447</v>
      </c>
      <c r="T267">
        <f t="shared" si="19"/>
        <v>2010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4">
        <v>1271994660</v>
      </c>
      <c r="J268" s="14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 t="s">
        <v>8312</v>
      </c>
      <c r="Q268" t="s">
        <v>8317</v>
      </c>
      <c r="R268" s="12">
        <f t="shared" si="17"/>
        <v>40205.174849537041</v>
      </c>
      <c r="S268" s="13">
        <f t="shared" si="18"/>
        <v>40291.160416666666</v>
      </c>
      <c r="T268">
        <f t="shared" si="19"/>
        <v>2010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4">
        <v>1403693499</v>
      </c>
      <c r="J269" s="14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 t="s">
        <v>8312</v>
      </c>
      <c r="Q269" t="s">
        <v>8317</v>
      </c>
      <c r="R269" s="12">
        <f t="shared" si="17"/>
        <v>41785.452534722222</v>
      </c>
      <c r="S269" s="13">
        <f t="shared" si="18"/>
        <v>41815.452534722222</v>
      </c>
      <c r="T269">
        <f t="shared" si="19"/>
        <v>2014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4">
        <v>1320640778</v>
      </c>
      <c r="J270" s="14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 t="s">
        <v>8312</v>
      </c>
      <c r="Q270" t="s">
        <v>8317</v>
      </c>
      <c r="R270" s="12">
        <f t="shared" si="17"/>
        <v>40809.15252314815</v>
      </c>
      <c r="S270" s="13">
        <f t="shared" si="18"/>
        <v>40854.194189814814</v>
      </c>
      <c r="T270">
        <f t="shared" si="19"/>
        <v>2011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4">
        <v>1487738622</v>
      </c>
      <c r="J271" s="14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 t="s">
        <v>8312</v>
      </c>
      <c r="Q271" t="s">
        <v>8317</v>
      </c>
      <c r="R271" s="12">
        <f t="shared" si="17"/>
        <v>42758.197013888886</v>
      </c>
      <c r="S271" s="13">
        <f t="shared" si="18"/>
        <v>42788.197013888886</v>
      </c>
      <c r="T271">
        <f t="shared" si="19"/>
        <v>2017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4">
        <v>1306296000</v>
      </c>
      <c r="J272" s="14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 t="s">
        <v>8312</v>
      </c>
      <c r="Q272" t="s">
        <v>8317</v>
      </c>
      <c r="R272" s="12">
        <f t="shared" si="17"/>
        <v>40637.866550925923</v>
      </c>
      <c r="S272" s="13">
        <f t="shared" si="18"/>
        <v>40688.166666666664</v>
      </c>
      <c r="T272">
        <f t="shared" si="19"/>
        <v>2011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4">
        <v>1388649600</v>
      </c>
      <c r="J273" s="14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 t="s">
        <v>8312</v>
      </c>
      <c r="Q273" t="s">
        <v>8317</v>
      </c>
      <c r="R273" s="12">
        <f t="shared" si="17"/>
        <v>41612.10024305556</v>
      </c>
      <c r="S273" s="13">
        <f t="shared" si="18"/>
        <v>41641.333333333336</v>
      </c>
      <c r="T273">
        <f t="shared" si="19"/>
        <v>2013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4">
        <v>1272480540</v>
      </c>
      <c r="J274" s="1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 t="s">
        <v>8312</v>
      </c>
      <c r="Q274" t="s">
        <v>8317</v>
      </c>
      <c r="R274" s="12">
        <f t="shared" si="17"/>
        <v>40235.900358796294</v>
      </c>
      <c r="S274" s="13">
        <f t="shared" si="18"/>
        <v>40296.78402777778</v>
      </c>
      <c r="T274">
        <f t="shared" si="19"/>
        <v>2010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4">
        <v>1309694266</v>
      </c>
      <c r="J275" s="14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 t="s">
        <v>8312</v>
      </c>
      <c r="Q275" t="s">
        <v>8317</v>
      </c>
      <c r="R275" s="12">
        <f t="shared" si="17"/>
        <v>40697.498449074075</v>
      </c>
      <c r="S275" s="13">
        <f t="shared" si="18"/>
        <v>40727.498449074075</v>
      </c>
      <c r="T275">
        <f t="shared" si="19"/>
        <v>2011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4">
        <v>1333609140</v>
      </c>
      <c r="J276" s="14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 t="s">
        <v>8312</v>
      </c>
      <c r="Q276" t="s">
        <v>8317</v>
      </c>
      <c r="R276" s="12">
        <f t="shared" si="17"/>
        <v>40969.912372685183</v>
      </c>
      <c r="S276" s="13">
        <f t="shared" si="18"/>
        <v>41004.290972222225</v>
      </c>
      <c r="T276">
        <f t="shared" si="19"/>
        <v>2012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4">
        <v>1352511966</v>
      </c>
      <c r="J277" s="14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 t="s">
        <v>8312</v>
      </c>
      <c r="Q277" t="s">
        <v>8317</v>
      </c>
      <c r="R277" s="12">
        <f t="shared" si="17"/>
        <v>41193.032013888893</v>
      </c>
      <c r="S277" s="13">
        <f t="shared" si="18"/>
        <v>41223.073680555557</v>
      </c>
      <c r="T277">
        <f t="shared" si="19"/>
        <v>2012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4">
        <v>1335574674</v>
      </c>
      <c r="J278" s="14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 t="s">
        <v>8312</v>
      </c>
      <c r="Q278" t="s">
        <v>8317</v>
      </c>
      <c r="R278" s="12">
        <f t="shared" si="17"/>
        <v>40967.081874999996</v>
      </c>
      <c r="S278" s="13">
        <f t="shared" si="18"/>
        <v>41027.040208333332</v>
      </c>
      <c r="T278">
        <f t="shared" si="19"/>
        <v>2012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4">
        <v>1432416219</v>
      </c>
      <c r="J279" s="14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 t="s">
        <v>8312</v>
      </c>
      <c r="Q279" t="s">
        <v>8317</v>
      </c>
      <c r="R279" s="12">
        <f t="shared" si="17"/>
        <v>42117.891423611116</v>
      </c>
      <c r="S279" s="13">
        <f t="shared" si="18"/>
        <v>42147.891423611116</v>
      </c>
      <c r="T279">
        <f t="shared" si="19"/>
        <v>2015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4">
        <v>1350003539</v>
      </c>
      <c r="J280" s="14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 t="s">
        <v>8312</v>
      </c>
      <c r="Q280" t="s">
        <v>8317</v>
      </c>
      <c r="R280" s="12">
        <f t="shared" si="17"/>
        <v>41164.040960648148</v>
      </c>
      <c r="S280" s="13">
        <f t="shared" si="18"/>
        <v>41194.040960648148</v>
      </c>
      <c r="T280">
        <f t="shared" si="19"/>
        <v>2012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4">
        <v>1488160860</v>
      </c>
      <c r="J281" s="14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 t="s">
        <v>8312</v>
      </c>
      <c r="Q281" t="s">
        <v>8317</v>
      </c>
      <c r="R281" s="12">
        <f t="shared" si="17"/>
        <v>42759.244166666671</v>
      </c>
      <c r="S281" s="13">
        <f t="shared" si="18"/>
        <v>42793.084027777775</v>
      </c>
      <c r="T281">
        <f t="shared" si="19"/>
        <v>2017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4">
        <v>1401459035</v>
      </c>
      <c r="J282" s="14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 t="s">
        <v>8312</v>
      </c>
      <c r="Q282" t="s">
        <v>8317</v>
      </c>
      <c r="R282" s="12">
        <f t="shared" si="17"/>
        <v>41744.590682870366</v>
      </c>
      <c r="S282" s="13">
        <f t="shared" si="18"/>
        <v>41789.590682870366</v>
      </c>
      <c r="T282">
        <f t="shared" si="19"/>
        <v>2014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4">
        <v>1249932360</v>
      </c>
      <c r="J283" s="14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 t="s">
        <v>8312</v>
      </c>
      <c r="Q283" t="s">
        <v>8317</v>
      </c>
      <c r="R283" s="12">
        <f t="shared" si="17"/>
        <v>39950.163344907407</v>
      </c>
      <c r="S283" s="13">
        <f t="shared" si="18"/>
        <v>40035.80972222222</v>
      </c>
      <c r="T283">
        <f t="shared" si="19"/>
        <v>2009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4">
        <v>1266876000</v>
      </c>
      <c r="J284" s="1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 t="s">
        <v>8312</v>
      </c>
      <c r="Q284" t="s">
        <v>8317</v>
      </c>
      <c r="R284" s="12">
        <f t="shared" si="17"/>
        <v>40194.920046296298</v>
      </c>
      <c r="S284" s="13">
        <f t="shared" si="18"/>
        <v>40231.916666666664</v>
      </c>
      <c r="T284">
        <f t="shared" si="19"/>
        <v>2010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4">
        <v>1306904340</v>
      </c>
      <c r="J285" s="14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 t="s">
        <v>8312</v>
      </c>
      <c r="Q285" t="s">
        <v>8317</v>
      </c>
      <c r="R285" s="12">
        <f t="shared" si="17"/>
        <v>40675.71</v>
      </c>
      <c r="S285" s="13">
        <f t="shared" si="18"/>
        <v>40695.207638888889</v>
      </c>
      <c r="T285">
        <f t="shared" si="19"/>
        <v>2011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4">
        <v>1327167780</v>
      </c>
      <c r="J286" s="14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 t="s">
        <v>8312</v>
      </c>
      <c r="Q286" t="s">
        <v>8317</v>
      </c>
      <c r="R286" s="12">
        <f t="shared" si="17"/>
        <v>40904.738194444442</v>
      </c>
      <c r="S286" s="13">
        <f t="shared" si="18"/>
        <v>40929.738194444442</v>
      </c>
      <c r="T286">
        <f t="shared" si="19"/>
        <v>2011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4">
        <v>1379614128</v>
      </c>
      <c r="J287" s="14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 t="s">
        <v>8312</v>
      </c>
      <c r="Q287" t="s">
        <v>8317</v>
      </c>
      <c r="R287" s="12">
        <f t="shared" si="17"/>
        <v>41506.756111111114</v>
      </c>
      <c r="S287" s="13">
        <f t="shared" si="18"/>
        <v>41536.756111111114</v>
      </c>
      <c r="T287">
        <f t="shared" si="19"/>
        <v>2013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4">
        <v>1364236524</v>
      </c>
      <c r="J288" s="14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 t="s">
        <v>8312</v>
      </c>
      <c r="Q288" t="s">
        <v>8317</v>
      </c>
      <c r="R288" s="12">
        <f t="shared" si="17"/>
        <v>41313.816249999996</v>
      </c>
      <c r="S288" s="13">
        <f t="shared" si="18"/>
        <v>41358.774583333332</v>
      </c>
      <c r="T288">
        <f t="shared" si="19"/>
        <v>2013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4">
        <v>1351828800</v>
      </c>
      <c r="J289" s="14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 t="s">
        <v>8312</v>
      </c>
      <c r="Q289" t="s">
        <v>8317</v>
      </c>
      <c r="R289" s="12">
        <f t="shared" si="17"/>
        <v>41184.277986111112</v>
      </c>
      <c r="S289" s="13">
        <f t="shared" si="18"/>
        <v>41215.166666666664</v>
      </c>
      <c r="T289">
        <f t="shared" si="19"/>
        <v>2012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4">
        <v>1340683393</v>
      </c>
      <c r="J290" s="14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 t="s">
        <v>8312</v>
      </c>
      <c r="Q290" t="s">
        <v>8317</v>
      </c>
      <c r="R290" s="12">
        <f t="shared" si="17"/>
        <v>41051.168900462959</v>
      </c>
      <c r="S290" s="13">
        <f t="shared" si="18"/>
        <v>41086.168900462959</v>
      </c>
      <c r="T290">
        <f t="shared" si="19"/>
        <v>2012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4">
        <v>1383389834</v>
      </c>
      <c r="J291" s="14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 t="s">
        <v>8312</v>
      </c>
      <c r="Q291" t="s">
        <v>8317</v>
      </c>
      <c r="R291" s="12">
        <f t="shared" si="17"/>
        <v>41550.456412037034</v>
      </c>
      <c r="S291" s="13">
        <f t="shared" si="18"/>
        <v>41580.456412037034</v>
      </c>
      <c r="T291">
        <f t="shared" si="19"/>
        <v>2013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4">
        <v>1296633540</v>
      </c>
      <c r="J292" s="14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 t="s">
        <v>8312</v>
      </c>
      <c r="Q292" t="s">
        <v>8317</v>
      </c>
      <c r="R292" s="12">
        <f t="shared" si="17"/>
        <v>40526.36917824074</v>
      </c>
      <c r="S292" s="13">
        <f t="shared" si="18"/>
        <v>40576.332638888889</v>
      </c>
      <c r="T292">
        <f t="shared" si="19"/>
        <v>2010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4">
        <v>1367366460</v>
      </c>
      <c r="J293" s="14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 t="s">
        <v>8312</v>
      </c>
      <c r="Q293" t="s">
        <v>8317</v>
      </c>
      <c r="R293" s="12">
        <f t="shared" si="17"/>
        <v>41376.769050925926</v>
      </c>
      <c r="S293" s="13">
        <f t="shared" si="18"/>
        <v>41395.000694444447</v>
      </c>
      <c r="T293">
        <f t="shared" si="19"/>
        <v>2013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4">
        <v>1319860740</v>
      </c>
      <c r="J294" s="1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 t="s">
        <v>8312</v>
      </c>
      <c r="Q294" t="s">
        <v>8317</v>
      </c>
      <c r="R294" s="12">
        <f t="shared" si="17"/>
        <v>40812.803229166668</v>
      </c>
      <c r="S294" s="13">
        <f t="shared" si="18"/>
        <v>40845.165972222225</v>
      </c>
      <c r="T294">
        <f t="shared" si="19"/>
        <v>2011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4">
        <v>1398009714</v>
      </c>
      <c r="J295" s="14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 t="s">
        <v>8312</v>
      </c>
      <c r="Q295" t="s">
        <v>8317</v>
      </c>
      <c r="R295" s="12">
        <f t="shared" si="17"/>
        <v>41719.667986111112</v>
      </c>
      <c r="S295" s="13">
        <f t="shared" si="18"/>
        <v>41749.667986111112</v>
      </c>
      <c r="T295">
        <f t="shared" si="19"/>
        <v>2014</v>
      </c>
    </row>
    <row r="296" spans="1:20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4">
        <v>1279555200</v>
      </c>
      <c r="J296" s="14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 t="s">
        <v>8312</v>
      </c>
      <c r="Q296" t="s">
        <v>8317</v>
      </c>
      <c r="R296" s="12">
        <f t="shared" si="17"/>
        <v>40343.084421296298</v>
      </c>
      <c r="S296" s="13">
        <f t="shared" si="18"/>
        <v>40378.666666666664</v>
      </c>
      <c r="T296">
        <f t="shared" si="19"/>
        <v>2010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4">
        <v>1383264000</v>
      </c>
      <c r="J297" s="14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 t="s">
        <v>8312</v>
      </c>
      <c r="Q297" t="s">
        <v>8317</v>
      </c>
      <c r="R297" s="12">
        <f t="shared" si="17"/>
        <v>41519.004733796297</v>
      </c>
      <c r="S297" s="13">
        <f t="shared" si="18"/>
        <v>41579</v>
      </c>
      <c r="T297">
        <f t="shared" si="19"/>
        <v>2013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4">
        <v>1347017083</v>
      </c>
      <c r="J298" s="14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 t="s">
        <v>8312</v>
      </c>
      <c r="Q298" t="s">
        <v>8317</v>
      </c>
      <c r="R298" s="12">
        <f t="shared" si="17"/>
        <v>41134.475497685184</v>
      </c>
      <c r="S298" s="13">
        <f t="shared" si="18"/>
        <v>41159.475497685184</v>
      </c>
      <c r="T298">
        <f t="shared" si="19"/>
        <v>2012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4">
        <v>1430452740</v>
      </c>
      <c r="J299" s="14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 t="s">
        <v>8312</v>
      </c>
      <c r="Q299" t="s">
        <v>8317</v>
      </c>
      <c r="R299" s="12">
        <f t="shared" si="17"/>
        <v>42089.72802083334</v>
      </c>
      <c r="S299" s="13">
        <f t="shared" si="18"/>
        <v>42125.165972222225</v>
      </c>
      <c r="T299">
        <f t="shared" si="19"/>
        <v>2015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4">
        <v>1399669200</v>
      </c>
      <c r="J300" s="14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 t="s">
        <v>8312</v>
      </c>
      <c r="Q300" t="s">
        <v>8317</v>
      </c>
      <c r="R300" s="12">
        <f t="shared" si="17"/>
        <v>41709.463518518518</v>
      </c>
      <c r="S300" s="13">
        <f t="shared" si="18"/>
        <v>41768.875</v>
      </c>
      <c r="T300">
        <f t="shared" si="19"/>
        <v>2014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4">
        <v>1289975060</v>
      </c>
      <c r="J301" s="14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 t="s">
        <v>8312</v>
      </c>
      <c r="Q301" t="s">
        <v>8317</v>
      </c>
      <c r="R301" s="12">
        <f t="shared" si="17"/>
        <v>40469.225231481483</v>
      </c>
      <c r="S301" s="13">
        <f t="shared" si="18"/>
        <v>40499.266898148147</v>
      </c>
      <c r="T301">
        <f t="shared" si="19"/>
        <v>2010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4">
        <v>1303686138</v>
      </c>
      <c r="J302" s="14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 t="s">
        <v>8312</v>
      </c>
      <c r="Q302" t="s">
        <v>8317</v>
      </c>
      <c r="R302" s="12">
        <f t="shared" si="17"/>
        <v>40626.959930555553</v>
      </c>
      <c r="S302" s="13">
        <f t="shared" si="18"/>
        <v>40657.959930555553</v>
      </c>
      <c r="T302">
        <f t="shared" si="19"/>
        <v>2011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4">
        <v>1363711335</v>
      </c>
      <c r="J303" s="14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 t="s">
        <v>8312</v>
      </c>
      <c r="Q303" t="s">
        <v>8317</v>
      </c>
      <c r="R303" s="12">
        <f t="shared" si="17"/>
        <v>41312.737673611111</v>
      </c>
      <c r="S303" s="13">
        <f t="shared" si="18"/>
        <v>41352.696006944447</v>
      </c>
      <c r="T303">
        <f t="shared" si="19"/>
        <v>2013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4">
        <v>1330115638</v>
      </c>
      <c r="J304" s="1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 t="s">
        <v>8312</v>
      </c>
      <c r="Q304" t="s">
        <v>8317</v>
      </c>
      <c r="R304" s="12">
        <f t="shared" si="17"/>
        <v>40933.856921296298</v>
      </c>
      <c r="S304" s="13">
        <f t="shared" si="18"/>
        <v>40963.856921296298</v>
      </c>
      <c r="T304">
        <f t="shared" si="19"/>
        <v>2012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4">
        <v>1338601346</v>
      </c>
      <c r="J305" s="14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 t="s">
        <v>8312</v>
      </c>
      <c r="Q305" t="s">
        <v>8317</v>
      </c>
      <c r="R305" s="12">
        <f t="shared" si="17"/>
        <v>41032.071134259262</v>
      </c>
      <c r="S305" s="13">
        <f t="shared" si="18"/>
        <v>41062.071134259262</v>
      </c>
      <c r="T305">
        <f t="shared" si="19"/>
        <v>2012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4">
        <v>1346464800</v>
      </c>
      <c r="J306" s="14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 t="s">
        <v>8312</v>
      </c>
      <c r="Q306" t="s">
        <v>8317</v>
      </c>
      <c r="R306" s="12">
        <f t="shared" si="17"/>
        <v>41114.094872685186</v>
      </c>
      <c r="S306" s="13">
        <f t="shared" si="18"/>
        <v>41153.083333333336</v>
      </c>
      <c r="T306">
        <f t="shared" si="19"/>
        <v>2012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4">
        <v>1331392049</v>
      </c>
      <c r="J307" s="14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 t="s">
        <v>8312</v>
      </c>
      <c r="Q307" t="s">
        <v>8317</v>
      </c>
      <c r="R307" s="12">
        <f t="shared" si="17"/>
        <v>40948.630196759259</v>
      </c>
      <c r="S307" s="13">
        <f t="shared" si="18"/>
        <v>40978.630196759259</v>
      </c>
      <c r="T307">
        <f t="shared" si="19"/>
        <v>2012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4">
        <v>1363806333</v>
      </c>
      <c r="J308" s="14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 t="s">
        <v>8312</v>
      </c>
      <c r="Q308" t="s">
        <v>8317</v>
      </c>
      <c r="R308" s="12">
        <f t="shared" si="17"/>
        <v>41333.837187500001</v>
      </c>
      <c r="S308" s="13">
        <f t="shared" si="18"/>
        <v>41353.795520833337</v>
      </c>
      <c r="T308">
        <f t="shared" si="19"/>
        <v>2013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4">
        <v>1360276801</v>
      </c>
      <c r="J309" s="14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 t="s">
        <v>8312</v>
      </c>
      <c r="Q309" t="s">
        <v>8317</v>
      </c>
      <c r="R309" s="12">
        <f t="shared" si="17"/>
        <v>41282.944456018515</v>
      </c>
      <c r="S309" s="13">
        <f t="shared" si="18"/>
        <v>41312.944456018515</v>
      </c>
      <c r="T309">
        <f t="shared" si="19"/>
        <v>2013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4">
        <v>1299775210</v>
      </c>
      <c r="J310" s="14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 t="s">
        <v>8312</v>
      </c>
      <c r="Q310" t="s">
        <v>8317</v>
      </c>
      <c r="R310" s="12">
        <f t="shared" si="17"/>
        <v>40567.694560185184</v>
      </c>
      <c r="S310" s="13">
        <f t="shared" si="18"/>
        <v>40612.694560185184</v>
      </c>
      <c r="T310">
        <f t="shared" si="19"/>
        <v>2011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4">
        <v>1346695334</v>
      </c>
      <c r="J311" s="14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 t="s">
        <v>8312</v>
      </c>
      <c r="Q311" t="s">
        <v>8317</v>
      </c>
      <c r="R311" s="12">
        <f t="shared" si="17"/>
        <v>41134.751550925925</v>
      </c>
      <c r="S311" s="13">
        <f t="shared" si="18"/>
        <v>41155.751550925925</v>
      </c>
      <c r="T311">
        <f t="shared" si="19"/>
        <v>2012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4">
        <v>1319076000</v>
      </c>
      <c r="J312" s="14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 t="s">
        <v>8312</v>
      </c>
      <c r="Q312" t="s">
        <v>8317</v>
      </c>
      <c r="R312" s="12">
        <f t="shared" si="17"/>
        <v>40821.183136574073</v>
      </c>
      <c r="S312" s="13">
        <f t="shared" si="18"/>
        <v>40836.083333333336</v>
      </c>
      <c r="T312">
        <f t="shared" si="19"/>
        <v>2011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4">
        <v>1325404740</v>
      </c>
      <c r="J313" s="14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 t="s">
        <v>8312</v>
      </c>
      <c r="Q313" t="s">
        <v>8317</v>
      </c>
      <c r="R313" s="12">
        <f t="shared" si="17"/>
        <v>40868.219814814816</v>
      </c>
      <c r="S313" s="13">
        <f t="shared" si="18"/>
        <v>40909.332638888889</v>
      </c>
      <c r="T313">
        <f t="shared" si="19"/>
        <v>2011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4">
        <v>1365973432</v>
      </c>
      <c r="J314" s="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 t="s">
        <v>8312</v>
      </c>
      <c r="Q314" t="s">
        <v>8317</v>
      </c>
      <c r="R314" s="12">
        <f t="shared" si="17"/>
        <v>41348.877685185187</v>
      </c>
      <c r="S314" s="13">
        <f t="shared" si="18"/>
        <v>41378.877685185187</v>
      </c>
      <c r="T314">
        <f t="shared" si="19"/>
        <v>2013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4">
        <v>1281542340</v>
      </c>
      <c r="J315" s="14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 t="s">
        <v>8312</v>
      </c>
      <c r="Q315" t="s">
        <v>8317</v>
      </c>
      <c r="R315" s="12">
        <f t="shared" si="17"/>
        <v>40357.227939814817</v>
      </c>
      <c r="S315" s="13">
        <f t="shared" si="18"/>
        <v>40401.665972222225</v>
      </c>
      <c r="T315">
        <f t="shared" si="19"/>
        <v>2010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4">
        <v>1362167988</v>
      </c>
      <c r="J316" s="14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 t="s">
        <v>8312</v>
      </c>
      <c r="Q316" t="s">
        <v>8317</v>
      </c>
      <c r="R316" s="12">
        <f t="shared" si="17"/>
        <v>41304.833194444444</v>
      </c>
      <c r="S316" s="13">
        <f t="shared" si="18"/>
        <v>41334.833194444444</v>
      </c>
      <c r="T316">
        <f t="shared" si="19"/>
        <v>2013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4">
        <v>1345660334</v>
      </c>
      <c r="J317" s="14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 t="s">
        <v>8312</v>
      </c>
      <c r="Q317" t="s">
        <v>8317</v>
      </c>
      <c r="R317" s="12">
        <f t="shared" si="17"/>
        <v>41113.77238425926</v>
      </c>
      <c r="S317" s="13">
        <f t="shared" si="18"/>
        <v>41143.77238425926</v>
      </c>
      <c r="T317">
        <f t="shared" si="19"/>
        <v>2012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4">
        <v>1418273940</v>
      </c>
      <c r="J318" s="14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 t="s">
        <v>8312</v>
      </c>
      <c r="Q318" t="s">
        <v>8317</v>
      </c>
      <c r="R318" s="12">
        <f t="shared" si="17"/>
        <v>41950.923576388886</v>
      </c>
      <c r="S318" s="13">
        <f t="shared" si="18"/>
        <v>41984.207638888889</v>
      </c>
      <c r="T318">
        <f t="shared" si="19"/>
        <v>2014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4">
        <v>1386778483</v>
      </c>
      <c r="J319" s="14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 t="s">
        <v>8312</v>
      </c>
      <c r="Q319" t="s">
        <v>8317</v>
      </c>
      <c r="R319" s="12">
        <f t="shared" si="17"/>
        <v>41589.676886574074</v>
      </c>
      <c r="S319" s="13">
        <f t="shared" si="18"/>
        <v>41619.676886574074</v>
      </c>
      <c r="T319">
        <f t="shared" si="19"/>
        <v>2013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4">
        <v>1364342151</v>
      </c>
      <c r="J320" s="14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 t="s">
        <v>8312</v>
      </c>
      <c r="Q320" t="s">
        <v>8317</v>
      </c>
      <c r="R320" s="12">
        <f t="shared" si="17"/>
        <v>41330.038784722223</v>
      </c>
      <c r="S320" s="13">
        <f t="shared" si="18"/>
        <v>41359.997118055559</v>
      </c>
      <c r="T320">
        <f t="shared" si="19"/>
        <v>2013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4">
        <v>1265097540</v>
      </c>
      <c r="J321" s="14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 t="s">
        <v>8312</v>
      </c>
      <c r="Q321" t="s">
        <v>8317</v>
      </c>
      <c r="R321" s="12">
        <f t="shared" si="17"/>
        <v>40123.83829861111</v>
      </c>
      <c r="S321" s="13">
        <f t="shared" si="18"/>
        <v>40211.332638888889</v>
      </c>
      <c r="T321">
        <f t="shared" si="19"/>
        <v>2009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4">
        <v>1450825200</v>
      </c>
      <c r="J322" s="14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 t="s">
        <v>8312</v>
      </c>
      <c r="Q322" t="s">
        <v>8317</v>
      </c>
      <c r="R322" s="12">
        <f t="shared" ref="R322:R385" si="21">(((J322/60)/60)/24)+DATE(1970,1,1)</f>
        <v>42331.551307870366</v>
      </c>
      <c r="S322" s="13">
        <f t="shared" ref="S322:S385" si="22">(((I322/60)/60)/24)+DATE(1970,1,1)</f>
        <v>42360.958333333328</v>
      </c>
      <c r="T322">
        <f t="shared" si="19"/>
        <v>2015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4">
        <v>1478605386</v>
      </c>
      <c r="J323" s="14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 t="s">
        <v>8312</v>
      </c>
      <c r="Q323" t="s">
        <v>8317</v>
      </c>
      <c r="R323" s="12">
        <f t="shared" si="21"/>
        <v>42647.446597222224</v>
      </c>
      <c r="S323" s="13">
        <f t="shared" si="22"/>
        <v>42682.488263888896</v>
      </c>
      <c r="T323">
        <f t="shared" ref="T323:T386" si="23">YEAR(R323)</f>
        <v>2016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4">
        <v>1463146848</v>
      </c>
      <c r="J324" s="1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 t="s">
        <v>8312</v>
      </c>
      <c r="Q324" t="s">
        <v>8317</v>
      </c>
      <c r="R324" s="12">
        <f t="shared" si="21"/>
        <v>42473.57</v>
      </c>
      <c r="S324" s="13">
        <f t="shared" si="22"/>
        <v>42503.57</v>
      </c>
      <c r="T324">
        <f t="shared" si="23"/>
        <v>2016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4">
        <v>1482307140</v>
      </c>
      <c r="J325" s="14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 t="s">
        <v>8312</v>
      </c>
      <c r="Q325" t="s">
        <v>8317</v>
      </c>
      <c r="R325" s="12">
        <f t="shared" si="21"/>
        <v>42697.32136574074</v>
      </c>
      <c r="S325" s="13">
        <f t="shared" si="22"/>
        <v>42725.332638888889</v>
      </c>
      <c r="T325">
        <f t="shared" si="23"/>
        <v>2016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4">
        <v>1438441308</v>
      </c>
      <c r="J326" s="14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 t="s">
        <v>8312</v>
      </c>
      <c r="Q326" t="s">
        <v>8317</v>
      </c>
      <c r="R326" s="12">
        <f t="shared" si="21"/>
        <v>42184.626250000001</v>
      </c>
      <c r="S326" s="13">
        <f t="shared" si="22"/>
        <v>42217.626250000001</v>
      </c>
      <c r="T326">
        <f t="shared" si="23"/>
        <v>2015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4">
        <v>1482208233</v>
      </c>
      <c r="J327" s="14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 t="s">
        <v>8312</v>
      </c>
      <c r="Q327" t="s">
        <v>8317</v>
      </c>
      <c r="R327" s="12">
        <f t="shared" si="21"/>
        <v>42689.187881944439</v>
      </c>
      <c r="S327" s="13">
        <f t="shared" si="22"/>
        <v>42724.187881944439</v>
      </c>
      <c r="T327">
        <f t="shared" si="23"/>
        <v>2016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4">
        <v>1489532220</v>
      </c>
      <c r="J328" s="14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 t="s">
        <v>8312</v>
      </c>
      <c r="Q328" t="s">
        <v>8317</v>
      </c>
      <c r="R328" s="12">
        <f t="shared" si="21"/>
        <v>42775.314884259264</v>
      </c>
      <c r="S328" s="13">
        <f t="shared" si="22"/>
        <v>42808.956250000003</v>
      </c>
      <c r="T328">
        <f t="shared" si="23"/>
        <v>2017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4">
        <v>1427011200</v>
      </c>
      <c r="J329" s="14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 t="s">
        <v>8312</v>
      </c>
      <c r="Q329" t="s">
        <v>8317</v>
      </c>
      <c r="R329" s="12">
        <f t="shared" si="21"/>
        <v>42058.235289351855</v>
      </c>
      <c r="S329" s="13">
        <f t="shared" si="22"/>
        <v>42085.333333333328</v>
      </c>
      <c r="T329">
        <f t="shared" si="23"/>
        <v>2015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4">
        <v>1446350400</v>
      </c>
      <c r="J330" s="14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 t="s">
        <v>8312</v>
      </c>
      <c r="Q330" t="s">
        <v>8317</v>
      </c>
      <c r="R330" s="12">
        <f t="shared" si="21"/>
        <v>42278.946620370371</v>
      </c>
      <c r="S330" s="13">
        <f t="shared" si="22"/>
        <v>42309.166666666672</v>
      </c>
      <c r="T330">
        <f t="shared" si="23"/>
        <v>2015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4">
        <v>1446868800</v>
      </c>
      <c r="J331" s="14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 t="s">
        <v>8312</v>
      </c>
      <c r="Q331" t="s">
        <v>8317</v>
      </c>
      <c r="R331" s="12">
        <f t="shared" si="21"/>
        <v>42291.46674768519</v>
      </c>
      <c r="S331" s="13">
        <f t="shared" si="22"/>
        <v>42315.166666666672</v>
      </c>
      <c r="T331">
        <f t="shared" si="23"/>
        <v>2015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4">
        <v>1368763140</v>
      </c>
      <c r="J332" s="14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 t="s">
        <v>8312</v>
      </c>
      <c r="Q332" t="s">
        <v>8317</v>
      </c>
      <c r="R332" s="12">
        <f t="shared" si="21"/>
        <v>41379.515775462962</v>
      </c>
      <c r="S332" s="13">
        <f t="shared" si="22"/>
        <v>41411.165972222225</v>
      </c>
      <c r="T332">
        <f t="shared" si="23"/>
        <v>2013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4">
        <v>1466171834</v>
      </c>
      <c r="J333" s="14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 t="s">
        <v>8312</v>
      </c>
      <c r="Q333" t="s">
        <v>8317</v>
      </c>
      <c r="R333" s="12">
        <f t="shared" si="21"/>
        <v>42507.581412037034</v>
      </c>
      <c r="S333" s="13">
        <f t="shared" si="22"/>
        <v>42538.581412037034</v>
      </c>
      <c r="T333">
        <f t="shared" si="23"/>
        <v>2016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4">
        <v>1446019200</v>
      </c>
      <c r="J334" s="1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 t="s">
        <v>8312</v>
      </c>
      <c r="Q334" t="s">
        <v>8317</v>
      </c>
      <c r="R334" s="12">
        <f t="shared" si="21"/>
        <v>42263.680289351847</v>
      </c>
      <c r="S334" s="13">
        <f t="shared" si="22"/>
        <v>42305.333333333328</v>
      </c>
      <c r="T334">
        <f t="shared" si="23"/>
        <v>2015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4">
        <v>1460038591</v>
      </c>
      <c r="J335" s="14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 t="s">
        <v>8312</v>
      </c>
      <c r="Q335" t="s">
        <v>8317</v>
      </c>
      <c r="R335" s="12">
        <f t="shared" si="21"/>
        <v>42437.636469907404</v>
      </c>
      <c r="S335" s="13">
        <f t="shared" si="22"/>
        <v>42467.59480324074</v>
      </c>
      <c r="T335">
        <f t="shared" si="23"/>
        <v>2016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4">
        <v>1431716400</v>
      </c>
      <c r="J336" s="14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 t="s">
        <v>8312</v>
      </c>
      <c r="Q336" t="s">
        <v>8317</v>
      </c>
      <c r="R336" s="12">
        <f t="shared" si="21"/>
        <v>42101.682372685187</v>
      </c>
      <c r="S336" s="13">
        <f t="shared" si="22"/>
        <v>42139.791666666672</v>
      </c>
      <c r="T336">
        <f t="shared" si="23"/>
        <v>2015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4">
        <v>1431122400</v>
      </c>
      <c r="J337" s="14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 t="s">
        <v>8312</v>
      </c>
      <c r="Q337" t="s">
        <v>8317</v>
      </c>
      <c r="R337" s="12">
        <f t="shared" si="21"/>
        <v>42101.737442129626</v>
      </c>
      <c r="S337" s="13">
        <f t="shared" si="22"/>
        <v>42132.916666666672</v>
      </c>
      <c r="T337">
        <f t="shared" si="23"/>
        <v>2015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4">
        <v>1447427918</v>
      </c>
      <c r="J338" s="14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 t="s">
        <v>8312</v>
      </c>
      <c r="Q338" t="s">
        <v>8317</v>
      </c>
      <c r="R338" s="12">
        <f t="shared" si="21"/>
        <v>42291.596273148149</v>
      </c>
      <c r="S338" s="13">
        <f t="shared" si="22"/>
        <v>42321.637939814813</v>
      </c>
      <c r="T338">
        <f t="shared" si="23"/>
        <v>2015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4">
        <v>1426298708</v>
      </c>
      <c r="J339" s="14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 t="s">
        <v>8312</v>
      </c>
      <c r="Q339" t="s">
        <v>8317</v>
      </c>
      <c r="R339" s="12">
        <f t="shared" si="21"/>
        <v>42047.128564814819</v>
      </c>
      <c r="S339" s="13">
        <f t="shared" si="22"/>
        <v>42077.086898148147</v>
      </c>
      <c r="T339">
        <f t="shared" si="23"/>
        <v>2015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4">
        <v>1472864400</v>
      </c>
      <c r="J340" s="14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 t="s">
        <v>8312</v>
      </c>
      <c r="Q340" t="s">
        <v>8317</v>
      </c>
      <c r="R340" s="12">
        <f t="shared" si="21"/>
        <v>42559.755671296298</v>
      </c>
      <c r="S340" s="13">
        <f t="shared" si="22"/>
        <v>42616.041666666672</v>
      </c>
      <c r="T340">
        <f t="shared" si="23"/>
        <v>2016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4">
        <v>1430331268</v>
      </c>
      <c r="J341" s="14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 t="s">
        <v>8312</v>
      </c>
      <c r="Q341" t="s">
        <v>8317</v>
      </c>
      <c r="R341" s="12">
        <f t="shared" si="21"/>
        <v>42093.760046296295</v>
      </c>
      <c r="S341" s="13">
        <f t="shared" si="22"/>
        <v>42123.760046296295</v>
      </c>
      <c r="T341">
        <f t="shared" si="23"/>
        <v>2015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4">
        <v>1489006800</v>
      </c>
      <c r="J342" s="14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 t="s">
        <v>8312</v>
      </c>
      <c r="Q342" t="s">
        <v>8317</v>
      </c>
      <c r="R342" s="12">
        <f t="shared" si="21"/>
        <v>42772.669062500005</v>
      </c>
      <c r="S342" s="13">
        <f t="shared" si="22"/>
        <v>42802.875</v>
      </c>
      <c r="T342">
        <f t="shared" si="23"/>
        <v>2017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4">
        <v>1412135940</v>
      </c>
      <c r="J343" s="14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 t="s">
        <v>8312</v>
      </c>
      <c r="Q343" t="s">
        <v>8317</v>
      </c>
      <c r="R343" s="12">
        <f t="shared" si="21"/>
        <v>41894.879606481481</v>
      </c>
      <c r="S343" s="13">
        <f t="shared" si="22"/>
        <v>41913.165972222225</v>
      </c>
      <c r="T343">
        <f t="shared" si="23"/>
        <v>2014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4">
        <v>1461955465</v>
      </c>
      <c r="J344" s="1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 t="s">
        <v>8312</v>
      </c>
      <c r="Q344" t="s">
        <v>8317</v>
      </c>
      <c r="R344" s="12">
        <f t="shared" si="21"/>
        <v>42459.780844907407</v>
      </c>
      <c r="S344" s="13">
        <f t="shared" si="22"/>
        <v>42489.780844907407</v>
      </c>
      <c r="T344">
        <f t="shared" si="23"/>
        <v>2016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4">
        <v>1415934000</v>
      </c>
      <c r="J345" s="14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 t="s">
        <v>8312</v>
      </c>
      <c r="Q345" t="s">
        <v>8317</v>
      </c>
      <c r="R345" s="12">
        <f t="shared" si="21"/>
        <v>41926.73778935185</v>
      </c>
      <c r="S345" s="13">
        <f t="shared" si="22"/>
        <v>41957.125</v>
      </c>
      <c r="T345">
        <f t="shared" si="23"/>
        <v>2014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4">
        <v>1433125200</v>
      </c>
      <c r="J346" s="14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 t="s">
        <v>8312</v>
      </c>
      <c r="Q346" t="s">
        <v>8317</v>
      </c>
      <c r="R346" s="12">
        <f t="shared" si="21"/>
        <v>42111.970995370371</v>
      </c>
      <c r="S346" s="13">
        <f t="shared" si="22"/>
        <v>42156.097222222219</v>
      </c>
      <c r="T346">
        <f t="shared" si="23"/>
        <v>2015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4">
        <v>1432161590</v>
      </c>
      <c r="J347" s="14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 t="s">
        <v>8312</v>
      </c>
      <c r="Q347" t="s">
        <v>8317</v>
      </c>
      <c r="R347" s="12">
        <f t="shared" si="21"/>
        <v>42114.944328703699</v>
      </c>
      <c r="S347" s="13">
        <f t="shared" si="22"/>
        <v>42144.944328703699</v>
      </c>
      <c r="T347">
        <f t="shared" si="23"/>
        <v>2015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4">
        <v>1444824021</v>
      </c>
      <c r="J348" s="14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 t="s">
        <v>8312</v>
      </c>
      <c r="Q348" t="s">
        <v>8317</v>
      </c>
      <c r="R348" s="12">
        <f t="shared" si="21"/>
        <v>42261.500243055561</v>
      </c>
      <c r="S348" s="13">
        <f t="shared" si="22"/>
        <v>42291.500243055561</v>
      </c>
      <c r="T348">
        <f t="shared" si="23"/>
        <v>2015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4">
        <v>1447505609</v>
      </c>
      <c r="J349" s="14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 t="s">
        <v>8312</v>
      </c>
      <c r="Q349" t="s">
        <v>8317</v>
      </c>
      <c r="R349" s="12">
        <f t="shared" si="21"/>
        <v>42292.495474537034</v>
      </c>
      <c r="S349" s="13">
        <f t="shared" si="22"/>
        <v>42322.537141203706</v>
      </c>
      <c r="T349">
        <f t="shared" si="23"/>
        <v>2015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4">
        <v>1440165916</v>
      </c>
      <c r="J350" s="14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 t="s">
        <v>8312</v>
      </c>
      <c r="Q350" t="s">
        <v>8317</v>
      </c>
      <c r="R350" s="12">
        <f t="shared" si="21"/>
        <v>42207.58699074074</v>
      </c>
      <c r="S350" s="13">
        <f t="shared" si="22"/>
        <v>42237.58699074074</v>
      </c>
      <c r="T350">
        <f t="shared" si="23"/>
        <v>2015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4">
        <v>1487937508</v>
      </c>
      <c r="J351" s="14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 t="s">
        <v>8312</v>
      </c>
      <c r="Q351" t="s">
        <v>8317</v>
      </c>
      <c r="R351" s="12">
        <f t="shared" si="21"/>
        <v>42760.498935185184</v>
      </c>
      <c r="S351" s="13">
        <f t="shared" si="22"/>
        <v>42790.498935185184</v>
      </c>
      <c r="T351">
        <f t="shared" si="23"/>
        <v>2017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4">
        <v>1473566340</v>
      </c>
      <c r="J352" s="14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 t="s">
        <v>8312</v>
      </c>
      <c r="Q352" t="s">
        <v>8317</v>
      </c>
      <c r="R352" s="12">
        <f t="shared" si="21"/>
        <v>42586.066076388888</v>
      </c>
      <c r="S352" s="13">
        <f t="shared" si="22"/>
        <v>42624.165972222225</v>
      </c>
      <c r="T352">
        <f t="shared" si="23"/>
        <v>2016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4">
        <v>1460066954</v>
      </c>
      <c r="J353" s="14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 t="s">
        <v>8312</v>
      </c>
      <c r="Q353" t="s">
        <v>8317</v>
      </c>
      <c r="R353" s="12">
        <f t="shared" si="21"/>
        <v>42427.964745370366</v>
      </c>
      <c r="S353" s="13">
        <f t="shared" si="22"/>
        <v>42467.923078703709</v>
      </c>
      <c r="T353">
        <f t="shared" si="23"/>
        <v>2016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4">
        <v>1412740868</v>
      </c>
      <c r="J354" s="1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 t="s">
        <v>8312</v>
      </c>
      <c r="Q354" t="s">
        <v>8317</v>
      </c>
      <c r="R354" s="12">
        <f t="shared" si="21"/>
        <v>41890.167453703703</v>
      </c>
      <c r="S354" s="13">
        <f t="shared" si="22"/>
        <v>41920.167453703703</v>
      </c>
      <c r="T354">
        <f t="shared" si="23"/>
        <v>2014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4">
        <v>1447963219</v>
      </c>
      <c r="J355" s="14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 t="s">
        <v>8312</v>
      </c>
      <c r="Q355" t="s">
        <v>8317</v>
      </c>
      <c r="R355" s="12">
        <f t="shared" si="21"/>
        <v>42297.791886574079</v>
      </c>
      <c r="S355" s="13">
        <f t="shared" si="22"/>
        <v>42327.833553240736</v>
      </c>
      <c r="T355">
        <f t="shared" si="23"/>
        <v>2015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4">
        <v>1460141521</v>
      </c>
      <c r="J356" s="14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 t="s">
        <v>8312</v>
      </c>
      <c r="Q356" t="s">
        <v>8317</v>
      </c>
      <c r="R356" s="12">
        <f t="shared" si="21"/>
        <v>42438.827789351853</v>
      </c>
      <c r="S356" s="13">
        <f t="shared" si="22"/>
        <v>42468.786122685182</v>
      </c>
      <c r="T356">
        <f t="shared" si="23"/>
        <v>2016</v>
      </c>
    </row>
    <row r="357" spans="1:20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4">
        <v>1417420994</v>
      </c>
      <c r="J357" s="14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 t="s">
        <v>8312</v>
      </c>
      <c r="Q357" t="s">
        <v>8317</v>
      </c>
      <c r="R357" s="12">
        <f t="shared" si="21"/>
        <v>41943.293912037036</v>
      </c>
      <c r="S357" s="13">
        <f t="shared" si="22"/>
        <v>41974.3355787037</v>
      </c>
      <c r="T357">
        <f t="shared" si="23"/>
        <v>2014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4">
        <v>1458152193</v>
      </c>
      <c r="J358" s="14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 t="s">
        <v>8312</v>
      </c>
      <c r="Q358" t="s">
        <v>8317</v>
      </c>
      <c r="R358" s="12">
        <f t="shared" si="21"/>
        <v>42415.803159722222</v>
      </c>
      <c r="S358" s="13">
        <f t="shared" si="22"/>
        <v>42445.761493055557</v>
      </c>
      <c r="T358">
        <f t="shared" si="23"/>
        <v>2016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4">
        <v>1429852797</v>
      </c>
      <c r="J359" s="14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 t="s">
        <v>8312</v>
      </c>
      <c r="Q359" t="s">
        <v>8317</v>
      </c>
      <c r="R359" s="12">
        <f t="shared" si="21"/>
        <v>42078.222187499996</v>
      </c>
      <c r="S359" s="13">
        <f t="shared" si="22"/>
        <v>42118.222187499996</v>
      </c>
      <c r="T359">
        <f t="shared" si="23"/>
        <v>2015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4">
        <v>1466002800</v>
      </c>
      <c r="J360" s="14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 t="s">
        <v>8312</v>
      </c>
      <c r="Q360" t="s">
        <v>8317</v>
      </c>
      <c r="R360" s="12">
        <f t="shared" si="21"/>
        <v>42507.860196759255</v>
      </c>
      <c r="S360" s="13">
        <f t="shared" si="22"/>
        <v>42536.625</v>
      </c>
      <c r="T360">
        <f t="shared" si="23"/>
        <v>2016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4">
        <v>1415941920</v>
      </c>
      <c r="J361" s="14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 t="s">
        <v>8312</v>
      </c>
      <c r="Q361" t="s">
        <v>8317</v>
      </c>
      <c r="R361" s="12">
        <f t="shared" si="21"/>
        <v>41935.070486111108</v>
      </c>
      <c r="S361" s="13">
        <f t="shared" si="22"/>
        <v>41957.216666666667</v>
      </c>
      <c r="T361">
        <f t="shared" si="23"/>
        <v>2014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4">
        <v>1437621060</v>
      </c>
      <c r="J362" s="14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 t="s">
        <v>8312</v>
      </c>
      <c r="Q362" t="s">
        <v>8317</v>
      </c>
      <c r="R362" s="12">
        <f t="shared" si="21"/>
        <v>42163.897916666669</v>
      </c>
      <c r="S362" s="13">
        <f t="shared" si="22"/>
        <v>42208.132638888885</v>
      </c>
      <c r="T362">
        <f t="shared" si="23"/>
        <v>2015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4">
        <v>1416704506</v>
      </c>
      <c r="J363" s="14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 t="s">
        <v>8312</v>
      </c>
      <c r="Q363" t="s">
        <v>8317</v>
      </c>
      <c r="R363" s="12">
        <f t="shared" si="21"/>
        <v>41936.001226851848</v>
      </c>
      <c r="S363" s="13">
        <f t="shared" si="22"/>
        <v>41966.042893518519</v>
      </c>
      <c r="T363">
        <f t="shared" si="23"/>
        <v>2014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4">
        <v>1407456000</v>
      </c>
      <c r="J364" s="1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 t="s">
        <v>8312</v>
      </c>
      <c r="Q364" t="s">
        <v>8317</v>
      </c>
      <c r="R364" s="12">
        <f t="shared" si="21"/>
        <v>41837.210543981484</v>
      </c>
      <c r="S364" s="13">
        <f t="shared" si="22"/>
        <v>41859</v>
      </c>
      <c r="T364">
        <f t="shared" si="23"/>
        <v>2014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4">
        <v>1272828120</v>
      </c>
      <c r="J365" s="14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 t="s">
        <v>8312</v>
      </c>
      <c r="Q365" t="s">
        <v>8317</v>
      </c>
      <c r="R365" s="12">
        <f t="shared" si="21"/>
        <v>40255.744629629626</v>
      </c>
      <c r="S365" s="13">
        <f t="shared" si="22"/>
        <v>40300.806944444441</v>
      </c>
      <c r="T365">
        <f t="shared" si="23"/>
        <v>2010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4">
        <v>1403323140</v>
      </c>
      <c r="J366" s="14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 t="s">
        <v>8312</v>
      </c>
      <c r="Q366" t="s">
        <v>8317</v>
      </c>
      <c r="R366" s="12">
        <f t="shared" si="21"/>
        <v>41780.859629629631</v>
      </c>
      <c r="S366" s="13">
        <f t="shared" si="22"/>
        <v>41811.165972222225</v>
      </c>
      <c r="T366">
        <f t="shared" si="23"/>
        <v>2014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4">
        <v>1393597999</v>
      </c>
      <c r="J367" s="14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 t="s">
        <v>8312</v>
      </c>
      <c r="Q367" t="s">
        <v>8317</v>
      </c>
      <c r="R367" s="12">
        <f t="shared" si="21"/>
        <v>41668.606469907405</v>
      </c>
      <c r="S367" s="13">
        <f t="shared" si="22"/>
        <v>41698.606469907405</v>
      </c>
      <c r="T367">
        <f t="shared" si="23"/>
        <v>2014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4">
        <v>1337540518</v>
      </c>
      <c r="J368" s="14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 t="s">
        <v>8312</v>
      </c>
      <c r="Q368" t="s">
        <v>8317</v>
      </c>
      <c r="R368" s="12">
        <f t="shared" si="21"/>
        <v>41019.793032407404</v>
      </c>
      <c r="S368" s="13">
        <f t="shared" si="22"/>
        <v>41049.793032407404</v>
      </c>
      <c r="T368">
        <f t="shared" si="23"/>
        <v>2012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4">
        <v>1367384340</v>
      </c>
      <c r="J369" s="14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 t="s">
        <v>8312</v>
      </c>
      <c r="Q369" t="s">
        <v>8317</v>
      </c>
      <c r="R369" s="12">
        <f t="shared" si="21"/>
        <v>41355.577291666668</v>
      </c>
      <c r="S369" s="13">
        <f t="shared" si="22"/>
        <v>41395.207638888889</v>
      </c>
      <c r="T369">
        <f t="shared" si="23"/>
        <v>2013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4">
        <v>1426426322</v>
      </c>
      <c r="J370" s="14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 t="s">
        <v>8312</v>
      </c>
      <c r="Q370" t="s">
        <v>8317</v>
      </c>
      <c r="R370" s="12">
        <f t="shared" si="21"/>
        <v>42043.605578703704</v>
      </c>
      <c r="S370" s="13">
        <f t="shared" si="22"/>
        <v>42078.563912037032</v>
      </c>
      <c r="T370">
        <f t="shared" si="23"/>
        <v>2015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4">
        <v>1326633269</v>
      </c>
      <c r="J371" s="14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 t="s">
        <v>8312</v>
      </c>
      <c r="Q371" t="s">
        <v>8317</v>
      </c>
      <c r="R371" s="12">
        <f t="shared" si="21"/>
        <v>40893.551724537036</v>
      </c>
      <c r="S371" s="13">
        <f t="shared" si="22"/>
        <v>40923.551724537036</v>
      </c>
      <c r="T371">
        <f t="shared" si="23"/>
        <v>2011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4">
        <v>1483729500</v>
      </c>
      <c r="J372" s="14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 t="s">
        <v>8312</v>
      </c>
      <c r="Q372" t="s">
        <v>8317</v>
      </c>
      <c r="R372" s="12">
        <f t="shared" si="21"/>
        <v>42711.795138888891</v>
      </c>
      <c r="S372" s="13">
        <f t="shared" si="22"/>
        <v>42741.795138888891</v>
      </c>
      <c r="T372">
        <f t="shared" si="23"/>
        <v>2016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4">
        <v>1359743139</v>
      </c>
      <c r="J373" s="14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 t="s">
        <v>8312</v>
      </c>
      <c r="Q373" t="s">
        <v>8317</v>
      </c>
      <c r="R373" s="12">
        <f t="shared" si="21"/>
        <v>41261.767812500002</v>
      </c>
      <c r="S373" s="13">
        <f t="shared" si="22"/>
        <v>41306.767812500002</v>
      </c>
      <c r="T373">
        <f t="shared" si="23"/>
        <v>2012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4">
        <v>1459872000</v>
      </c>
      <c r="J374" s="1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 t="s">
        <v>8312</v>
      </c>
      <c r="Q374" t="s">
        <v>8317</v>
      </c>
      <c r="R374" s="12">
        <f t="shared" si="21"/>
        <v>42425.576898148152</v>
      </c>
      <c r="S374" s="13">
        <f t="shared" si="22"/>
        <v>42465.666666666672</v>
      </c>
      <c r="T374">
        <f t="shared" si="23"/>
        <v>2016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4">
        <v>1342648398</v>
      </c>
      <c r="J375" s="14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 t="s">
        <v>8312</v>
      </c>
      <c r="Q375" t="s">
        <v>8317</v>
      </c>
      <c r="R375" s="12">
        <f t="shared" si="21"/>
        <v>41078.91201388889</v>
      </c>
      <c r="S375" s="13">
        <f t="shared" si="22"/>
        <v>41108.91201388889</v>
      </c>
      <c r="T375">
        <f t="shared" si="23"/>
        <v>2012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4">
        <v>1316208031</v>
      </c>
      <c r="J376" s="14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 t="s">
        <v>8312</v>
      </c>
      <c r="Q376" t="s">
        <v>8317</v>
      </c>
      <c r="R376" s="12">
        <f t="shared" si="21"/>
        <v>40757.889247685183</v>
      </c>
      <c r="S376" s="13">
        <f t="shared" si="22"/>
        <v>40802.889247685183</v>
      </c>
      <c r="T376">
        <f t="shared" si="23"/>
        <v>2011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4">
        <v>1393694280</v>
      </c>
      <c r="J377" s="14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 t="s">
        <v>8312</v>
      </c>
      <c r="Q377" t="s">
        <v>8317</v>
      </c>
      <c r="R377" s="12">
        <f t="shared" si="21"/>
        <v>41657.985081018516</v>
      </c>
      <c r="S377" s="13">
        <f t="shared" si="22"/>
        <v>41699.720833333333</v>
      </c>
      <c r="T377">
        <f t="shared" si="23"/>
        <v>2014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4">
        <v>1472122316</v>
      </c>
      <c r="J378" s="14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 t="s">
        <v>8312</v>
      </c>
      <c r="Q378" t="s">
        <v>8317</v>
      </c>
      <c r="R378" s="12">
        <f t="shared" si="21"/>
        <v>42576.452731481477</v>
      </c>
      <c r="S378" s="13">
        <f t="shared" si="22"/>
        <v>42607.452731481477</v>
      </c>
      <c r="T378">
        <f t="shared" si="23"/>
        <v>2016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4">
        <v>1447484460</v>
      </c>
      <c r="J379" s="14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 t="s">
        <v>8312</v>
      </c>
      <c r="Q379" t="s">
        <v>8317</v>
      </c>
      <c r="R379" s="12">
        <f t="shared" si="21"/>
        <v>42292.250787037032</v>
      </c>
      <c r="S379" s="13">
        <f t="shared" si="22"/>
        <v>42322.292361111111</v>
      </c>
      <c r="T379">
        <f t="shared" si="23"/>
        <v>2015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4">
        <v>1453765920</v>
      </c>
      <c r="J380" s="14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 t="s">
        <v>8312</v>
      </c>
      <c r="Q380" t="s">
        <v>8317</v>
      </c>
      <c r="R380" s="12">
        <f t="shared" si="21"/>
        <v>42370.571851851855</v>
      </c>
      <c r="S380" s="13">
        <f t="shared" si="22"/>
        <v>42394.994444444441</v>
      </c>
      <c r="T380">
        <f t="shared" si="23"/>
        <v>2016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4">
        <v>1336062672</v>
      </c>
      <c r="J381" s="14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 t="s">
        <v>8312</v>
      </c>
      <c r="Q381" t="s">
        <v>8317</v>
      </c>
      <c r="R381" s="12">
        <f t="shared" si="21"/>
        <v>40987.688333333332</v>
      </c>
      <c r="S381" s="13">
        <f t="shared" si="22"/>
        <v>41032.688333333332</v>
      </c>
      <c r="T381">
        <f t="shared" si="23"/>
        <v>2012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4">
        <v>1453569392</v>
      </c>
      <c r="J382" s="14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 t="s">
        <v>8312</v>
      </c>
      <c r="Q382" t="s">
        <v>8317</v>
      </c>
      <c r="R382" s="12">
        <f t="shared" si="21"/>
        <v>42367.719814814816</v>
      </c>
      <c r="S382" s="13">
        <f t="shared" si="22"/>
        <v>42392.719814814816</v>
      </c>
      <c r="T382">
        <f t="shared" si="23"/>
        <v>2015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4">
        <v>1343624400</v>
      </c>
      <c r="J383" s="14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 t="s">
        <v>8312</v>
      </c>
      <c r="Q383" t="s">
        <v>8317</v>
      </c>
      <c r="R383" s="12">
        <f t="shared" si="21"/>
        <v>41085.698113425926</v>
      </c>
      <c r="S383" s="13">
        <f t="shared" si="22"/>
        <v>41120.208333333336</v>
      </c>
      <c r="T383">
        <f t="shared" si="23"/>
        <v>2012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4">
        <v>1346950900</v>
      </c>
      <c r="J384" s="1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 t="s">
        <v>8312</v>
      </c>
      <c r="Q384" t="s">
        <v>8317</v>
      </c>
      <c r="R384" s="12">
        <f t="shared" si="21"/>
        <v>41144.709490740745</v>
      </c>
      <c r="S384" s="13">
        <f t="shared" si="22"/>
        <v>41158.709490740745</v>
      </c>
      <c r="T384">
        <f t="shared" si="23"/>
        <v>2012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4">
        <v>1400467759</v>
      </c>
      <c r="J385" s="14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 t="s">
        <v>8312</v>
      </c>
      <c r="Q385" t="s">
        <v>8317</v>
      </c>
      <c r="R385" s="12">
        <f t="shared" si="21"/>
        <v>41755.117581018516</v>
      </c>
      <c r="S385" s="13">
        <f t="shared" si="22"/>
        <v>41778.117581018516</v>
      </c>
      <c r="T385">
        <f t="shared" si="23"/>
        <v>2014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4">
        <v>1420569947</v>
      </c>
      <c r="J386" s="14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 t="s">
        <v>8312</v>
      </c>
      <c r="Q386" t="s">
        <v>8317</v>
      </c>
      <c r="R386" s="12">
        <f t="shared" ref="R386:R449" si="25">(((J386/60)/60)/24)+DATE(1970,1,1)</f>
        <v>41980.781793981485</v>
      </c>
      <c r="S386" s="13">
        <f t="shared" ref="S386:S449" si="26">(((I386/60)/60)/24)+DATE(1970,1,1)</f>
        <v>42010.781793981485</v>
      </c>
      <c r="T386">
        <f t="shared" si="23"/>
        <v>2014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4">
        <v>1416582101</v>
      </c>
      <c r="J387" s="14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 t="s">
        <v>8312</v>
      </c>
      <c r="Q387" t="s">
        <v>8317</v>
      </c>
      <c r="R387" s="12">
        <f t="shared" si="25"/>
        <v>41934.584502314814</v>
      </c>
      <c r="S387" s="13">
        <f t="shared" si="26"/>
        <v>41964.626168981486</v>
      </c>
      <c r="T387">
        <f t="shared" ref="T387:T450" si="27">YEAR(R387)</f>
        <v>2014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4">
        <v>1439246991</v>
      </c>
      <c r="J388" s="14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 t="s">
        <v>8312</v>
      </c>
      <c r="Q388" t="s">
        <v>8317</v>
      </c>
      <c r="R388" s="12">
        <f t="shared" si="25"/>
        <v>42211.951284722221</v>
      </c>
      <c r="S388" s="13">
        <f t="shared" si="26"/>
        <v>42226.951284722221</v>
      </c>
      <c r="T388">
        <f t="shared" si="27"/>
        <v>2015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4">
        <v>1439618400</v>
      </c>
      <c r="J389" s="14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 t="s">
        <v>8312</v>
      </c>
      <c r="Q389" t="s">
        <v>8317</v>
      </c>
      <c r="R389" s="12">
        <f t="shared" si="25"/>
        <v>42200.67659722222</v>
      </c>
      <c r="S389" s="13">
        <f t="shared" si="26"/>
        <v>42231.25</v>
      </c>
      <c r="T389">
        <f t="shared" si="27"/>
        <v>2015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4">
        <v>1469670580</v>
      </c>
      <c r="J390" s="14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 t="s">
        <v>8312</v>
      </c>
      <c r="Q390" t="s">
        <v>8317</v>
      </c>
      <c r="R390" s="12">
        <f t="shared" si="25"/>
        <v>42549.076157407413</v>
      </c>
      <c r="S390" s="13">
        <f t="shared" si="26"/>
        <v>42579.076157407413</v>
      </c>
      <c r="T390">
        <f t="shared" si="27"/>
        <v>2016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4">
        <v>1394233140</v>
      </c>
      <c r="J391" s="14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 t="s">
        <v>8312</v>
      </c>
      <c r="Q391" t="s">
        <v>8317</v>
      </c>
      <c r="R391" s="12">
        <f t="shared" si="25"/>
        <v>41674.063078703701</v>
      </c>
      <c r="S391" s="13">
        <f t="shared" si="26"/>
        <v>41705.957638888889</v>
      </c>
      <c r="T391">
        <f t="shared" si="27"/>
        <v>2014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4">
        <v>1431046372</v>
      </c>
      <c r="J392" s="14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 t="s">
        <v>8312</v>
      </c>
      <c r="Q392" t="s">
        <v>8317</v>
      </c>
      <c r="R392" s="12">
        <f t="shared" si="25"/>
        <v>42112.036712962959</v>
      </c>
      <c r="S392" s="13">
        <f t="shared" si="26"/>
        <v>42132.036712962959</v>
      </c>
      <c r="T392">
        <f t="shared" si="27"/>
        <v>2015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4">
        <v>1324169940</v>
      </c>
      <c r="J393" s="14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 t="s">
        <v>8312</v>
      </c>
      <c r="Q393" t="s">
        <v>8317</v>
      </c>
      <c r="R393" s="12">
        <f t="shared" si="25"/>
        <v>40865.042256944449</v>
      </c>
      <c r="S393" s="13">
        <f t="shared" si="26"/>
        <v>40895.040972222225</v>
      </c>
      <c r="T393">
        <f t="shared" si="27"/>
        <v>2011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4">
        <v>1315450800</v>
      </c>
      <c r="J394" s="1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 t="s">
        <v>8312</v>
      </c>
      <c r="Q394" t="s">
        <v>8317</v>
      </c>
      <c r="R394" s="12">
        <f t="shared" si="25"/>
        <v>40763.717256944445</v>
      </c>
      <c r="S394" s="13">
        <f t="shared" si="26"/>
        <v>40794.125</v>
      </c>
      <c r="T394">
        <f t="shared" si="27"/>
        <v>2011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4">
        <v>1381424452</v>
      </c>
      <c r="J395" s="14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 t="s">
        <v>8312</v>
      </c>
      <c r="Q395" t="s">
        <v>8317</v>
      </c>
      <c r="R395" s="12">
        <f t="shared" si="25"/>
        <v>41526.708935185183</v>
      </c>
      <c r="S395" s="13">
        <f t="shared" si="26"/>
        <v>41557.708935185183</v>
      </c>
      <c r="T395">
        <f t="shared" si="27"/>
        <v>2013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4">
        <v>1460918282</v>
      </c>
      <c r="J396" s="14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 t="s">
        <v>8312</v>
      </c>
      <c r="Q396" t="s">
        <v>8317</v>
      </c>
      <c r="R396" s="12">
        <f t="shared" si="25"/>
        <v>42417.818078703705</v>
      </c>
      <c r="S396" s="13">
        <f t="shared" si="26"/>
        <v>42477.776412037041</v>
      </c>
      <c r="T396">
        <f t="shared" si="27"/>
        <v>2016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4">
        <v>1335562320</v>
      </c>
      <c r="J397" s="14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 t="s">
        <v>8312</v>
      </c>
      <c r="Q397" t="s">
        <v>8317</v>
      </c>
      <c r="R397" s="12">
        <f t="shared" si="25"/>
        <v>40990.909259259257</v>
      </c>
      <c r="S397" s="13">
        <f t="shared" si="26"/>
        <v>41026.897222222222</v>
      </c>
      <c r="T397">
        <f t="shared" si="27"/>
        <v>2012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4">
        <v>1341668006</v>
      </c>
      <c r="J398" s="14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 t="s">
        <v>8312</v>
      </c>
      <c r="Q398" t="s">
        <v>8317</v>
      </c>
      <c r="R398" s="12">
        <f t="shared" si="25"/>
        <v>41082.564884259256</v>
      </c>
      <c r="S398" s="13">
        <f t="shared" si="26"/>
        <v>41097.564884259256</v>
      </c>
      <c r="T398">
        <f t="shared" si="27"/>
        <v>2012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4">
        <v>1283312640</v>
      </c>
      <c r="J399" s="14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 t="s">
        <v>8312</v>
      </c>
      <c r="Q399" t="s">
        <v>8317</v>
      </c>
      <c r="R399" s="12">
        <f t="shared" si="25"/>
        <v>40379.776435185187</v>
      </c>
      <c r="S399" s="13">
        <f t="shared" si="26"/>
        <v>40422.155555555553</v>
      </c>
      <c r="T399">
        <f t="shared" si="27"/>
        <v>2010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4">
        <v>1430334126</v>
      </c>
      <c r="J400" s="14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 t="s">
        <v>8312</v>
      </c>
      <c r="Q400" t="s">
        <v>8317</v>
      </c>
      <c r="R400" s="12">
        <f t="shared" si="25"/>
        <v>42078.793124999997</v>
      </c>
      <c r="S400" s="13">
        <f t="shared" si="26"/>
        <v>42123.793124999997</v>
      </c>
      <c r="T400">
        <f t="shared" si="27"/>
        <v>2015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4">
        <v>1481716800</v>
      </c>
      <c r="J401" s="14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 t="s">
        <v>8312</v>
      </c>
      <c r="Q401" t="s">
        <v>8317</v>
      </c>
      <c r="R401" s="12">
        <f t="shared" si="25"/>
        <v>42687.875775462962</v>
      </c>
      <c r="S401" s="13">
        <f t="shared" si="26"/>
        <v>42718.5</v>
      </c>
      <c r="T401">
        <f t="shared" si="27"/>
        <v>2016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4">
        <v>1400297400</v>
      </c>
      <c r="J402" s="14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 t="s">
        <v>8312</v>
      </c>
      <c r="Q402" t="s">
        <v>8317</v>
      </c>
      <c r="R402" s="12">
        <f t="shared" si="25"/>
        <v>41745.635960648149</v>
      </c>
      <c r="S402" s="13">
        <f t="shared" si="26"/>
        <v>41776.145833333336</v>
      </c>
      <c r="T402">
        <f t="shared" si="27"/>
        <v>2014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4">
        <v>1312747970</v>
      </c>
      <c r="J403" s="14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 t="s">
        <v>8312</v>
      </c>
      <c r="Q403" t="s">
        <v>8317</v>
      </c>
      <c r="R403" s="12">
        <f t="shared" si="25"/>
        <v>40732.842245370368</v>
      </c>
      <c r="S403" s="13">
        <f t="shared" si="26"/>
        <v>40762.842245370368</v>
      </c>
      <c r="T403">
        <f t="shared" si="27"/>
        <v>2011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4">
        <v>1446731817</v>
      </c>
      <c r="J404" s="1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 t="s">
        <v>8312</v>
      </c>
      <c r="Q404" t="s">
        <v>8317</v>
      </c>
      <c r="R404" s="12">
        <f t="shared" si="25"/>
        <v>42292.539548611108</v>
      </c>
      <c r="S404" s="13">
        <f t="shared" si="26"/>
        <v>42313.58121527778</v>
      </c>
      <c r="T404">
        <f t="shared" si="27"/>
        <v>2015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4">
        <v>1312960080</v>
      </c>
      <c r="J405" s="14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 t="s">
        <v>8312</v>
      </c>
      <c r="Q405" t="s">
        <v>8317</v>
      </c>
      <c r="R405" s="12">
        <f t="shared" si="25"/>
        <v>40718.310659722221</v>
      </c>
      <c r="S405" s="13">
        <f t="shared" si="26"/>
        <v>40765.297222222223</v>
      </c>
      <c r="T405">
        <f t="shared" si="27"/>
        <v>2011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4">
        <v>1391641440</v>
      </c>
      <c r="J406" s="14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 t="s">
        <v>8312</v>
      </c>
      <c r="Q406" t="s">
        <v>8317</v>
      </c>
      <c r="R406" s="12">
        <f t="shared" si="25"/>
        <v>41646.628032407411</v>
      </c>
      <c r="S406" s="13">
        <f t="shared" si="26"/>
        <v>41675.961111111108</v>
      </c>
      <c r="T406">
        <f t="shared" si="27"/>
        <v>2014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4">
        <v>1394071339</v>
      </c>
      <c r="J407" s="14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 t="s">
        <v>8312</v>
      </c>
      <c r="Q407" t="s">
        <v>8317</v>
      </c>
      <c r="R407" s="12">
        <f t="shared" si="25"/>
        <v>41674.08494212963</v>
      </c>
      <c r="S407" s="13">
        <f t="shared" si="26"/>
        <v>41704.08494212963</v>
      </c>
      <c r="T407">
        <f t="shared" si="27"/>
        <v>2014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4">
        <v>1304920740</v>
      </c>
      <c r="J408" s="14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 t="s">
        <v>8312</v>
      </c>
      <c r="Q408" t="s">
        <v>8317</v>
      </c>
      <c r="R408" s="12">
        <f t="shared" si="25"/>
        <v>40638.162465277775</v>
      </c>
      <c r="S408" s="13">
        <f t="shared" si="26"/>
        <v>40672.249305555553</v>
      </c>
      <c r="T408">
        <f t="shared" si="27"/>
        <v>2011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4">
        <v>1321739650</v>
      </c>
      <c r="J409" s="14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 t="s">
        <v>8312</v>
      </c>
      <c r="Q409" t="s">
        <v>8317</v>
      </c>
      <c r="R409" s="12">
        <f t="shared" si="25"/>
        <v>40806.870949074073</v>
      </c>
      <c r="S409" s="13">
        <f t="shared" si="26"/>
        <v>40866.912615740745</v>
      </c>
      <c r="T409">
        <f t="shared" si="27"/>
        <v>2011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4">
        <v>1383676790</v>
      </c>
      <c r="J410" s="14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 t="s">
        <v>8312</v>
      </c>
      <c r="Q410" t="s">
        <v>8317</v>
      </c>
      <c r="R410" s="12">
        <f t="shared" si="25"/>
        <v>41543.735995370371</v>
      </c>
      <c r="S410" s="13">
        <f t="shared" si="26"/>
        <v>41583.777662037035</v>
      </c>
      <c r="T410">
        <f t="shared" si="27"/>
        <v>2013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4">
        <v>1469220144</v>
      </c>
      <c r="J411" s="14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 t="s">
        <v>8312</v>
      </c>
      <c r="Q411" t="s">
        <v>8317</v>
      </c>
      <c r="R411" s="12">
        <f t="shared" si="25"/>
        <v>42543.862777777773</v>
      </c>
      <c r="S411" s="13">
        <f t="shared" si="26"/>
        <v>42573.862777777773</v>
      </c>
      <c r="T411">
        <f t="shared" si="27"/>
        <v>2016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4">
        <v>1434670397</v>
      </c>
      <c r="J412" s="14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 t="s">
        <v>8312</v>
      </c>
      <c r="Q412" t="s">
        <v>8317</v>
      </c>
      <c r="R412" s="12">
        <f t="shared" si="25"/>
        <v>42113.981446759266</v>
      </c>
      <c r="S412" s="13">
        <f t="shared" si="26"/>
        <v>42173.981446759266</v>
      </c>
      <c r="T412">
        <f t="shared" si="27"/>
        <v>2015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4">
        <v>1387688400</v>
      </c>
      <c r="J413" s="14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 t="s">
        <v>8312</v>
      </c>
      <c r="Q413" t="s">
        <v>8317</v>
      </c>
      <c r="R413" s="12">
        <f t="shared" si="25"/>
        <v>41598.17597222222</v>
      </c>
      <c r="S413" s="13">
        <f t="shared" si="26"/>
        <v>41630.208333333336</v>
      </c>
      <c r="T413">
        <f t="shared" si="27"/>
        <v>2013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4">
        <v>1343238578</v>
      </c>
      <c r="J414" s="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 t="s">
        <v>8312</v>
      </c>
      <c r="Q414" t="s">
        <v>8317</v>
      </c>
      <c r="R414" s="12">
        <f t="shared" si="25"/>
        <v>41099.742800925924</v>
      </c>
      <c r="S414" s="13">
        <f t="shared" si="26"/>
        <v>41115.742800925924</v>
      </c>
      <c r="T414">
        <f t="shared" si="27"/>
        <v>2012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4">
        <v>1342731811</v>
      </c>
      <c r="J415" s="14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 t="s">
        <v>8312</v>
      </c>
      <c r="Q415" t="s">
        <v>8317</v>
      </c>
      <c r="R415" s="12">
        <f t="shared" si="25"/>
        <v>41079.877442129626</v>
      </c>
      <c r="S415" s="13">
        <f t="shared" si="26"/>
        <v>41109.877442129626</v>
      </c>
      <c r="T415">
        <f t="shared" si="27"/>
        <v>2012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4">
        <v>1381541465</v>
      </c>
      <c r="J416" s="14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 t="s">
        <v>8312</v>
      </c>
      <c r="Q416" t="s">
        <v>8317</v>
      </c>
      <c r="R416" s="12">
        <f t="shared" si="25"/>
        <v>41529.063252314816</v>
      </c>
      <c r="S416" s="13">
        <f t="shared" si="26"/>
        <v>41559.063252314816</v>
      </c>
      <c r="T416">
        <f t="shared" si="27"/>
        <v>2013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4">
        <v>1413547200</v>
      </c>
      <c r="J417" s="14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 t="s">
        <v>8312</v>
      </c>
      <c r="Q417" t="s">
        <v>8317</v>
      </c>
      <c r="R417" s="12">
        <f t="shared" si="25"/>
        <v>41904.851875</v>
      </c>
      <c r="S417" s="13">
        <f t="shared" si="26"/>
        <v>41929.5</v>
      </c>
      <c r="T417">
        <f t="shared" si="27"/>
        <v>2014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4">
        <v>1391851831</v>
      </c>
      <c r="J418" s="14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 t="s">
        <v>8312</v>
      </c>
      <c r="Q418" t="s">
        <v>8317</v>
      </c>
      <c r="R418" s="12">
        <f t="shared" si="25"/>
        <v>41648.396192129629</v>
      </c>
      <c r="S418" s="13">
        <f t="shared" si="26"/>
        <v>41678.396192129629</v>
      </c>
      <c r="T418">
        <f t="shared" si="27"/>
        <v>2014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4">
        <v>1365395580</v>
      </c>
      <c r="J419" s="14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 t="s">
        <v>8312</v>
      </c>
      <c r="Q419" t="s">
        <v>8317</v>
      </c>
      <c r="R419" s="12">
        <f t="shared" si="25"/>
        <v>41360.970601851855</v>
      </c>
      <c r="S419" s="13">
        <f t="shared" si="26"/>
        <v>41372.189583333333</v>
      </c>
      <c r="T419">
        <f t="shared" si="27"/>
        <v>2013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4">
        <v>1437633997</v>
      </c>
      <c r="J420" s="14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 t="s">
        <v>8312</v>
      </c>
      <c r="Q420" t="s">
        <v>8317</v>
      </c>
      <c r="R420" s="12">
        <f t="shared" si="25"/>
        <v>42178.282372685186</v>
      </c>
      <c r="S420" s="13">
        <f t="shared" si="26"/>
        <v>42208.282372685186</v>
      </c>
      <c r="T420">
        <f t="shared" si="27"/>
        <v>2015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4">
        <v>1372536787</v>
      </c>
      <c r="J421" s="14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 t="s">
        <v>8312</v>
      </c>
      <c r="Q421" t="s">
        <v>8317</v>
      </c>
      <c r="R421" s="12">
        <f t="shared" si="25"/>
        <v>41394.842442129629</v>
      </c>
      <c r="S421" s="13">
        <f t="shared" si="26"/>
        <v>41454.842442129629</v>
      </c>
      <c r="T421">
        <f t="shared" si="27"/>
        <v>2013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4">
        <v>1394772031</v>
      </c>
      <c r="J422" s="14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 t="s">
        <v>8312</v>
      </c>
      <c r="Q422" t="s">
        <v>8318</v>
      </c>
      <c r="R422" s="12">
        <f t="shared" si="25"/>
        <v>41682.23646990741</v>
      </c>
      <c r="S422" s="13">
        <f t="shared" si="26"/>
        <v>41712.194803240738</v>
      </c>
      <c r="T422">
        <f t="shared" si="27"/>
        <v>2014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4">
        <v>1440157656</v>
      </c>
      <c r="J423" s="14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 t="s">
        <v>8312</v>
      </c>
      <c r="Q423" t="s">
        <v>8318</v>
      </c>
      <c r="R423" s="12">
        <f t="shared" si="25"/>
        <v>42177.491388888884</v>
      </c>
      <c r="S423" s="13">
        <f t="shared" si="26"/>
        <v>42237.491388888884</v>
      </c>
      <c r="T423">
        <f t="shared" si="27"/>
        <v>2015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4">
        <v>1410416097</v>
      </c>
      <c r="J424" s="1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 t="s">
        <v>8312</v>
      </c>
      <c r="Q424" t="s">
        <v>8318</v>
      </c>
      <c r="R424" s="12">
        <f t="shared" si="25"/>
        <v>41863.260381944441</v>
      </c>
      <c r="S424" s="13">
        <f t="shared" si="26"/>
        <v>41893.260381944441</v>
      </c>
      <c r="T424">
        <f t="shared" si="27"/>
        <v>2014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4">
        <v>1370470430</v>
      </c>
      <c r="J425" s="14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 t="s">
        <v>8312</v>
      </c>
      <c r="Q425" t="s">
        <v>8318</v>
      </c>
      <c r="R425" s="12">
        <f t="shared" si="25"/>
        <v>41400.92627314815</v>
      </c>
      <c r="S425" s="13">
        <f t="shared" si="26"/>
        <v>41430.92627314815</v>
      </c>
      <c r="T425">
        <f t="shared" si="27"/>
        <v>2013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4">
        <v>1332748899</v>
      </c>
      <c r="J426" s="14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 t="s">
        <v>8312</v>
      </c>
      <c r="Q426" t="s">
        <v>8318</v>
      </c>
      <c r="R426" s="12">
        <f t="shared" si="25"/>
        <v>40934.376145833332</v>
      </c>
      <c r="S426" s="13">
        <f t="shared" si="26"/>
        <v>40994.334479166668</v>
      </c>
      <c r="T426">
        <f t="shared" si="27"/>
        <v>2012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4">
        <v>1448660404</v>
      </c>
      <c r="J427" s="14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 t="s">
        <v>8312</v>
      </c>
      <c r="Q427" t="s">
        <v>8318</v>
      </c>
      <c r="R427" s="12">
        <f t="shared" si="25"/>
        <v>42275.861157407402</v>
      </c>
      <c r="S427" s="13">
        <f t="shared" si="26"/>
        <v>42335.902824074074</v>
      </c>
      <c r="T427">
        <f t="shared" si="27"/>
        <v>2015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4">
        <v>1456851914</v>
      </c>
      <c r="J428" s="14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 t="s">
        <v>8312</v>
      </c>
      <c r="Q428" t="s">
        <v>8318</v>
      </c>
      <c r="R428" s="12">
        <f t="shared" si="25"/>
        <v>42400.711967592593</v>
      </c>
      <c r="S428" s="13">
        <f t="shared" si="26"/>
        <v>42430.711967592593</v>
      </c>
      <c r="T428">
        <f t="shared" si="27"/>
        <v>2016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4">
        <v>1445540340</v>
      </c>
      <c r="J429" s="14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s">
        <v>8312</v>
      </c>
      <c r="Q429" t="s">
        <v>8318</v>
      </c>
      <c r="R429" s="12">
        <f t="shared" si="25"/>
        <v>42285.909027777772</v>
      </c>
      <c r="S429" s="13">
        <f t="shared" si="26"/>
        <v>42299.790972222225</v>
      </c>
      <c r="T429">
        <f t="shared" si="27"/>
        <v>2015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4">
        <v>1402956000</v>
      </c>
      <c r="J430" s="14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 t="s">
        <v>8312</v>
      </c>
      <c r="Q430" t="s">
        <v>8318</v>
      </c>
      <c r="R430" s="12">
        <f t="shared" si="25"/>
        <v>41778.766724537039</v>
      </c>
      <c r="S430" s="13">
        <f t="shared" si="26"/>
        <v>41806.916666666664</v>
      </c>
      <c r="T430">
        <f t="shared" si="27"/>
        <v>2014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4">
        <v>1259297940</v>
      </c>
      <c r="J431" s="14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s">
        <v>8312</v>
      </c>
      <c r="Q431" t="s">
        <v>8318</v>
      </c>
      <c r="R431" s="12">
        <f t="shared" si="25"/>
        <v>40070.901412037041</v>
      </c>
      <c r="S431" s="13">
        <f t="shared" si="26"/>
        <v>40144.207638888889</v>
      </c>
      <c r="T431">
        <f t="shared" si="27"/>
        <v>2009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4">
        <v>1378866867</v>
      </c>
      <c r="J432" s="14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 t="s">
        <v>8312</v>
      </c>
      <c r="Q432" t="s">
        <v>8318</v>
      </c>
      <c r="R432" s="12">
        <f t="shared" si="25"/>
        <v>41513.107256944444</v>
      </c>
      <c r="S432" s="13">
        <f t="shared" si="26"/>
        <v>41528.107256944444</v>
      </c>
      <c r="T432">
        <f t="shared" si="27"/>
        <v>2013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4">
        <v>1467752083</v>
      </c>
      <c r="J433" s="14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 t="s">
        <v>8312</v>
      </c>
      <c r="Q433" t="s">
        <v>8318</v>
      </c>
      <c r="R433" s="12">
        <f t="shared" si="25"/>
        <v>42526.871331018512</v>
      </c>
      <c r="S433" s="13">
        <f t="shared" si="26"/>
        <v>42556.871331018512</v>
      </c>
      <c r="T433">
        <f t="shared" si="27"/>
        <v>2016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4">
        <v>1445448381</v>
      </c>
      <c r="J434" s="1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 t="s">
        <v>8312</v>
      </c>
      <c r="Q434" t="s">
        <v>8318</v>
      </c>
      <c r="R434" s="12">
        <f t="shared" si="25"/>
        <v>42238.726631944446</v>
      </c>
      <c r="S434" s="13">
        <f t="shared" si="26"/>
        <v>42298.726631944446</v>
      </c>
      <c r="T434">
        <f t="shared" si="27"/>
        <v>2015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4">
        <v>1444576022</v>
      </c>
      <c r="J435" s="14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s">
        <v>8312</v>
      </c>
      <c r="Q435" t="s">
        <v>8318</v>
      </c>
      <c r="R435" s="12">
        <f t="shared" si="25"/>
        <v>42228.629884259266</v>
      </c>
      <c r="S435" s="13">
        <f t="shared" si="26"/>
        <v>42288.629884259266</v>
      </c>
      <c r="T435">
        <f t="shared" si="27"/>
        <v>2015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4">
        <v>1385931702</v>
      </c>
      <c r="J436" s="14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 t="s">
        <v>8312</v>
      </c>
      <c r="Q436" t="s">
        <v>8318</v>
      </c>
      <c r="R436" s="12">
        <f t="shared" si="25"/>
        <v>41576.834513888891</v>
      </c>
      <c r="S436" s="13">
        <f t="shared" si="26"/>
        <v>41609.876180555555</v>
      </c>
      <c r="T436">
        <f t="shared" si="27"/>
        <v>2013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4">
        <v>1379094980</v>
      </c>
      <c r="J437" s="14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 t="s">
        <v>8312</v>
      </c>
      <c r="Q437" t="s">
        <v>8318</v>
      </c>
      <c r="R437" s="12">
        <f t="shared" si="25"/>
        <v>41500.747453703705</v>
      </c>
      <c r="S437" s="13">
        <f t="shared" si="26"/>
        <v>41530.747453703705</v>
      </c>
      <c r="T437">
        <f t="shared" si="27"/>
        <v>2013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4">
        <v>1375260113</v>
      </c>
      <c r="J438" s="14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s">
        <v>8312</v>
      </c>
      <c r="Q438" t="s">
        <v>8318</v>
      </c>
      <c r="R438" s="12">
        <f t="shared" si="25"/>
        <v>41456.36241898148</v>
      </c>
      <c r="S438" s="13">
        <f t="shared" si="26"/>
        <v>41486.36241898148</v>
      </c>
      <c r="T438">
        <f t="shared" si="27"/>
        <v>2013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4">
        <v>1475912326</v>
      </c>
      <c r="J439" s="14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s">
        <v>8312</v>
      </c>
      <c r="Q439" t="s">
        <v>8318</v>
      </c>
      <c r="R439" s="12">
        <f t="shared" si="25"/>
        <v>42591.31858796296</v>
      </c>
      <c r="S439" s="13">
        <f t="shared" si="26"/>
        <v>42651.31858796296</v>
      </c>
      <c r="T439">
        <f t="shared" si="27"/>
        <v>2016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4">
        <v>1447830958</v>
      </c>
      <c r="J440" s="14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 t="s">
        <v>8312</v>
      </c>
      <c r="Q440" t="s">
        <v>8318</v>
      </c>
      <c r="R440" s="12">
        <f t="shared" si="25"/>
        <v>42296.261087962965</v>
      </c>
      <c r="S440" s="13">
        <f t="shared" si="26"/>
        <v>42326.302754629629</v>
      </c>
      <c r="T440">
        <f t="shared" si="27"/>
        <v>2015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4">
        <v>1413569818</v>
      </c>
      <c r="J441" s="14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s">
        <v>8312</v>
      </c>
      <c r="Q441" t="s">
        <v>8318</v>
      </c>
      <c r="R441" s="12">
        <f t="shared" si="25"/>
        <v>41919.761782407404</v>
      </c>
      <c r="S441" s="13">
        <f t="shared" si="26"/>
        <v>41929.761782407404</v>
      </c>
      <c r="T441">
        <f t="shared" si="27"/>
        <v>2014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4">
        <v>1458859153</v>
      </c>
      <c r="J442" s="14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 t="s">
        <v>8312</v>
      </c>
      <c r="Q442" t="s">
        <v>8318</v>
      </c>
      <c r="R442" s="12">
        <f t="shared" si="25"/>
        <v>42423.985567129625</v>
      </c>
      <c r="S442" s="13">
        <f t="shared" si="26"/>
        <v>42453.943900462968</v>
      </c>
      <c r="T442">
        <f t="shared" si="27"/>
        <v>2016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4">
        <v>1383418996</v>
      </c>
      <c r="J443" s="14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s">
        <v>8312</v>
      </c>
      <c r="Q443" t="s">
        <v>8318</v>
      </c>
      <c r="R443" s="12">
        <f t="shared" si="25"/>
        <v>41550.793935185182</v>
      </c>
      <c r="S443" s="13">
        <f t="shared" si="26"/>
        <v>41580.793935185182</v>
      </c>
      <c r="T443">
        <f t="shared" si="27"/>
        <v>2013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4">
        <v>1424380783</v>
      </c>
      <c r="J444" s="1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 t="s">
        <v>8312</v>
      </c>
      <c r="Q444" t="s">
        <v>8318</v>
      </c>
      <c r="R444" s="12">
        <f t="shared" si="25"/>
        <v>42024.888692129629</v>
      </c>
      <c r="S444" s="13">
        <f t="shared" si="26"/>
        <v>42054.888692129629</v>
      </c>
      <c r="T444">
        <f t="shared" si="27"/>
        <v>2015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4">
        <v>1391991701</v>
      </c>
      <c r="J445" s="14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 t="s">
        <v>8312</v>
      </c>
      <c r="Q445" t="s">
        <v>8318</v>
      </c>
      <c r="R445" s="12">
        <f t="shared" si="25"/>
        <v>41650.015057870369</v>
      </c>
      <c r="S445" s="13">
        <f t="shared" si="26"/>
        <v>41680.015057870369</v>
      </c>
      <c r="T445">
        <f t="shared" si="27"/>
        <v>2014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4">
        <v>1329342361</v>
      </c>
      <c r="J446" s="14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 t="s">
        <v>8312</v>
      </c>
      <c r="Q446" t="s">
        <v>8318</v>
      </c>
      <c r="R446" s="12">
        <f t="shared" si="25"/>
        <v>40894.906956018516</v>
      </c>
      <c r="S446" s="13">
        <f t="shared" si="26"/>
        <v>40954.906956018516</v>
      </c>
      <c r="T446">
        <f t="shared" si="27"/>
        <v>2011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4">
        <v>1432195375</v>
      </c>
      <c r="J447" s="14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 t="s">
        <v>8312</v>
      </c>
      <c r="Q447" t="s">
        <v>8318</v>
      </c>
      <c r="R447" s="12">
        <f t="shared" si="25"/>
        <v>42130.335358796292</v>
      </c>
      <c r="S447" s="13">
        <f t="shared" si="26"/>
        <v>42145.335358796292</v>
      </c>
      <c r="T447">
        <f t="shared" si="27"/>
        <v>2015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4">
        <v>1425434420</v>
      </c>
      <c r="J448" s="14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 t="s">
        <v>8312</v>
      </c>
      <c r="Q448" t="s">
        <v>8318</v>
      </c>
      <c r="R448" s="12">
        <f t="shared" si="25"/>
        <v>42037.083564814813</v>
      </c>
      <c r="S448" s="13">
        <f t="shared" si="26"/>
        <v>42067.083564814813</v>
      </c>
      <c r="T448">
        <f t="shared" si="27"/>
        <v>2015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4">
        <v>1364041163</v>
      </c>
      <c r="J449" s="14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 t="s">
        <v>8312</v>
      </c>
      <c r="Q449" t="s">
        <v>8318</v>
      </c>
      <c r="R449" s="12">
        <f t="shared" si="25"/>
        <v>41331.555127314816</v>
      </c>
      <c r="S449" s="13">
        <f t="shared" si="26"/>
        <v>41356.513460648144</v>
      </c>
      <c r="T449">
        <f t="shared" si="27"/>
        <v>2013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4">
        <v>1400091095</v>
      </c>
      <c r="J450" s="14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 t="s">
        <v>8312</v>
      </c>
      <c r="Q450" t="s">
        <v>8318</v>
      </c>
      <c r="R450" s="12">
        <f t="shared" ref="R450:R513" si="29">(((J450/60)/60)/24)+DATE(1970,1,1)</f>
        <v>41753.758043981477</v>
      </c>
      <c r="S450" s="13">
        <f t="shared" ref="S450:S513" si="30">(((I450/60)/60)/24)+DATE(1970,1,1)</f>
        <v>41773.758043981477</v>
      </c>
      <c r="T450">
        <f t="shared" si="27"/>
        <v>2014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4">
        <v>1382017085</v>
      </c>
      <c r="J451" s="14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 t="s">
        <v>8312</v>
      </c>
      <c r="Q451" t="s">
        <v>8318</v>
      </c>
      <c r="R451" s="12">
        <f t="shared" si="29"/>
        <v>41534.568113425928</v>
      </c>
      <c r="S451" s="13">
        <f t="shared" si="30"/>
        <v>41564.568113425928</v>
      </c>
      <c r="T451">
        <f t="shared" ref="T451:T514" si="31">YEAR(R451)</f>
        <v>2013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4">
        <v>1392417800</v>
      </c>
      <c r="J452" s="14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 t="s">
        <v>8312</v>
      </c>
      <c r="Q452" t="s">
        <v>8318</v>
      </c>
      <c r="R452" s="12">
        <f t="shared" si="29"/>
        <v>41654.946759259255</v>
      </c>
      <c r="S452" s="13">
        <f t="shared" si="30"/>
        <v>41684.946759259255</v>
      </c>
      <c r="T452">
        <f t="shared" si="31"/>
        <v>2014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4">
        <v>1390669791</v>
      </c>
      <c r="J453" s="14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s">
        <v>8312</v>
      </c>
      <c r="Q453" t="s">
        <v>8318</v>
      </c>
      <c r="R453" s="12">
        <f t="shared" si="29"/>
        <v>41634.715173611112</v>
      </c>
      <c r="S453" s="13">
        <f t="shared" si="30"/>
        <v>41664.715173611112</v>
      </c>
      <c r="T453">
        <f t="shared" si="31"/>
        <v>2013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4">
        <v>1431536015</v>
      </c>
      <c r="J454" s="1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 t="s">
        <v>8312</v>
      </c>
      <c r="Q454" t="s">
        <v>8318</v>
      </c>
      <c r="R454" s="12">
        <f t="shared" si="29"/>
        <v>42107.703877314809</v>
      </c>
      <c r="S454" s="13">
        <f t="shared" si="30"/>
        <v>42137.703877314809</v>
      </c>
      <c r="T454">
        <f t="shared" si="31"/>
        <v>2015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4">
        <v>1424375279</v>
      </c>
      <c r="J455" s="14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 t="s">
        <v>8312</v>
      </c>
      <c r="Q455" t="s">
        <v>8318</v>
      </c>
      <c r="R455" s="12">
        <f t="shared" si="29"/>
        <v>42038.824988425928</v>
      </c>
      <c r="S455" s="13">
        <f t="shared" si="30"/>
        <v>42054.824988425928</v>
      </c>
      <c r="T455">
        <f t="shared" si="31"/>
        <v>2015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4">
        <v>1417007640</v>
      </c>
      <c r="J456" s="14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 t="s">
        <v>8312</v>
      </c>
      <c r="Q456" t="s">
        <v>8318</v>
      </c>
      <c r="R456" s="12">
        <f t="shared" si="29"/>
        <v>41938.717256944445</v>
      </c>
      <c r="S456" s="13">
        <f t="shared" si="30"/>
        <v>41969.551388888889</v>
      </c>
      <c r="T456">
        <f t="shared" si="31"/>
        <v>2014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4">
        <v>1334622660</v>
      </c>
      <c r="J457" s="14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 t="s">
        <v>8312</v>
      </c>
      <c r="Q457" t="s">
        <v>8318</v>
      </c>
      <c r="R457" s="12">
        <f t="shared" si="29"/>
        <v>40971.002569444441</v>
      </c>
      <c r="S457" s="13">
        <f t="shared" si="30"/>
        <v>41016.021527777775</v>
      </c>
      <c r="T457">
        <f t="shared" si="31"/>
        <v>2012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4">
        <v>1382414340</v>
      </c>
      <c r="J458" s="14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 t="s">
        <v>8312</v>
      </c>
      <c r="Q458" t="s">
        <v>8318</v>
      </c>
      <c r="R458" s="12">
        <f t="shared" si="29"/>
        <v>41547.694456018515</v>
      </c>
      <c r="S458" s="13">
        <f t="shared" si="30"/>
        <v>41569.165972222225</v>
      </c>
      <c r="T458">
        <f t="shared" si="31"/>
        <v>2013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4">
        <v>1408213512</v>
      </c>
      <c r="J459" s="14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s">
        <v>8312</v>
      </c>
      <c r="Q459" t="s">
        <v>8318</v>
      </c>
      <c r="R459" s="12">
        <f t="shared" si="29"/>
        <v>41837.767500000002</v>
      </c>
      <c r="S459" s="13">
        <f t="shared" si="30"/>
        <v>41867.767500000002</v>
      </c>
      <c r="T459">
        <f t="shared" si="31"/>
        <v>2014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4">
        <v>1368550060</v>
      </c>
      <c r="J460" s="14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 t="s">
        <v>8312</v>
      </c>
      <c r="Q460" t="s">
        <v>8318</v>
      </c>
      <c r="R460" s="12">
        <f t="shared" si="29"/>
        <v>41378.69976851852</v>
      </c>
      <c r="S460" s="13">
        <f t="shared" si="30"/>
        <v>41408.69976851852</v>
      </c>
      <c r="T460">
        <f t="shared" si="31"/>
        <v>2013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4">
        <v>1321201327</v>
      </c>
      <c r="J461" s="14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 t="s">
        <v>8312</v>
      </c>
      <c r="Q461" t="s">
        <v>8318</v>
      </c>
      <c r="R461" s="12">
        <f t="shared" si="29"/>
        <v>40800.6403587963</v>
      </c>
      <c r="S461" s="13">
        <f t="shared" si="30"/>
        <v>40860.682025462964</v>
      </c>
      <c r="T461">
        <f t="shared" si="31"/>
        <v>2011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4">
        <v>1401595200</v>
      </c>
      <c r="J462" s="14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 t="s">
        <v>8312</v>
      </c>
      <c r="Q462" t="s">
        <v>8318</v>
      </c>
      <c r="R462" s="12">
        <f t="shared" si="29"/>
        <v>41759.542534722219</v>
      </c>
      <c r="S462" s="13">
        <f t="shared" si="30"/>
        <v>41791.166666666664</v>
      </c>
      <c r="T462">
        <f t="shared" si="31"/>
        <v>2014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4">
        <v>1370204367</v>
      </c>
      <c r="J463" s="14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s">
        <v>8312</v>
      </c>
      <c r="Q463" t="s">
        <v>8318</v>
      </c>
      <c r="R463" s="12">
        <f t="shared" si="29"/>
        <v>41407.84684027778</v>
      </c>
      <c r="S463" s="13">
        <f t="shared" si="30"/>
        <v>41427.84684027778</v>
      </c>
      <c r="T463">
        <f t="shared" si="31"/>
        <v>2013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4">
        <v>1312945341</v>
      </c>
      <c r="J464" s="1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s">
        <v>8312</v>
      </c>
      <c r="Q464" t="s">
        <v>8318</v>
      </c>
      <c r="R464" s="12">
        <f t="shared" si="29"/>
        <v>40705.126631944448</v>
      </c>
      <c r="S464" s="13">
        <f t="shared" si="30"/>
        <v>40765.126631944448</v>
      </c>
      <c r="T464">
        <f t="shared" si="31"/>
        <v>2011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4">
        <v>1316883753</v>
      </c>
      <c r="J465" s="14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 t="s">
        <v>8312</v>
      </c>
      <c r="Q465" t="s">
        <v>8318</v>
      </c>
      <c r="R465" s="12">
        <f t="shared" si="29"/>
        <v>40750.710104166668</v>
      </c>
      <c r="S465" s="13">
        <f t="shared" si="30"/>
        <v>40810.710104166668</v>
      </c>
      <c r="T465">
        <f t="shared" si="31"/>
        <v>2011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4">
        <v>1463602935</v>
      </c>
      <c r="J466" s="14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 t="s">
        <v>8312</v>
      </c>
      <c r="Q466" t="s">
        <v>8318</v>
      </c>
      <c r="R466" s="12">
        <f t="shared" si="29"/>
        <v>42488.848784722228</v>
      </c>
      <c r="S466" s="13">
        <f t="shared" si="30"/>
        <v>42508.848784722228</v>
      </c>
      <c r="T466">
        <f t="shared" si="31"/>
        <v>2016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4">
        <v>1403837574</v>
      </c>
      <c r="J467" s="14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 t="s">
        <v>8312</v>
      </c>
      <c r="Q467" t="s">
        <v>8318</v>
      </c>
      <c r="R467" s="12">
        <f t="shared" si="29"/>
        <v>41801.120069444441</v>
      </c>
      <c r="S467" s="13">
        <f t="shared" si="30"/>
        <v>41817.120069444441</v>
      </c>
      <c r="T467">
        <f t="shared" si="31"/>
        <v>2014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4">
        <v>1347057464</v>
      </c>
      <c r="J468" s="14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 t="s">
        <v>8312</v>
      </c>
      <c r="Q468" t="s">
        <v>8318</v>
      </c>
      <c r="R468" s="12">
        <f t="shared" si="29"/>
        <v>41129.942870370374</v>
      </c>
      <c r="S468" s="13">
        <f t="shared" si="30"/>
        <v>41159.942870370374</v>
      </c>
      <c r="T468">
        <f t="shared" si="31"/>
        <v>2012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4">
        <v>1348849134</v>
      </c>
      <c r="J469" s="14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 t="s">
        <v>8312</v>
      </c>
      <c r="Q469" t="s">
        <v>8318</v>
      </c>
      <c r="R469" s="12">
        <f t="shared" si="29"/>
        <v>41135.679791666669</v>
      </c>
      <c r="S469" s="13">
        <f t="shared" si="30"/>
        <v>41180.679791666669</v>
      </c>
      <c r="T469">
        <f t="shared" si="31"/>
        <v>2012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4">
        <v>1341978665</v>
      </c>
      <c r="J470" s="14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s">
        <v>8312</v>
      </c>
      <c r="Q470" t="s">
        <v>8318</v>
      </c>
      <c r="R470" s="12">
        <f t="shared" si="29"/>
        <v>41041.167627314811</v>
      </c>
      <c r="S470" s="13">
        <f t="shared" si="30"/>
        <v>41101.160474537035</v>
      </c>
      <c r="T470">
        <f t="shared" si="31"/>
        <v>2012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4">
        <v>1409960724</v>
      </c>
      <c r="J471" s="14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s">
        <v>8312</v>
      </c>
      <c r="Q471" t="s">
        <v>8318</v>
      </c>
      <c r="R471" s="12">
        <f t="shared" si="29"/>
        <v>41827.989861111113</v>
      </c>
      <c r="S471" s="13">
        <f t="shared" si="30"/>
        <v>41887.989861111113</v>
      </c>
      <c r="T471">
        <f t="shared" si="31"/>
        <v>2014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4">
        <v>1389844800</v>
      </c>
      <c r="J472" s="14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 t="s">
        <v>8312</v>
      </c>
      <c r="Q472" t="s">
        <v>8318</v>
      </c>
      <c r="R472" s="12">
        <f t="shared" si="29"/>
        <v>41605.167696759258</v>
      </c>
      <c r="S472" s="13">
        <f t="shared" si="30"/>
        <v>41655.166666666664</v>
      </c>
      <c r="T472">
        <f t="shared" si="31"/>
        <v>2013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4">
        <v>1397924379</v>
      </c>
      <c r="J473" s="14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 t="s">
        <v>8312</v>
      </c>
      <c r="Q473" t="s">
        <v>8318</v>
      </c>
      <c r="R473" s="12">
        <f t="shared" si="29"/>
        <v>41703.721979166665</v>
      </c>
      <c r="S473" s="13">
        <f t="shared" si="30"/>
        <v>41748.680312500001</v>
      </c>
      <c r="T473">
        <f t="shared" si="31"/>
        <v>2014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4">
        <v>1408831718</v>
      </c>
      <c r="J474" s="1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 t="s">
        <v>8312</v>
      </c>
      <c r="Q474" t="s">
        <v>8318</v>
      </c>
      <c r="R474" s="12">
        <f t="shared" si="29"/>
        <v>41844.922662037039</v>
      </c>
      <c r="S474" s="13">
        <f t="shared" si="30"/>
        <v>41874.922662037039</v>
      </c>
      <c r="T474">
        <f t="shared" si="31"/>
        <v>2014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4">
        <v>1410972319</v>
      </c>
      <c r="J475" s="14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 t="s">
        <v>8312</v>
      </c>
      <c r="Q475" t="s">
        <v>8318</v>
      </c>
      <c r="R475" s="12">
        <f t="shared" si="29"/>
        <v>41869.698136574072</v>
      </c>
      <c r="S475" s="13">
        <f t="shared" si="30"/>
        <v>41899.698136574072</v>
      </c>
      <c r="T475">
        <f t="shared" si="31"/>
        <v>2014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4">
        <v>1487318029</v>
      </c>
      <c r="J476" s="14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 t="s">
        <v>8312</v>
      </c>
      <c r="Q476" t="s">
        <v>8318</v>
      </c>
      <c r="R476" s="12">
        <f t="shared" si="29"/>
        <v>42753.329039351855</v>
      </c>
      <c r="S476" s="13">
        <f t="shared" si="30"/>
        <v>42783.329039351855</v>
      </c>
      <c r="T476">
        <f t="shared" si="31"/>
        <v>2017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4">
        <v>1430877843</v>
      </c>
      <c r="J477" s="14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s">
        <v>8312</v>
      </c>
      <c r="Q477" t="s">
        <v>8318</v>
      </c>
      <c r="R477" s="12">
        <f t="shared" si="29"/>
        <v>42100.086145833338</v>
      </c>
      <c r="S477" s="13">
        <f t="shared" si="30"/>
        <v>42130.086145833338</v>
      </c>
      <c r="T477">
        <f t="shared" si="31"/>
        <v>2015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4">
        <v>1401767940</v>
      </c>
      <c r="J478" s="14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 t="s">
        <v>8312</v>
      </c>
      <c r="Q478" t="s">
        <v>8318</v>
      </c>
      <c r="R478" s="12">
        <f t="shared" si="29"/>
        <v>41757.975011574075</v>
      </c>
      <c r="S478" s="13">
        <f t="shared" si="30"/>
        <v>41793.165972222225</v>
      </c>
      <c r="T478">
        <f t="shared" si="31"/>
        <v>2014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4">
        <v>1337371334</v>
      </c>
      <c r="J479" s="14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t="s">
        <v>8312</v>
      </c>
      <c r="Q479" t="s">
        <v>8318</v>
      </c>
      <c r="R479" s="12">
        <f t="shared" si="29"/>
        <v>40987.83488425926</v>
      </c>
      <c r="S479" s="13">
        <f t="shared" si="30"/>
        <v>41047.83488425926</v>
      </c>
      <c r="T479">
        <f t="shared" si="31"/>
        <v>2012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4">
        <v>1427921509</v>
      </c>
      <c r="J480" s="14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t="s">
        <v>8312</v>
      </c>
      <c r="Q480" t="s">
        <v>8318</v>
      </c>
      <c r="R480" s="12">
        <f t="shared" si="29"/>
        <v>42065.910983796297</v>
      </c>
      <c r="S480" s="13">
        <f t="shared" si="30"/>
        <v>42095.869317129633</v>
      </c>
      <c r="T480">
        <f t="shared" si="31"/>
        <v>2015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4">
        <v>1416566835</v>
      </c>
      <c r="J481" s="14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 t="s">
        <v>8312</v>
      </c>
      <c r="Q481" t="s">
        <v>8318</v>
      </c>
      <c r="R481" s="12">
        <f t="shared" si="29"/>
        <v>41904.407812500001</v>
      </c>
      <c r="S481" s="13">
        <f t="shared" si="30"/>
        <v>41964.449479166666</v>
      </c>
      <c r="T481">
        <f t="shared" si="31"/>
        <v>2014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4">
        <v>1376049615</v>
      </c>
      <c r="J482" s="14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 t="s">
        <v>8312</v>
      </c>
      <c r="Q482" t="s">
        <v>8318</v>
      </c>
      <c r="R482" s="12">
        <f t="shared" si="29"/>
        <v>41465.500173611108</v>
      </c>
      <c r="S482" s="13">
        <f t="shared" si="30"/>
        <v>41495.500173611108</v>
      </c>
      <c r="T482">
        <f t="shared" si="31"/>
        <v>2013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4">
        <v>1349885289</v>
      </c>
      <c r="J483" s="14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 t="s">
        <v>8312</v>
      </c>
      <c r="Q483" t="s">
        <v>8318</v>
      </c>
      <c r="R483" s="12">
        <f t="shared" si="29"/>
        <v>41162.672326388885</v>
      </c>
      <c r="S483" s="13">
        <f t="shared" si="30"/>
        <v>41192.672326388885</v>
      </c>
      <c r="T483">
        <f t="shared" si="31"/>
        <v>2012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4">
        <v>1460644440</v>
      </c>
      <c r="J484" s="1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 t="s">
        <v>8312</v>
      </c>
      <c r="Q484" t="s">
        <v>8318</v>
      </c>
      <c r="R484" s="12">
        <f t="shared" si="29"/>
        <v>42447.896875000006</v>
      </c>
      <c r="S484" s="13">
        <f t="shared" si="30"/>
        <v>42474.606944444444</v>
      </c>
      <c r="T484">
        <f t="shared" si="31"/>
        <v>2016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4">
        <v>1359434672</v>
      </c>
      <c r="J485" s="14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 t="s">
        <v>8312</v>
      </c>
      <c r="Q485" t="s">
        <v>8318</v>
      </c>
      <c r="R485" s="12">
        <f t="shared" si="29"/>
        <v>41243.197592592594</v>
      </c>
      <c r="S485" s="13">
        <f t="shared" si="30"/>
        <v>41303.197592592594</v>
      </c>
      <c r="T485">
        <f t="shared" si="31"/>
        <v>2012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4">
        <v>1446766372</v>
      </c>
      <c r="J486" s="14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 t="s">
        <v>8312</v>
      </c>
      <c r="Q486" t="s">
        <v>8318</v>
      </c>
      <c r="R486" s="12">
        <f t="shared" si="29"/>
        <v>42272.93949074074</v>
      </c>
      <c r="S486" s="13">
        <f t="shared" si="30"/>
        <v>42313.981157407412</v>
      </c>
      <c r="T486">
        <f t="shared" si="31"/>
        <v>2015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4">
        <v>1368792499</v>
      </c>
      <c r="J487" s="14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 t="s">
        <v>8312</v>
      </c>
      <c r="Q487" t="s">
        <v>8318</v>
      </c>
      <c r="R487" s="12">
        <f t="shared" si="29"/>
        <v>41381.50577546296</v>
      </c>
      <c r="S487" s="13">
        <f t="shared" si="30"/>
        <v>41411.50577546296</v>
      </c>
      <c r="T487">
        <f t="shared" si="31"/>
        <v>2013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4">
        <v>1401662239</v>
      </c>
      <c r="J488" s="14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 t="s">
        <v>8312</v>
      </c>
      <c r="Q488" t="s">
        <v>8318</v>
      </c>
      <c r="R488" s="12">
        <f t="shared" si="29"/>
        <v>41761.94258101852</v>
      </c>
      <c r="S488" s="13">
        <f t="shared" si="30"/>
        <v>41791.94258101852</v>
      </c>
      <c r="T488">
        <f t="shared" si="31"/>
        <v>2014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4">
        <v>1482678994</v>
      </c>
      <c r="J489" s="14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t="s">
        <v>8312</v>
      </c>
      <c r="Q489" t="s">
        <v>8318</v>
      </c>
      <c r="R489" s="12">
        <f t="shared" si="29"/>
        <v>42669.594837962963</v>
      </c>
      <c r="S489" s="13">
        <f t="shared" si="30"/>
        <v>42729.636504629627</v>
      </c>
      <c r="T489">
        <f t="shared" si="31"/>
        <v>2016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4">
        <v>1483924700</v>
      </c>
      <c r="J490" s="14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t="s">
        <v>8312</v>
      </c>
      <c r="Q490" t="s">
        <v>8318</v>
      </c>
      <c r="R490" s="12">
        <f t="shared" si="29"/>
        <v>42714.054398148146</v>
      </c>
      <c r="S490" s="13">
        <f t="shared" si="30"/>
        <v>42744.054398148146</v>
      </c>
      <c r="T490">
        <f t="shared" si="31"/>
        <v>2016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4">
        <v>1325763180</v>
      </c>
      <c r="J491" s="14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 t="s">
        <v>8312</v>
      </c>
      <c r="Q491" t="s">
        <v>8318</v>
      </c>
      <c r="R491" s="12">
        <f t="shared" si="29"/>
        <v>40882.481666666667</v>
      </c>
      <c r="S491" s="13">
        <f t="shared" si="30"/>
        <v>40913.481249999997</v>
      </c>
      <c r="T491">
        <f t="shared" si="31"/>
        <v>2011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4">
        <v>1345677285</v>
      </c>
      <c r="J492" s="14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t="s">
        <v>8312</v>
      </c>
      <c r="Q492" t="s">
        <v>8318</v>
      </c>
      <c r="R492" s="12">
        <f t="shared" si="29"/>
        <v>41113.968576388892</v>
      </c>
      <c r="S492" s="13">
        <f t="shared" si="30"/>
        <v>41143.968576388892</v>
      </c>
      <c r="T492">
        <f t="shared" si="31"/>
        <v>2012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4">
        <v>1453937699</v>
      </c>
      <c r="J493" s="14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t="s">
        <v>8312</v>
      </c>
      <c r="Q493" t="s">
        <v>8318</v>
      </c>
      <c r="R493" s="12">
        <f t="shared" si="29"/>
        <v>42366.982627314821</v>
      </c>
      <c r="S493" s="13">
        <f t="shared" si="30"/>
        <v>42396.982627314821</v>
      </c>
      <c r="T493">
        <f t="shared" si="31"/>
        <v>2015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4">
        <v>1476319830</v>
      </c>
      <c r="J494" s="1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t="s">
        <v>8312</v>
      </c>
      <c r="Q494" t="s">
        <v>8318</v>
      </c>
      <c r="R494" s="12">
        <f t="shared" si="29"/>
        <v>42596.03506944445</v>
      </c>
      <c r="S494" s="13">
        <f t="shared" si="30"/>
        <v>42656.03506944445</v>
      </c>
      <c r="T494">
        <f t="shared" si="31"/>
        <v>2016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4">
        <v>1432142738</v>
      </c>
      <c r="J495" s="14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t="s">
        <v>8312</v>
      </c>
      <c r="Q495" t="s">
        <v>8318</v>
      </c>
      <c r="R495" s="12">
        <f t="shared" si="29"/>
        <v>42114.726134259254</v>
      </c>
      <c r="S495" s="13">
        <f t="shared" si="30"/>
        <v>42144.726134259254</v>
      </c>
      <c r="T495">
        <f t="shared" si="31"/>
        <v>2015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4">
        <v>1404356400</v>
      </c>
      <c r="J496" s="14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 t="s">
        <v>8312</v>
      </c>
      <c r="Q496" t="s">
        <v>8318</v>
      </c>
      <c r="R496" s="12">
        <f t="shared" si="29"/>
        <v>41799.830613425926</v>
      </c>
      <c r="S496" s="13">
        <f t="shared" si="30"/>
        <v>41823.125</v>
      </c>
      <c r="T496">
        <f t="shared" si="31"/>
        <v>2014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4">
        <v>1437076305</v>
      </c>
      <c r="J497" s="14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t="s">
        <v>8312</v>
      </c>
      <c r="Q497" t="s">
        <v>8318</v>
      </c>
      <c r="R497" s="12">
        <f t="shared" si="29"/>
        <v>42171.827604166669</v>
      </c>
      <c r="S497" s="13">
        <f t="shared" si="30"/>
        <v>42201.827604166669</v>
      </c>
      <c r="T497">
        <f t="shared" si="31"/>
        <v>2015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4">
        <v>1392070874</v>
      </c>
      <c r="J498" s="14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 t="s">
        <v>8312</v>
      </c>
      <c r="Q498" t="s">
        <v>8318</v>
      </c>
      <c r="R498" s="12">
        <f t="shared" si="29"/>
        <v>41620.93141203704</v>
      </c>
      <c r="S498" s="13">
        <f t="shared" si="30"/>
        <v>41680.93141203704</v>
      </c>
      <c r="T498">
        <f t="shared" si="31"/>
        <v>2013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4">
        <v>1419483600</v>
      </c>
      <c r="J499" s="14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 t="s">
        <v>8312</v>
      </c>
      <c r="Q499" t="s">
        <v>8318</v>
      </c>
      <c r="R499" s="12">
        <f t="shared" si="29"/>
        <v>41945.037789351853</v>
      </c>
      <c r="S499" s="13">
        <f t="shared" si="30"/>
        <v>41998.208333333328</v>
      </c>
      <c r="T499">
        <f t="shared" si="31"/>
        <v>2014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4">
        <v>1324664249</v>
      </c>
      <c r="J500" s="14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 t="s">
        <v>8312</v>
      </c>
      <c r="Q500" t="s">
        <v>8318</v>
      </c>
      <c r="R500" s="12">
        <f t="shared" si="29"/>
        <v>40858.762141203704</v>
      </c>
      <c r="S500" s="13">
        <f t="shared" si="30"/>
        <v>40900.762141203704</v>
      </c>
      <c r="T500">
        <f t="shared" si="31"/>
        <v>2011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4">
        <v>1255381140</v>
      </c>
      <c r="J501" s="14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 t="s">
        <v>8312</v>
      </c>
      <c r="Q501" t="s">
        <v>8318</v>
      </c>
      <c r="R501" s="12">
        <f t="shared" si="29"/>
        <v>40043.895462962959</v>
      </c>
      <c r="S501" s="13">
        <f t="shared" si="30"/>
        <v>40098.874305555553</v>
      </c>
      <c r="T501">
        <f t="shared" si="31"/>
        <v>2009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4">
        <v>1273356960</v>
      </c>
      <c r="J502" s="14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 t="s">
        <v>8312</v>
      </c>
      <c r="Q502" t="s">
        <v>8318</v>
      </c>
      <c r="R502" s="12">
        <f t="shared" si="29"/>
        <v>40247.886006944449</v>
      </c>
      <c r="S502" s="13">
        <f t="shared" si="30"/>
        <v>40306.927777777775</v>
      </c>
      <c r="T502">
        <f t="shared" si="31"/>
        <v>2010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4">
        <v>1310189851</v>
      </c>
      <c r="J503" s="14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t="s">
        <v>8312</v>
      </c>
      <c r="Q503" t="s">
        <v>8318</v>
      </c>
      <c r="R503" s="12">
        <f t="shared" si="29"/>
        <v>40703.234386574077</v>
      </c>
      <c r="S503" s="13">
        <f t="shared" si="30"/>
        <v>40733.234386574077</v>
      </c>
      <c r="T503">
        <f t="shared" si="31"/>
        <v>2011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4">
        <v>1332073025</v>
      </c>
      <c r="J504" s="1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 t="s">
        <v>8312</v>
      </c>
      <c r="Q504" t="s">
        <v>8318</v>
      </c>
      <c r="R504" s="12">
        <f t="shared" si="29"/>
        <v>40956.553530092591</v>
      </c>
      <c r="S504" s="13">
        <f t="shared" si="30"/>
        <v>40986.511863425927</v>
      </c>
      <c r="T504">
        <f t="shared" si="31"/>
        <v>2012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4">
        <v>1421498303</v>
      </c>
      <c r="J505" s="14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 t="s">
        <v>8312</v>
      </c>
      <c r="Q505" t="s">
        <v>8318</v>
      </c>
      <c r="R505" s="12">
        <f t="shared" si="29"/>
        <v>41991.526655092588</v>
      </c>
      <c r="S505" s="13">
        <f t="shared" si="30"/>
        <v>42021.526655092588</v>
      </c>
      <c r="T505">
        <f t="shared" si="31"/>
        <v>2014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4">
        <v>1334097387</v>
      </c>
      <c r="J506" s="14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 t="s">
        <v>8312</v>
      </c>
      <c r="Q506" t="s">
        <v>8318</v>
      </c>
      <c r="R506" s="12">
        <f t="shared" si="29"/>
        <v>40949.98364583333</v>
      </c>
      <c r="S506" s="13">
        <f t="shared" si="30"/>
        <v>41009.941979166666</v>
      </c>
      <c r="T506">
        <f t="shared" si="31"/>
        <v>2012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4">
        <v>1451010086</v>
      </c>
      <c r="J507" s="14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 t="s">
        <v>8312</v>
      </c>
      <c r="Q507" t="s">
        <v>8318</v>
      </c>
      <c r="R507" s="12">
        <f t="shared" si="29"/>
        <v>42318.098217592589</v>
      </c>
      <c r="S507" s="13">
        <f t="shared" si="30"/>
        <v>42363.098217592589</v>
      </c>
      <c r="T507">
        <f t="shared" si="31"/>
        <v>2015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4">
        <v>1376140520</v>
      </c>
      <c r="J508" s="14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 t="s">
        <v>8312</v>
      </c>
      <c r="Q508" t="s">
        <v>8318</v>
      </c>
      <c r="R508" s="12">
        <f t="shared" si="29"/>
        <v>41466.552314814813</v>
      </c>
      <c r="S508" s="13">
        <f t="shared" si="30"/>
        <v>41496.552314814813</v>
      </c>
      <c r="T508">
        <f t="shared" si="31"/>
        <v>2013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4">
        <v>1350687657</v>
      </c>
      <c r="J509" s="14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 t="s">
        <v>8312</v>
      </c>
      <c r="Q509" t="s">
        <v>8318</v>
      </c>
      <c r="R509" s="12">
        <f t="shared" si="29"/>
        <v>41156.958993055552</v>
      </c>
      <c r="S509" s="13">
        <f t="shared" si="30"/>
        <v>41201.958993055552</v>
      </c>
      <c r="T509">
        <f t="shared" si="31"/>
        <v>2012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4">
        <v>1337955240</v>
      </c>
      <c r="J510" s="14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 t="s">
        <v>8312</v>
      </c>
      <c r="Q510" t="s">
        <v>8318</v>
      </c>
      <c r="R510" s="12">
        <f t="shared" si="29"/>
        <v>40995.024317129632</v>
      </c>
      <c r="S510" s="13">
        <f t="shared" si="30"/>
        <v>41054.593055555553</v>
      </c>
      <c r="T510">
        <f t="shared" si="31"/>
        <v>2012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4">
        <v>1435504170</v>
      </c>
      <c r="J511" s="14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 t="s">
        <v>8312</v>
      </c>
      <c r="Q511" t="s">
        <v>8318</v>
      </c>
      <c r="R511" s="12">
        <f t="shared" si="29"/>
        <v>42153.631597222222</v>
      </c>
      <c r="S511" s="13">
        <f t="shared" si="30"/>
        <v>42183.631597222222</v>
      </c>
      <c r="T511">
        <f t="shared" si="31"/>
        <v>2015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4">
        <v>1456805639</v>
      </c>
      <c r="J512" s="14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t="s">
        <v>8312</v>
      </c>
      <c r="Q512" t="s">
        <v>8318</v>
      </c>
      <c r="R512" s="12">
        <f t="shared" si="29"/>
        <v>42400.176377314812</v>
      </c>
      <c r="S512" s="13">
        <f t="shared" si="30"/>
        <v>42430.176377314812</v>
      </c>
      <c r="T512">
        <f t="shared" si="31"/>
        <v>2016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4">
        <v>1365228982</v>
      </c>
      <c r="J513" s="14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 t="s">
        <v>8312</v>
      </c>
      <c r="Q513" t="s">
        <v>8318</v>
      </c>
      <c r="R513" s="12">
        <f t="shared" si="29"/>
        <v>41340.303032407406</v>
      </c>
      <c r="S513" s="13">
        <f t="shared" si="30"/>
        <v>41370.261365740742</v>
      </c>
      <c r="T513">
        <f t="shared" si="31"/>
        <v>2013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4">
        <v>1479667727</v>
      </c>
      <c r="J514" s="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21" si="32">ROUND(E514/D514*100,0)</f>
        <v>0</v>
      </c>
      <c r="P514" t="s">
        <v>8312</v>
      </c>
      <c r="Q514" t="s">
        <v>8318</v>
      </c>
      <c r="R514" s="12">
        <f t="shared" ref="R514:R577" si="33">(((J514/60)/60)/24)+DATE(1970,1,1)</f>
        <v>42649.742210648154</v>
      </c>
      <c r="S514" s="13">
        <f t="shared" ref="S514:S577" si="34">(((I514/60)/60)/24)+DATE(1970,1,1)</f>
        <v>42694.783877314811</v>
      </c>
      <c r="T514">
        <f t="shared" si="31"/>
        <v>2016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4">
        <v>1471244400</v>
      </c>
      <c r="J515" s="14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 t="s">
        <v>8312</v>
      </c>
      <c r="Q515" t="s">
        <v>8318</v>
      </c>
      <c r="R515" s="12">
        <f t="shared" si="33"/>
        <v>42552.653993055559</v>
      </c>
      <c r="S515" s="13">
        <f t="shared" si="34"/>
        <v>42597.291666666672</v>
      </c>
      <c r="T515">
        <f t="shared" ref="T515:T523" si="35">YEAR(R515)</f>
        <v>2016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4">
        <v>1407595447</v>
      </c>
      <c r="J516" s="14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 t="s">
        <v>8312</v>
      </c>
      <c r="Q516" t="s">
        <v>8318</v>
      </c>
      <c r="R516" s="12">
        <f t="shared" si="33"/>
        <v>41830.613969907405</v>
      </c>
      <c r="S516" s="13">
        <f t="shared" si="34"/>
        <v>41860.613969907405</v>
      </c>
      <c r="T516">
        <f t="shared" si="35"/>
        <v>2014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4">
        <v>1451389601</v>
      </c>
      <c r="J517" s="14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 t="s">
        <v>8312</v>
      </c>
      <c r="Q517" t="s">
        <v>8318</v>
      </c>
      <c r="R517" s="12">
        <f t="shared" si="33"/>
        <v>42327.490752314814</v>
      </c>
      <c r="S517" s="13">
        <f t="shared" si="34"/>
        <v>42367.490752314814</v>
      </c>
      <c r="T517">
        <f t="shared" si="35"/>
        <v>2015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4">
        <v>1432752080</v>
      </c>
      <c r="J518" s="14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t="s">
        <v>8312</v>
      </c>
      <c r="Q518" t="s">
        <v>8318</v>
      </c>
      <c r="R518" s="12">
        <f t="shared" si="33"/>
        <v>42091.778703703705</v>
      </c>
      <c r="S518" s="13">
        <f t="shared" si="34"/>
        <v>42151.778703703705</v>
      </c>
      <c r="T518">
        <f t="shared" si="35"/>
        <v>2015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4">
        <v>1486046761</v>
      </c>
      <c r="J519" s="14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 t="s">
        <v>8312</v>
      </c>
      <c r="Q519" t="s">
        <v>8318</v>
      </c>
      <c r="R519" s="12">
        <f t="shared" si="33"/>
        <v>42738.615289351852</v>
      </c>
      <c r="S519" s="13">
        <f t="shared" si="34"/>
        <v>42768.615289351852</v>
      </c>
      <c r="T519">
        <f t="shared" si="35"/>
        <v>2017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4">
        <v>1441550760</v>
      </c>
      <c r="J520" s="14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t="s">
        <v>8312</v>
      </c>
      <c r="Q520" t="s">
        <v>8318</v>
      </c>
      <c r="R520" s="12">
        <f t="shared" si="33"/>
        <v>42223.616018518514</v>
      </c>
      <c r="S520" s="13">
        <f t="shared" si="34"/>
        <v>42253.615277777775</v>
      </c>
      <c r="T520">
        <f t="shared" si="35"/>
        <v>2015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4">
        <v>1354699421</v>
      </c>
      <c r="J521" s="14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 t="s">
        <v>8312</v>
      </c>
      <c r="Q521" t="s">
        <v>8318</v>
      </c>
      <c r="R521" s="12">
        <f t="shared" si="33"/>
        <v>41218.391446759262</v>
      </c>
      <c r="S521" s="13">
        <f t="shared" si="34"/>
        <v>41248.391446759262</v>
      </c>
      <c r="T521">
        <f t="shared" si="35"/>
        <v>2012</v>
      </c>
    </row>
    <row r="522" spans="1:20" ht="43.2" x14ac:dyDescent="0.3">
      <c r="A522">
        <v>3745</v>
      </c>
      <c r="B522" s="3" t="s">
        <v>3742</v>
      </c>
      <c r="C522" s="3" t="s">
        <v>7855</v>
      </c>
      <c r="D522" s="6">
        <v>100</v>
      </c>
      <c r="E522" s="8">
        <v>10</v>
      </c>
      <c r="F522" t="s">
        <v>8220</v>
      </c>
      <c r="G522" t="s">
        <v>8223</v>
      </c>
      <c r="H522" t="s">
        <v>8245</v>
      </c>
      <c r="I522" s="14">
        <v>1407689102</v>
      </c>
      <c r="J522" s="14">
        <v>1405097102</v>
      </c>
      <c r="K522" t="b">
        <v>0</v>
      </c>
      <c r="L522">
        <v>1</v>
      </c>
      <c r="M522" t="b">
        <v>0</v>
      </c>
      <c r="N522" t="s">
        <v>8269</v>
      </c>
      <c r="O522">
        <f t="shared" ref="O522:O585" si="36">ROUND(E522/D522*100,0)</f>
        <v>10</v>
      </c>
      <c r="P522" t="s">
        <v>8319</v>
      </c>
      <c r="Q522" t="s">
        <v>8320</v>
      </c>
      <c r="R522" s="12">
        <f t="shared" si="33"/>
        <v>41831.697939814818</v>
      </c>
      <c r="S522" s="13">
        <f t="shared" si="34"/>
        <v>41861.697939814818</v>
      </c>
      <c r="T522">
        <f t="shared" si="35"/>
        <v>2014</v>
      </c>
    </row>
    <row r="523" spans="1:20" ht="43.2" x14ac:dyDescent="0.3">
      <c r="A523">
        <v>4082</v>
      </c>
      <c r="B523" s="3" t="s">
        <v>4078</v>
      </c>
      <c r="C523" s="3" t="s">
        <v>8185</v>
      </c>
      <c r="D523" s="6">
        <v>150</v>
      </c>
      <c r="E523" s="8">
        <v>3</v>
      </c>
      <c r="F523" t="s">
        <v>8220</v>
      </c>
      <c r="G523" t="s">
        <v>8223</v>
      </c>
      <c r="H523" t="s">
        <v>8245</v>
      </c>
      <c r="I523" s="14">
        <v>1447542000</v>
      </c>
      <c r="J523" s="14">
        <v>1446179553</v>
      </c>
      <c r="K523" t="b">
        <v>0</v>
      </c>
      <c r="L523">
        <v>2</v>
      </c>
      <c r="M523" t="b">
        <v>0</v>
      </c>
      <c r="N523" t="s">
        <v>8269</v>
      </c>
      <c r="O523">
        <f t="shared" si="36"/>
        <v>2</v>
      </c>
      <c r="P523" t="s">
        <v>8319</v>
      </c>
      <c r="Q523" t="s">
        <v>8320</v>
      </c>
      <c r="R523" s="12">
        <f t="shared" si="33"/>
        <v>42307.189270833333</v>
      </c>
      <c r="S523" s="13">
        <f t="shared" si="34"/>
        <v>42322.958333333328</v>
      </c>
      <c r="T523">
        <f t="shared" si="35"/>
        <v>2015</v>
      </c>
    </row>
    <row r="524" spans="1:20" ht="43.2" x14ac:dyDescent="0.3">
      <c r="A524">
        <v>3154</v>
      </c>
      <c r="B524" s="3" t="s">
        <v>3154</v>
      </c>
      <c r="C524" s="3" t="s">
        <v>7264</v>
      </c>
      <c r="D524" s="6">
        <v>7000</v>
      </c>
      <c r="E524" s="8">
        <v>7905</v>
      </c>
      <c r="F524" t="s">
        <v>8218</v>
      </c>
      <c r="G524" t="s">
        <v>8223</v>
      </c>
      <c r="H524" t="s">
        <v>8245</v>
      </c>
      <c r="I524" s="14">
        <v>1333310458</v>
      </c>
      <c r="J524" s="14">
        <v>1330722058</v>
      </c>
      <c r="K524" t="b">
        <v>1</v>
      </c>
      <c r="L524">
        <v>123</v>
      </c>
      <c r="M524" t="b">
        <v>1</v>
      </c>
      <c r="N524" t="s">
        <v>8269</v>
      </c>
      <c r="O524">
        <f t="shared" si="36"/>
        <v>113</v>
      </c>
      <c r="P524" t="s">
        <v>8319</v>
      </c>
      <c r="Q524" t="s">
        <v>8320</v>
      </c>
      <c r="R524" s="12">
        <f t="shared" si="33"/>
        <v>40970.875671296293</v>
      </c>
      <c r="S524" s="13">
        <f t="shared" si="34"/>
        <v>41000.834004629629</v>
      </c>
      <c r="T524">
        <f>YEAR(R524)</f>
        <v>2012</v>
      </c>
    </row>
    <row r="525" spans="1:20" ht="43.2" x14ac:dyDescent="0.3">
      <c r="A525">
        <v>3543</v>
      </c>
      <c r="B525" s="3" t="s">
        <v>3542</v>
      </c>
      <c r="C525" s="3" t="s">
        <v>7653</v>
      </c>
      <c r="D525" s="6">
        <v>1500</v>
      </c>
      <c r="E525" s="8">
        <v>1570</v>
      </c>
      <c r="F525" t="s">
        <v>8218</v>
      </c>
      <c r="G525" t="s">
        <v>8235</v>
      </c>
      <c r="H525" t="s">
        <v>8248</v>
      </c>
      <c r="I525" s="14">
        <v>1435255659</v>
      </c>
      <c r="J525" s="14">
        <v>1432663659</v>
      </c>
      <c r="K525" t="b">
        <v>0</v>
      </c>
      <c r="L525">
        <v>29</v>
      </c>
      <c r="M525" t="b">
        <v>1</v>
      </c>
      <c r="N525" t="s">
        <v>8269</v>
      </c>
      <c r="O525">
        <f t="shared" si="36"/>
        <v>105</v>
      </c>
      <c r="P525" t="s">
        <v>8319</v>
      </c>
      <c r="Q525" t="s">
        <v>8320</v>
      </c>
      <c r="R525" s="12">
        <f t="shared" si="33"/>
        <v>42150.755312499998</v>
      </c>
      <c r="S525" s="13">
        <f t="shared" si="34"/>
        <v>42180.755312499998</v>
      </c>
    </row>
    <row r="526" spans="1:20" ht="43.2" x14ac:dyDescent="0.3">
      <c r="A526">
        <v>3925</v>
      </c>
      <c r="B526" s="3" t="s">
        <v>3922</v>
      </c>
      <c r="C526" s="3" t="s">
        <v>8033</v>
      </c>
      <c r="D526" s="6">
        <v>150</v>
      </c>
      <c r="E526" s="8">
        <v>15</v>
      </c>
      <c r="F526" t="s">
        <v>8220</v>
      </c>
      <c r="G526" t="s">
        <v>8223</v>
      </c>
      <c r="H526" t="s">
        <v>8245</v>
      </c>
      <c r="I526" s="14">
        <v>1406753639</v>
      </c>
      <c r="J526" s="14">
        <v>1404161639</v>
      </c>
      <c r="K526" t="b">
        <v>0</v>
      </c>
      <c r="L526">
        <v>3</v>
      </c>
      <c r="M526" t="b">
        <v>0</v>
      </c>
      <c r="N526" t="s">
        <v>8269</v>
      </c>
      <c r="O526">
        <f t="shared" si="36"/>
        <v>10</v>
      </c>
      <c r="P526" t="s">
        <v>8319</v>
      </c>
      <c r="Q526" t="s">
        <v>8320</v>
      </c>
      <c r="R526" s="12">
        <f t="shared" si="33"/>
        <v>41820.870821759258</v>
      </c>
      <c r="S526" s="13">
        <f t="shared" si="34"/>
        <v>41850.870821759258</v>
      </c>
    </row>
    <row r="527" spans="1:20" ht="28.8" x14ac:dyDescent="0.3">
      <c r="A527">
        <v>3735</v>
      </c>
      <c r="B527" s="3" t="s">
        <v>3732</v>
      </c>
      <c r="C527" s="3" t="s">
        <v>7845</v>
      </c>
      <c r="D527" s="6">
        <v>150</v>
      </c>
      <c r="E527" s="8">
        <v>20</v>
      </c>
      <c r="F527" t="s">
        <v>8220</v>
      </c>
      <c r="G527" t="s">
        <v>8224</v>
      </c>
      <c r="H527" t="s">
        <v>8246</v>
      </c>
      <c r="I527" s="14">
        <v>1432831089</v>
      </c>
      <c r="J527" s="14">
        <v>1430239089</v>
      </c>
      <c r="K527" t="b">
        <v>0</v>
      </c>
      <c r="L527">
        <v>2</v>
      </c>
      <c r="M527" t="b">
        <v>0</v>
      </c>
      <c r="N527" t="s">
        <v>8269</v>
      </c>
      <c r="O527">
        <f t="shared" si="36"/>
        <v>13</v>
      </c>
      <c r="P527" t="s">
        <v>8319</v>
      </c>
      <c r="Q527" t="s">
        <v>8320</v>
      </c>
      <c r="R527" s="12">
        <f t="shared" si="33"/>
        <v>42122.693159722221</v>
      </c>
      <c r="S527" s="13">
        <f t="shared" si="34"/>
        <v>42152.693159722221</v>
      </c>
    </row>
    <row r="528" spans="1:20" ht="43.2" x14ac:dyDescent="0.3">
      <c r="A528">
        <v>3311</v>
      </c>
      <c r="B528" s="3" t="s">
        <v>3311</v>
      </c>
      <c r="C528" s="3" t="s">
        <v>7421</v>
      </c>
      <c r="D528" s="6">
        <v>2500</v>
      </c>
      <c r="E528" s="8">
        <v>2746</v>
      </c>
      <c r="F528" t="s">
        <v>8218</v>
      </c>
      <c r="G528" t="s">
        <v>8223</v>
      </c>
      <c r="H528" t="s">
        <v>8245</v>
      </c>
      <c r="I528" s="14">
        <v>1445065210</v>
      </c>
      <c r="J528" s="14">
        <v>1442473210</v>
      </c>
      <c r="K528" t="b">
        <v>0</v>
      </c>
      <c r="L528">
        <v>45</v>
      </c>
      <c r="M528" t="b">
        <v>1</v>
      </c>
      <c r="N528" t="s">
        <v>8269</v>
      </c>
      <c r="O528">
        <f t="shared" si="36"/>
        <v>110</v>
      </c>
      <c r="P528" t="s">
        <v>8319</v>
      </c>
      <c r="Q528" t="s">
        <v>8320</v>
      </c>
      <c r="R528" s="12">
        <f t="shared" si="33"/>
        <v>42264.29178240741</v>
      </c>
      <c r="S528" s="13">
        <f t="shared" si="34"/>
        <v>42294.29178240741</v>
      </c>
      <c r="T528">
        <f t="shared" ref="T528:T529" si="37">YEAR(R528)</f>
        <v>2015</v>
      </c>
    </row>
    <row r="529" spans="1:20" ht="57.6" x14ac:dyDescent="0.3">
      <c r="A529">
        <v>3532</v>
      </c>
      <c r="B529" s="3" t="s">
        <v>3531</v>
      </c>
      <c r="C529" s="3" t="s">
        <v>7642</v>
      </c>
      <c r="D529" s="6">
        <v>960</v>
      </c>
      <c r="E529" s="8">
        <v>1142</v>
      </c>
      <c r="F529" t="s">
        <v>8218</v>
      </c>
      <c r="G529" t="s">
        <v>8223</v>
      </c>
      <c r="H529" t="s">
        <v>8245</v>
      </c>
      <c r="I529" s="14">
        <v>1411012740</v>
      </c>
      <c r="J529" s="14">
        <v>1409667827</v>
      </c>
      <c r="K529" t="b">
        <v>0</v>
      </c>
      <c r="L529">
        <v>27</v>
      </c>
      <c r="M529" t="b">
        <v>1</v>
      </c>
      <c r="N529" t="s">
        <v>8269</v>
      </c>
      <c r="O529">
        <f t="shared" si="36"/>
        <v>119</v>
      </c>
      <c r="P529" t="s">
        <v>8319</v>
      </c>
      <c r="Q529" t="s">
        <v>8320</v>
      </c>
      <c r="R529" s="12">
        <f t="shared" si="33"/>
        <v>41884.599849537037</v>
      </c>
      <c r="S529" s="13">
        <f t="shared" si="34"/>
        <v>41900.165972222225</v>
      </c>
      <c r="T529">
        <f t="shared" si="37"/>
        <v>2014</v>
      </c>
    </row>
    <row r="530" spans="1:20" ht="43.2" x14ac:dyDescent="0.3">
      <c r="A530">
        <v>2886</v>
      </c>
      <c r="B530" s="3" t="s">
        <v>2886</v>
      </c>
      <c r="C530" s="3" t="s">
        <v>6996</v>
      </c>
      <c r="D530" s="6">
        <v>200</v>
      </c>
      <c r="E530" s="8">
        <v>10</v>
      </c>
      <c r="F530" t="s">
        <v>8220</v>
      </c>
      <c r="G530" t="s">
        <v>8223</v>
      </c>
      <c r="H530" t="s">
        <v>8245</v>
      </c>
      <c r="I530" s="14">
        <v>1442635140</v>
      </c>
      <c r="J530" s="14">
        <v>1442243484</v>
      </c>
      <c r="K530" t="b">
        <v>0</v>
      </c>
      <c r="L530">
        <v>1</v>
      </c>
      <c r="M530" t="b">
        <v>0</v>
      </c>
      <c r="N530" t="s">
        <v>8269</v>
      </c>
      <c r="O530">
        <f t="shared" si="36"/>
        <v>5</v>
      </c>
      <c r="P530" t="s">
        <v>8319</v>
      </c>
      <c r="Q530" t="s">
        <v>8320</v>
      </c>
      <c r="R530" s="12">
        <f t="shared" si="33"/>
        <v>42261.632916666669</v>
      </c>
      <c r="S530" s="13">
        <f t="shared" si="34"/>
        <v>42266.165972222225</v>
      </c>
    </row>
    <row r="531" spans="1:20" ht="28.8" x14ac:dyDescent="0.3">
      <c r="A531">
        <v>3370</v>
      </c>
      <c r="B531" s="3" t="s">
        <v>3369</v>
      </c>
      <c r="C531" s="3" t="s">
        <v>7480</v>
      </c>
      <c r="D531" s="6">
        <v>1500</v>
      </c>
      <c r="E531" s="8">
        <v>1766</v>
      </c>
      <c r="F531" t="s">
        <v>8218</v>
      </c>
      <c r="G531" t="s">
        <v>8223</v>
      </c>
      <c r="H531" t="s">
        <v>8245</v>
      </c>
      <c r="I531" s="14">
        <v>1481961600</v>
      </c>
      <c r="J531" s="14">
        <v>1479283285</v>
      </c>
      <c r="K531" t="b">
        <v>0</v>
      </c>
      <c r="L531">
        <v>26</v>
      </c>
      <c r="M531" t="b">
        <v>1</v>
      </c>
      <c r="N531" t="s">
        <v>8269</v>
      </c>
      <c r="O531">
        <f t="shared" si="36"/>
        <v>118</v>
      </c>
      <c r="P531" t="s">
        <v>8319</v>
      </c>
      <c r="Q531" t="s">
        <v>8320</v>
      </c>
      <c r="R531" s="12">
        <f t="shared" si="33"/>
        <v>42690.334317129629</v>
      </c>
      <c r="S531" s="13">
        <f t="shared" si="34"/>
        <v>42721.333333333328</v>
      </c>
      <c r="T531">
        <f>YEAR(R531)</f>
        <v>2016</v>
      </c>
    </row>
    <row r="532" spans="1:20" ht="43.2" x14ac:dyDescent="0.3">
      <c r="A532">
        <v>3696</v>
      </c>
      <c r="B532" s="3" t="s">
        <v>3693</v>
      </c>
      <c r="C532" s="3" t="s">
        <v>7806</v>
      </c>
      <c r="D532" s="6">
        <v>2000</v>
      </c>
      <c r="E532" s="8">
        <v>3100</v>
      </c>
      <c r="F532" t="s">
        <v>8218</v>
      </c>
      <c r="G532" t="s">
        <v>8224</v>
      </c>
      <c r="H532" t="s">
        <v>8246</v>
      </c>
      <c r="I532" s="14">
        <v>1423838916</v>
      </c>
      <c r="J532" s="14">
        <v>1418654916</v>
      </c>
      <c r="K532" t="b">
        <v>0</v>
      </c>
      <c r="L532">
        <v>78</v>
      </c>
      <c r="M532" t="b">
        <v>1</v>
      </c>
      <c r="N532" t="s">
        <v>8269</v>
      </c>
      <c r="O532">
        <f t="shared" si="36"/>
        <v>155</v>
      </c>
      <c r="P532" t="s">
        <v>8319</v>
      </c>
      <c r="Q532" t="s">
        <v>8320</v>
      </c>
      <c r="R532" s="12">
        <f t="shared" si="33"/>
        <v>41988.617083333331</v>
      </c>
      <c r="S532" s="13">
        <f t="shared" si="34"/>
        <v>42048.617083333331</v>
      </c>
    </row>
    <row r="533" spans="1:20" ht="28.8" x14ac:dyDescent="0.3">
      <c r="A533">
        <v>3710</v>
      </c>
      <c r="B533" s="3" t="s">
        <v>3707</v>
      </c>
      <c r="C533" s="3" t="s">
        <v>7820</v>
      </c>
      <c r="D533" s="6">
        <v>1300</v>
      </c>
      <c r="E533" s="8">
        <v>1835</v>
      </c>
      <c r="F533" t="s">
        <v>8218</v>
      </c>
      <c r="G533" t="s">
        <v>8223</v>
      </c>
      <c r="H533" t="s">
        <v>8245</v>
      </c>
      <c r="I533" s="14">
        <v>1428068988</v>
      </c>
      <c r="J533" s="14">
        <v>1425908988</v>
      </c>
      <c r="K533" t="b">
        <v>0</v>
      </c>
      <c r="L533">
        <v>27</v>
      </c>
      <c r="M533" t="b">
        <v>1</v>
      </c>
      <c r="N533" t="s">
        <v>8269</v>
      </c>
      <c r="O533">
        <f t="shared" si="36"/>
        <v>141</v>
      </c>
      <c r="P533" t="s">
        <v>8319</v>
      </c>
      <c r="Q533" t="s">
        <v>8320</v>
      </c>
      <c r="R533" s="12">
        <f t="shared" si="33"/>
        <v>42072.576249999998</v>
      </c>
      <c r="S533" s="13">
        <f t="shared" si="34"/>
        <v>42097.576249999998</v>
      </c>
      <c r="T533">
        <f t="shared" ref="T533:T534" si="38">YEAR(R533)</f>
        <v>2015</v>
      </c>
    </row>
    <row r="534" spans="1:20" ht="43.2" x14ac:dyDescent="0.3">
      <c r="A534">
        <v>3593</v>
      </c>
      <c r="B534" s="3" t="s">
        <v>3592</v>
      </c>
      <c r="C534" s="3" t="s">
        <v>7703</v>
      </c>
      <c r="D534" s="6">
        <v>3000</v>
      </c>
      <c r="E534" s="8">
        <v>3319</v>
      </c>
      <c r="F534" t="s">
        <v>8218</v>
      </c>
      <c r="G534" t="s">
        <v>8223</v>
      </c>
      <c r="H534" t="s">
        <v>8245</v>
      </c>
      <c r="I534" s="14">
        <v>1420489560</v>
      </c>
      <c r="J534" s="14">
        <v>1417469639</v>
      </c>
      <c r="K534" t="b">
        <v>0</v>
      </c>
      <c r="L534">
        <v>43</v>
      </c>
      <c r="M534" t="b">
        <v>1</v>
      </c>
      <c r="N534" t="s">
        <v>8269</v>
      </c>
      <c r="O534">
        <f t="shared" si="36"/>
        <v>111</v>
      </c>
      <c r="P534" t="s">
        <v>8319</v>
      </c>
      <c r="Q534" t="s">
        <v>8320</v>
      </c>
      <c r="R534" s="12">
        <f t="shared" si="33"/>
        <v>41974.898599537039</v>
      </c>
      <c r="S534" s="13">
        <f t="shared" si="34"/>
        <v>42009.851388888885</v>
      </c>
      <c r="T534">
        <f t="shared" si="38"/>
        <v>2014</v>
      </c>
    </row>
    <row r="535" spans="1:20" ht="43.2" x14ac:dyDescent="0.3">
      <c r="A535">
        <v>3995</v>
      </c>
      <c r="B535" s="3" t="s">
        <v>3991</v>
      </c>
      <c r="C535" s="3" t="s">
        <v>8101</v>
      </c>
      <c r="D535" s="6">
        <v>200</v>
      </c>
      <c r="E535" s="8">
        <v>70</v>
      </c>
      <c r="F535" t="s">
        <v>8220</v>
      </c>
      <c r="G535" t="s">
        <v>8224</v>
      </c>
      <c r="H535" t="s">
        <v>8246</v>
      </c>
      <c r="I535" s="14">
        <v>1423913220</v>
      </c>
      <c r="J535" s="14">
        <v>1421339077</v>
      </c>
      <c r="K535" t="b">
        <v>0</v>
      </c>
      <c r="L535">
        <v>4</v>
      </c>
      <c r="M535" t="b">
        <v>0</v>
      </c>
      <c r="N535" t="s">
        <v>8269</v>
      </c>
      <c r="O535">
        <f t="shared" si="36"/>
        <v>35</v>
      </c>
      <c r="P535" t="s">
        <v>8319</v>
      </c>
      <c r="Q535" t="s">
        <v>8320</v>
      </c>
      <c r="R535" s="12">
        <f t="shared" si="33"/>
        <v>42019.683761574073</v>
      </c>
      <c r="S535" s="13">
        <f t="shared" si="34"/>
        <v>42049.477083333331</v>
      </c>
    </row>
    <row r="536" spans="1:20" ht="43.2" x14ac:dyDescent="0.3">
      <c r="A536">
        <v>3418</v>
      </c>
      <c r="B536" s="3" t="s">
        <v>3417</v>
      </c>
      <c r="C536" s="3" t="s">
        <v>7528</v>
      </c>
      <c r="D536" s="6">
        <v>4000</v>
      </c>
      <c r="E536" s="8">
        <v>4035</v>
      </c>
      <c r="F536" t="s">
        <v>8218</v>
      </c>
      <c r="G536" t="s">
        <v>8223</v>
      </c>
      <c r="H536" t="s">
        <v>8245</v>
      </c>
      <c r="I536" s="14">
        <v>1400875307</v>
      </c>
      <c r="J536" s="14">
        <v>1398283307</v>
      </c>
      <c r="K536" t="b">
        <v>0</v>
      </c>
      <c r="L536">
        <v>56</v>
      </c>
      <c r="M536" t="b">
        <v>1</v>
      </c>
      <c r="N536" t="s">
        <v>8269</v>
      </c>
      <c r="O536">
        <f t="shared" si="36"/>
        <v>101</v>
      </c>
      <c r="P536" t="s">
        <v>8319</v>
      </c>
      <c r="Q536" t="s">
        <v>8320</v>
      </c>
      <c r="R536" s="12">
        <f t="shared" si="33"/>
        <v>41752.83457175926</v>
      </c>
      <c r="S536" s="13">
        <f t="shared" si="34"/>
        <v>41782.83457175926</v>
      </c>
      <c r="T536">
        <f t="shared" ref="T536:T537" si="39">YEAR(R536)</f>
        <v>2014</v>
      </c>
    </row>
    <row r="537" spans="1:20" ht="43.2" x14ac:dyDescent="0.3">
      <c r="A537">
        <v>3272</v>
      </c>
      <c r="B537" s="3" t="s">
        <v>3272</v>
      </c>
      <c r="C537" s="3" t="s">
        <v>7382</v>
      </c>
      <c r="D537" s="6">
        <v>10000</v>
      </c>
      <c r="E537" s="8">
        <v>15443</v>
      </c>
      <c r="F537" t="s">
        <v>8218</v>
      </c>
      <c r="G537" t="s">
        <v>8223</v>
      </c>
      <c r="H537" t="s">
        <v>8245</v>
      </c>
      <c r="I537" s="14">
        <v>1446814809</v>
      </c>
      <c r="J537" s="14">
        <v>1444219209</v>
      </c>
      <c r="K537" t="b">
        <v>1</v>
      </c>
      <c r="L537">
        <v>145</v>
      </c>
      <c r="M537" t="b">
        <v>1</v>
      </c>
      <c r="N537" t="s">
        <v>8269</v>
      </c>
      <c r="O537">
        <f t="shared" si="36"/>
        <v>154</v>
      </c>
      <c r="P537" t="s">
        <v>8319</v>
      </c>
      <c r="Q537" t="s">
        <v>8320</v>
      </c>
      <c r="R537" s="12">
        <f t="shared" si="33"/>
        <v>42284.500104166669</v>
      </c>
      <c r="S537" s="13">
        <f t="shared" si="34"/>
        <v>42314.541770833333</v>
      </c>
      <c r="T537">
        <f t="shared" si="39"/>
        <v>2015</v>
      </c>
    </row>
    <row r="538" spans="1:20" ht="43.2" x14ac:dyDescent="0.3">
      <c r="A538">
        <v>3489</v>
      </c>
      <c r="B538" s="3" t="s">
        <v>3488</v>
      </c>
      <c r="C538" s="3" t="s">
        <v>7599</v>
      </c>
      <c r="D538" s="6">
        <v>5000</v>
      </c>
      <c r="E538" s="8">
        <v>5635</v>
      </c>
      <c r="F538" t="s">
        <v>8218</v>
      </c>
      <c r="G538" t="s">
        <v>8224</v>
      </c>
      <c r="H538" t="s">
        <v>8246</v>
      </c>
      <c r="I538" s="14">
        <v>1400965200</v>
      </c>
      <c r="J538" s="14">
        <v>1398352531</v>
      </c>
      <c r="K538" t="b">
        <v>0</v>
      </c>
      <c r="L538">
        <v>72</v>
      </c>
      <c r="M538" t="b">
        <v>1</v>
      </c>
      <c r="N538" t="s">
        <v>8269</v>
      </c>
      <c r="O538">
        <f t="shared" si="36"/>
        <v>113</v>
      </c>
      <c r="P538" t="s">
        <v>8319</v>
      </c>
      <c r="Q538" t="s">
        <v>8320</v>
      </c>
      <c r="R538" s="12">
        <f t="shared" si="33"/>
        <v>41753.635775462964</v>
      </c>
      <c r="S538" s="13">
        <f t="shared" si="34"/>
        <v>41783.875</v>
      </c>
    </row>
    <row r="539" spans="1:20" ht="43.2" x14ac:dyDescent="0.3">
      <c r="A539">
        <v>3408</v>
      </c>
      <c r="B539" s="3" t="s">
        <v>3407</v>
      </c>
      <c r="C539" s="3" t="s">
        <v>7518</v>
      </c>
      <c r="D539" s="6">
        <v>500</v>
      </c>
      <c r="E539" s="8">
        <v>1055</v>
      </c>
      <c r="F539" t="s">
        <v>8218</v>
      </c>
      <c r="G539" t="s">
        <v>8223</v>
      </c>
      <c r="H539" t="s">
        <v>8245</v>
      </c>
      <c r="I539" s="14">
        <v>1405727304</v>
      </c>
      <c r="J539" s="14">
        <v>1403135304</v>
      </c>
      <c r="K539" t="b">
        <v>0</v>
      </c>
      <c r="L539">
        <v>18</v>
      </c>
      <c r="M539" t="b">
        <v>1</v>
      </c>
      <c r="N539" t="s">
        <v>8269</v>
      </c>
      <c r="O539">
        <f t="shared" si="36"/>
        <v>211</v>
      </c>
      <c r="P539" t="s">
        <v>8319</v>
      </c>
      <c r="Q539" t="s">
        <v>8320</v>
      </c>
      <c r="R539" s="12">
        <f t="shared" si="33"/>
        <v>41808.991944444446</v>
      </c>
      <c r="S539" s="13">
        <f t="shared" si="34"/>
        <v>41838.991944444446</v>
      </c>
      <c r="T539">
        <f>YEAR(R539)</f>
        <v>2014</v>
      </c>
    </row>
    <row r="540" spans="1:20" ht="43.2" x14ac:dyDescent="0.3">
      <c r="A540">
        <v>2861</v>
      </c>
      <c r="B540" s="3" t="s">
        <v>2861</v>
      </c>
      <c r="C540" s="3" t="s">
        <v>6971</v>
      </c>
      <c r="D540" s="6">
        <v>250</v>
      </c>
      <c r="E540" s="8">
        <v>80</v>
      </c>
      <c r="F540" t="s">
        <v>8220</v>
      </c>
      <c r="G540" t="s">
        <v>8225</v>
      </c>
      <c r="H540" t="s">
        <v>8247</v>
      </c>
      <c r="I540" s="14">
        <v>1443103848</v>
      </c>
      <c r="J540" s="14">
        <v>1441894248</v>
      </c>
      <c r="K540" t="b">
        <v>0</v>
      </c>
      <c r="L540">
        <v>3</v>
      </c>
      <c r="M540" t="b">
        <v>0</v>
      </c>
      <c r="N540" t="s">
        <v>8269</v>
      </c>
      <c r="O540">
        <f t="shared" si="36"/>
        <v>32</v>
      </c>
      <c r="P540" t="s">
        <v>8319</v>
      </c>
      <c r="Q540" t="s">
        <v>8320</v>
      </c>
      <c r="R540" s="12">
        <f t="shared" si="33"/>
        <v>42257.590833333335</v>
      </c>
      <c r="S540" s="13">
        <f t="shared" si="34"/>
        <v>42271.590833333335</v>
      </c>
    </row>
    <row r="541" spans="1:20" ht="43.2" x14ac:dyDescent="0.3">
      <c r="A541">
        <v>4011</v>
      </c>
      <c r="B541" s="3" t="s">
        <v>4007</v>
      </c>
      <c r="C541" s="3" t="s">
        <v>8116</v>
      </c>
      <c r="D541" s="6">
        <v>250</v>
      </c>
      <c r="E541" s="8">
        <v>19</v>
      </c>
      <c r="F541" t="s">
        <v>8220</v>
      </c>
      <c r="G541" t="s">
        <v>8224</v>
      </c>
      <c r="H541" t="s">
        <v>8246</v>
      </c>
      <c r="I541" s="14">
        <v>1422450278</v>
      </c>
      <c r="J541" s="14">
        <v>1419858278</v>
      </c>
      <c r="K541" t="b">
        <v>0</v>
      </c>
      <c r="L541">
        <v>4</v>
      </c>
      <c r="M541" t="b">
        <v>0</v>
      </c>
      <c r="N541" t="s">
        <v>8269</v>
      </c>
      <c r="O541">
        <f t="shared" si="36"/>
        <v>8</v>
      </c>
      <c r="P541" t="s">
        <v>8319</v>
      </c>
      <c r="Q541" t="s">
        <v>8320</v>
      </c>
      <c r="R541" s="12">
        <f t="shared" si="33"/>
        <v>42002.54488425926</v>
      </c>
      <c r="S541" s="13">
        <f t="shared" si="34"/>
        <v>42032.54488425926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4">
        <v>1423078606</v>
      </c>
      <c r="J542" s="14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6"/>
        <v>0</v>
      </c>
      <c r="P542" t="s">
        <v>8321</v>
      </c>
      <c r="Q542" t="s">
        <v>8322</v>
      </c>
      <c r="R542" s="12">
        <f t="shared" si="33"/>
        <v>42009.817199074074</v>
      </c>
      <c r="S542" s="13">
        <f t="shared" si="34"/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4">
        <v>1446080834</v>
      </c>
      <c r="J543" s="14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6"/>
        <v>1</v>
      </c>
      <c r="P543" t="s">
        <v>8321</v>
      </c>
      <c r="Q543" t="s">
        <v>8322</v>
      </c>
      <c r="R543" s="12">
        <f t="shared" si="33"/>
        <v>42276.046689814815</v>
      </c>
      <c r="S543" s="13">
        <f t="shared" si="34"/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4">
        <v>1462293716</v>
      </c>
      <c r="J544" s="1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6"/>
        <v>0</v>
      </c>
      <c r="P544" t="s">
        <v>8321</v>
      </c>
      <c r="Q544" t="s">
        <v>8322</v>
      </c>
      <c r="R544" s="12">
        <f t="shared" si="33"/>
        <v>42433.737453703703</v>
      </c>
      <c r="S544" s="13">
        <f t="shared" si="34"/>
        <v>42493.695787037039</v>
      </c>
    </row>
    <row r="545" spans="1:19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4">
        <v>1414807962</v>
      </c>
      <c r="J545" s="14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6"/>
        <v>0</v>
      </c>
      <c r="P545" t="s">
        <v>8321</v>
      </c>
      <c r="Q545" t="s">
        <v>8322</v>
      </c>
      <c r="R545" s="12">
        <f t="shared" si="33"/>
        <v>41914.092152777775</v>
      </c>
      <c r="S545" s="13">
        <f t="shared" si="34"/>
        <v>41944.092152777775</v>
      </c>
    </row>
    <row r="546" spans="1:19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4">
        <v>1467647160</v>
      </c>
      <c r="J546" s="14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6"/>
        <v>1</v>
      </c>
      <c r="P546" t="s">
        <v>8321</v>
      </c>
      <c r="Q546" t="s">
        <v>8322</v>
      </c>
      <c r="R546" s="12">
        <f t="shared" si="33"/>
        <v>42525.656944444447</v>
      </c>
      <c r="S546" s="13">
        <f t="shared" si="34"/>
        <v>42555.656944444447</v>
      </c>
    </row>
    <row r="547" spans="1:19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4">
        <v>1447600389</v>
      </c>
      <c r="J547" s="14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6"/>
        <v>27</v>
      </c>
      <c r="P547" t="s">
        <v>8321</v>
      </c>
      <c r="Q547" t="s">
        <v>8322</v>
      </c>
      <c r="R547" s="12">
        <f t="shared" si="33"/>
        <v>42283.592465277776</v>
      </c>
      <c r="S547" s="13">
        <f t="shared" si="34"/>
        <v>42323.634131944447</v>
      </c>
    </row>
    <row r="548" spans="1:19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4">
        <v>1445097715</v>
      </c>
      <c r="J548" s="14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6"/>
        <v>0</v>
      </c>
      <c r="P548" t="s">
        <v>8321</v>
      </c>
      <c r="Q548" t="s">
        <v>8322</v>
      </c>
      <c r="R548" s="12">
        <f t="shared" si="33"/>
        <v>42249.667997685188</v>
      </c>
      <c r="S548" s="13">
        <f t="shared" si="34"/>
        <v>42294.667997685188</v>
      </c>
    </row>
    <row r="549" spans="1:19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4">
        <v>1455122564</v>
      </c>
      <c r="J549" s="14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6"/>
        <v>0</v>
      </c>
      <c r="P549" t="s">
        <v>8321</v>
      </c>
      <c r="Q549" t="s">
        <v>8322</v>
      </c>
      <c r="R549" s="12">
        <f t="shared" si="33"/>
        <v>42380.696342592593</v>
      </c>
      <c r="S549" s="13">
        <f t="shared" si="34"/>
        <v>42410.696342592593</v>
      </c>
    </row>
    <row r="550" spans="1:19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4">
        <v>1446154848</v>
      </c>
      <c r="J550" s="14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6"/>
        <v>0</v>
      </c>
      <c r="P550" t="s">
        <v>8321</v>
      </c>
      <c r="Q550" t="s">
        <v>8322</v>
      </c>
      <c r="R550" s="12">
        <f t="shared" si="33"/>
        <v>42276.903333333335</v>
      </c>
      <c r="S550" s="13">
        <f t="shared" si="34"/>
        <v>42306.903333333335</v>
      </c>
    </row>
    <row r="551" spans="1:19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4">
        <v>1436368622</v>
      </c>
      <c r="J551" s="14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6"/>
        <v>3</v>
      </c>
      <c r="P551" t="s">
        <v>8321</v>
      </c>
      <c r="Q551" t="s">
        <v>8322</v>
      </c>
      <c r="R551" s="12">
        <f t="shared" si="33"/>
        <v>42163.636828703704</v>
      </c>
      <c r="S551" s="13">
        <f t="shared" si="34"/>
        <v>42193.636828703704</v>
      </c>
    </row>
    <row r="552" spans="1:19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4">
        <v>1485838800</v>
      </c>
      <c r="J552" s="14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6"/>
        <v>1</v>
      </c>
      <c r="P552" t="s">
        <v>8321</v>
      </c>
      <c r="Q552" t="s">
        <v>8322</v>
      </c>
      <c r="R552" s="12">
        <f t="shared" si="33"/>
        <v>42753.678761574076</v>
      </c>
      <c r="S552" s="13">
        <f t="shared" si="34"/>
        <v>42766.208333333328</v>
      </c>
    </row>
    <row r="553" spans="1:19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4">
        <v>1438451580</v>
      </c>
      <c r="J553" s="14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6"/>
        <v>5</v>
      </c>
      <c r="P553" t="s">
        <v>8321</v>
      </c>
      <c r="Q553" t="s">
        <v>8322</v>
      </c>
      <c r="R553" s="12">
        <f t="shared" si="33"/>
        <v>42173.275740740741</v>
      </c>
      <c r="S553" s="13">
        <f t="shared" si="34"/>
        <v>42217.745138888888</v>
      </c>
    </row>
    <row r="554" spans="1:19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4">
        <v>1452350896</v>
      </c>
      <c r="J554" s="1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6"/>
        <v>0</v>
      </c>
      <c r="P554" t="s">
        <v>8321</v>
      </c>
      <c r="Q554" t="s">
        <v>8322</v>
      </c>
      <c r="R554" s="12">
        <f t="shared" si="33"/>
        <v>42318.616851851853</v>
      </c>
      <c r="S554" s="13">
        <f t="shared" si="34"/>
        <v>42378.616851851853</v>
      </c>
    </row>
    <row r="555" spans="1:19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4">
        <v>1415988991</v>
      </c>
      <c r="J555" s="14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6"/>
        <v>0</v>
      </c>
      <c r="P555" t="s">
        <v>8321</v>
      </c>
      <c r="Q555" t="s">
        <v>8322</v>
      </c>
      <c r="R555" s="12">
        <f t="shared" si="33"/>
        <v>41927.71980324074</v>
      </c>
      <c r="S555" s="13">
        <f t="shared" si="34"/>
        <v>41957.761469907404</v>
      </c>
    </row>
    <row r="556" spans="1:19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4">
        <v>1413735972</v>
      </c>
      <c r="J556" s="14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6"/>
        <v>37</v>
      </c>
      <c r="P556" t="s">
        <v>8321</v>
      </c>
      <c r="Q556" t="s">
        <v>8322</v>
      </c>
      <c r="R556" s="12">
        <f t="shared" si="33"/>
        <v>41901.684861111113</v>
      </c>
      <c r="S556" s="13">
        <f t="shared" si="34"/>
        <v>41931.684861111113</v>
      </c>
    </row>
    <row r="557" spans="1:19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4">
        <v>1465720143</v>
      </c>
      <c r="J557" s="14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6"/>
        <v>0</v>
      </c>
      <c r="P557" t="s">
        <v>8321</v>
      </c>
      <c r="Q557" t="s">
        <v>8322</v>
      </c>
      <c r="R557" s="12">
        <f t="shared" si="33"/>
        <v>42503.353506944448</v>
      </c>
      <c r="S557" s="13">
        <f t="shared" si="34"/>
        <v>42533.353506944448</v>
      </c>
    </row>
    <row r="558" spans="1:19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4">
        <v>1452112717</v>
      </c>
      <c r="J558" s="14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6"/>
        <v>3</v>
      </c>
      <c r="P558" t="s">
        <v>8321</v>
      </c>
      <c r="Q558" t="s">
        <v>8322</v>
      </c>
      <c r="R558" s="12">
        <f t="shared" si="33"/>
        <v>42345.860150462962</v>
      </c>
      <c r="S558" s="13">
        <f t="shared" si="34"/>
        <v>42375.860150462962</v>
      </c>
    </row>
    <row r="559" spans="1:19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4">
        <v>1480721803</v>
      </c>
      <c r="J559" s="14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6"/>
        <v>1</v>
      </c>
      <c r="P559" t="s">
        <v>8321</v>
      </c>
      <c r="Q559" t="s">
        <v>8322</v>
      </c>
      <c r="R559" s="12">
        <f t="shared" si="33"/>
        <v>42676.942164351851</v>
      </c>
      <c r="S559" s="13">
        <f t="shared" si="34"/>
        <v>42706.983831018515</v>
      </c>
    </row>
    <row r="560" spans="1:19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4">
        <v>1427227905</v>
      </c>
      <c r="J560" s="14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6"/>
        <v>0</v>
      </c>
      <c r="P560" t="s">
        <v>8321</v>
      </c>
      <c r="Q560" t="s">
        <v>8322</v>
      </c>
      <c r="R560" s="12">
        <f t="shared" si="33"/>
        <v>42057.883159722223</v>
      </c>
      <c r="S560" s="13">
        <f t="shared" si="34"/>
        <v>42087.841493055559</v>
      </c>
    </row>
    <row r="561" spans="1:19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4">
        <v>1449989260</v>
      </c>
      <c r="J561" s="14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6"/>
        <v>0</v>
      </c>
      <c r="P561" t="s">
        <v>8321</v>
      </c>
      <c r="Q561" t="s">
        <v>8322</v>
      </c>
      <c r="R561" s="12">
        <f t="shared" si="33"/>
        <v>42321.283101851848</v>
      </c>
      <c r="S561" s="13">
        <f t="shared" si="34"/>
        <v>42351.283101851848</v>
      </c>
    </row>
    <row r="562" spans="1:19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4">
        <v>1418841045</v>
      </c>
      <c r="J562" s="14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6"/>
        <v>0</v>
      </c>
      <c r="P562" t="s">
        <v>8321</v>
      </c>
      <c r="Q562" t="s">
        <v>8322</v>
      </c>
      <c r="R562" s="12">
        <f t="shared" si="33"/>
        <v>41960.771354166667</v>
      </c>
      <c r="S562" s="13">
        <f t="shared" si="34"/>
        <v>41990.771354166667</v>
      </c>
    </row>
    <row r="563" spans="1:19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4">
        <v>1445874513</v>
      </c>
      <c r="J563" s="14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6"/>
        <v>0</v>
      </c>
      <c r="P563" t="s">
        <v>8321</v>
      </c>
      <c r="Q563" t="s">
        <v>8322</v>
      </c>
      <c r="R563" s="12">
        <f t="shared" si="33"/>
        <v>42268.658715277779</v>
      </c>
      <c r="S563" s="13">
        <f t="shared" si="34"/>
        <v>42303.658715277779</v>
      </c>
    </row>
    <row r="564" spans="1:19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4">
        <v>1482052815</v>
      </c>
      <c r="J564" s="1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6"/>
        <v>0</v>
      </c>
      <c r="P564" t="s">
        <v>8321</v>
      </c>
      <c r="Q564" t="s">
        <v>8322</v>
      </c>
      <c r="R564" s="12">
        <f t="shared" si="33"/>
        <v>42692.389062500006</v>
      </c>
      <c r="S564" s="13">
        <f t="shared" si="34"/>
        <v>42722.389062500006</v>
      </c>
    </row>
    <row r="565" spans="1:19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4">
        <v>1424137247</v>
      </c>
      <c r="J565" s="14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6"/>
        <v>0</v>
      </c>
      <c r="P565" t="s">
        <v>8321</v>
      </c>
      <c r="Q565" t="s">
        <v>8322</v>
      </c>
      <c r="R565" s="12">
        <f t="shared" si="33"/>
        <v>42022.069988425923</v>
      </c>
      <c r="S565" s="13">
        <f t="shared" si="34"/>
        <v>42052.069988425923</v>
      </c>
    </row>
    <row r="566" spans="1:19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4">
        <v>1457822275</v>
      </c>
      <c r="J566" s="14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6"/>
        <v>0</v>
      </c>
      <c r="P566" t="s">
        <v>8321</v>
      </c>
      <c r="Q566" t="s">
        <v>8322</v>
      </c>
      <c r="R566" s="12">
        <f t="shared" si="33"/>
        <v>42411.942997685182</v>
      </c>
      <c r="S566" s="13">
        <f t="shared" si="34"/>
        <v>42441.942997685182</v>
      </c>
    </row>
    <row r="567" spans="1:19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4">
        <v>1436554249</v>
      </c>
      <c r="J567" s="14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6"/>
        <v>0</v>
      </c>
      <c r="P567" t="s">
        <v>8321</v>
      </c>
      <c r="Q567" t="s">
        <v>8322</v>
      </c>
      <c r="R567" s="12">
        <f t="shared" si="33"/>
        <v>42165.785289351858</v>
      </c>
      <c r="S567" s="13">
        <f t="shared" si="34"/>
        <v>42195.785289351858</v>
      </c>
    </row>
    <row r="568" spans="1:19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4">
        <v>1468513533</v>
      </c>
      <c r="J568" s="14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6"/>
        <v>0</v>
      </c>
      <c r="P568" t="s">
        <v>8321</v>
      </c>
      <c r="Q568" t="s">
        <v>8322</v>
      </c>
      <c r="R568" s="12">
        <f t="shared" si="33"/>
        <v>42535.68440972222</v>
      </c>
      <c r="S568" s="13">
        <f t="shared" si="34"/>
        <v>42565.68440972222</v>
      </c>
    </row>
    <row r="569" spans="1:19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4">
        <v>1420143194</v>
      </c>
      <c r="J569" s="14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6"/>
        <v>0</v>
      </c>
      <c r="P569" t="s">
        <v>8321</v>
      </c>
      <c r="Q569" t="s">
        <v>8322</v>
      </c>
      <c r="R569" s="12">
        <f t="shared" si="33"/>
        <v>41975.842523148152</v>
      </c>
      <c r="S569" s="13">
        <f t="shared" si="34"/>
        <v>42005.842523148152</v>
      </c>
    </row>
    <row r="570" spans="1:19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4">
        <v>1452942000</v>
      </c>
      <c r="J570" s="14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6"/>
        <v>1</v>
      </c>
      <c r="P570" t="s">
        <v>8321</v>
      </c>
      <c r="Q570" t="s">
        <v>8322</v>
      </c>
      <c r="R570" s="12">
        <f t="shared" si="33"/>
        <v>42348.9215625</v>
      </c>
      <c r="S570" s="13">
        <f t="shared" si="34"/>
        <v>42385.458333333328</v>
      </c>
    </row>
    <row r="571" spans="1:19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4">
        <v>1451679612</v>
      </c>
      <c r="J571" s="14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6"/>
        <v>1</v>
      </c>
      <c r="P571" t="s">
        <v>8321</v>
      </c>
      <c r="Q571" t="s">
        <v>8322</v>
      </c>
      <c r="R571" s="12">
        <f t="shared" si="33"/>
        <v>42340.847361111111</v>
      </c>
      <c r="S571" s="13">
        <f t="shared" si="34"/>
        <v>42370.847361111111</v>
      </c>
    </row>
    <row r="572" spans="1:19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4">
        <v>1455822569</v>
      </c>
      <c r="J572" s="14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6"/>
        <v>0</v>
      </c>
      <c r="P572" t="s">
        <v>8321</v>
      </c>
      <c r="Q572" t="s">
        <v>8322</v>
      </c>
      <c r="R572" s="12">
        <f t="shared" si="33"/>
        <v>42388.798252314817</v>
      </c>
      <c r="S572" s="13">
        <f t="shared" si="34"/>
        <v>42418.798252314817</v>
      </c>
    </row>
    <row r="573" spans="1:19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4">
        <v>1437969540</v>
      </c>
      <c r="J573" s="14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6"/>
        <v>0</v>
      </c>
      <c r="P573" t="s">
        <v>8321</v>
      </c>
      <c r="Q573" t="s">
        <v>8322</v>
      </c>
      <c r="R573" s="12">
        <f t="shared" si="33"/>
        <v>42192.816238425927</v>
      </c>
      <c r="S573" s="13">
        <f t="shared" si="34"/>
        <v>42212.165972222225</v>
      </c>
    </row>
    <row r="574" spans="1:19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4">
        <v>1446660688</v>
      </c>
      <c r="J574" s="1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6"/>
        <v>0</v>
      </c>
      <c r="P574" t="s">
        <v>8321</v>
      </c>
      <c r="Q574" t="s">
        <v>8322</v>
      </c>
      <c r="R574" s="12">
        <f t="shared" si="33"/>
        <v>42282.71629629629</v>
      </c>
      <c r="S574" s="13">
        <f t="shared" si="34"/>
        <v>42312.757962962962</v>
      </c>
    </row>
    <row r="575" spans="1:19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4">
        <v>1421543520</v>
      </c>
      <c r="J575" s="14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6"/>
        <v>0</v>
      </c>
      <c r="P575" t="s">
        <v>8321</v>
      </c>
      <c r="Q575" t="s">
        <v>8322</v>
      </c>
      <c r="R575" s="12">
        <f t="shared" si="33"/>
        <v>41963.050127314811</v>
      </c>
      <c r="S575" s="13">
        <f t="shared" si="34"/>
        <v>42022.05</v>
      </c>
    </row>
    <row r="576" spans="1:19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4">
        <v>1476873507</v>
      </c>
      <c r="J576" s="14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6"/>
        <v>1</v>
      </c>
      <c r="P576" t="s">
        <v>8321</v>
      </c>
      <c r="Q576" t="s">
        <v>8322</v>
      </c>
      <c r="R576" s="12">
        <f t="shared" si="33"/>
        <v>42632.443368055552</v>
      </c>
      <c r="S576" s="13">
        <f t="shared" si="34"/>
        <v>42662.443368055552</v>
      </c>
    </row>
    <row r="577" spans="1:19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4">
        <v>1434213443</v>
      </c>
      <c r="J577" s="14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6"/>
        <v>0</v>
      </c>
      <c r="P577" t="s">
        <v>8321</v>
      </c>
      <c r="Q577" t="s">
        <v>8322</v>
      </c>
      <c r="R577" s="12">
        <f t="shared" si="33"/>
        <v>42138.692627314813</v>
      </c>
      <c r="S577" s="13">
        <f t="shared" si="34"/>
        <v>42168.692627314813</v>
      </c>
    </row>
    <row r="578" spans="1:19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4">
        <v>1427537952</v>
      </c>
      <c r="J578" s="14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6"/>
        <v>0</v>
      </c>
      <c r="P578" t="s">
        <v>8321</v>
      </c>
      <c r="Q578" t="s">
        <v>8322</v>
      </c>
      <c r="R578" s="12">
        <f t="shared" ref="R578:R641" si="40">(((J578/60)/60)/24)+DATE(1970,1,1)</f>
        <v>42031.471666666665</v>
      </c>
      <c r="S578" s="13">
        <f t="shared" ref="S578:S641" si="41">(((I578/60)/60)/24)+DATE(1970,1,1)</f>
        <v>42091.43</v>
      </c>
    </row>
    <row r="579" spans="1:19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4">
        <v>1463753302</v>
      </c>
      <c r="J579" s="14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 t="s">
        <v>8321</v>
      </c>
      <c r="Q579" t="s">
        <v>8322</v>
      </c>
      <c r="R579" s="12">
        <f t="shared" si="40"/>
        <v>42450.589143518519</v>
      </c>
      <c r="S579" s="13">
        <f t="shared" si="41"/>
        <v>42510.589143518519</v>
      </c>
    </row>
    <row r="580" spans="1:19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4">
        <v>1441633993</v>
      </c>
      <c r="J580" s="14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 t="s">
        <v>8321</v>
      </c>
      <c r="Q580" t="s">
        <v>8322</v>
      </c>
      <c r="R580" s="12">
        <f t="shared" si="40"/>
        <v>42230.578622685185</v>
      </c>
      <c r="S580" s="13">
        <f t="shared" si="41"/>
        <v>42254.578622685185</v>
      </c>
    </row>
    <row r="581" spans="1:19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4">
        <v>1419539223</v>
      </c>
      <c r="J581" s="14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 t="s">
        <v>8321</v>
      </c>
      <c r="Q581" t="s">
        <v>8322</v>
      </c>
      <c r="R581" s="12">
        <f t="shared" si="40"/>
        <v>41968.852118055554</v>
      </c>
      <c r="S581" s="13">
        <f t="shared" si="41"/>
        <v>41998.852118055554</v>
      </c>
    </row>
    <row r="582" spans="1:19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4">
        <v>1474580867</v>
      </c>
      <c r="J582" s="14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 t="s">
        <v>8321</v>
      </c>
      <c r="Q582" t="s">
        <v>8322</v>
      </c>
      <c r="R582" s="12">
        <f t="shared" si="40"/>
        <v>42605.908182870371</v>
      </c>
      <c r="S582" s="13">
        <f t="shared" si="41"/>
        <v>42635.908182870371</v>
      </c>
    </row>
    <row r="583" spans="1:19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4">
        <v>1438474704</v>
      </c>
      <c r="J583" s="14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t="s">
        <v>8321</v>
      </c>
      <c r="Q583" t="s">
        <v>8322</v>
      </c>
      <c r="R583" s="12">
        <f t="shared" si="40"/>
        <v>42188.012777777782</v>
      </c>
      <c r="S583" s="13">
        <f t="shared" si="41"/>
        <v>42218.012777777782</v>
      </c>
    </row>
    <row r="584" spans="1:19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4">
        <v>1426442400</v>
      </c>
      <c r="J584" s="1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t="s">
        <v>8321</v>
      </c>
      <c r="Q584" t="s">
        <v>8322</v>
      </c>
      <c r="R584" s="12">
        <f t="shared" si="40"/>
        <v>42055.739803240736</v>
      </c>
      <c r="S584" s="13">
        <f t="shared" si="41"/>
        <v>42078.75</v>
      </c>
    </row>
    <row r="585" spans="1:19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4">
        <v>1426800687</v>
      </c>
      <c r="J585" s="14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 t="s">
        <v>8321</v>
      </c>
      <c r="Q585" t="s">
        <v>8322</v>
      </c>
      <c r="R585" s="12">
        <f t="shared" si="40"/>
        <v>42052.93850694444</v>
      </c>
      <c r="S585" s="13">
        <f t="shared" si="41"/>
        <v>42082.896840277783</v>
      </c>
    </row>
    <row r="586" spans="1:19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4">
        <v>1426522316</v>
      </c>
      <c r="J586" s="14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42">ROUND(E586/D586*100,0)</f>
        <v>1</v>
      </c>
      <c r="P586" t="s">
        <v>8321</v>
      </c>
      <c r="Q586" t="s">
        <v>8322</v>
      </c>
      <c r="R586" s="12">
        <f t="shared" si="40"/>
        <v>42049.716620370367</v>
      </c>
      <c r="S586" s="13">
        <f t="shared" si="41"/>
        <v>42079.674953703703</v>
      </c>
    </row>
    <row r="587" spans="1:19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4">
        <v>1448928000</v>
      </c>
      <c r="J587" s="14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2"/>
        <v>0</v>
      </c>
      <c r="P587" t="s">
        <v>8321</v>
      </c>
      <c r="Q587" t="s">
        <v>8322</v>
      </c>
      <c r="R587" s="12">
        <f t="shared" si="40"/>
        <v>42283.3909375</v>
      </c>
      <c r="S587" s="13">
        <f t="shared" si="41"/>
        <v>42339</v>
      </c>
    </row>
    <row r="588" spans="1:19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4">
        <v>1424032207</v>
      </c>
      <c r="J588" s="14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2"/>
        <v>1</v>
      </c>
      <c r="P588" t="s">
        <v>8321</v>
      </c>
      <c r="Q588" t="s">
        <v>8322</v>
      </c>
      <c r="R588" s="12">
        <f t="shared" si="40"/>
        <v>42020.854247685187</v>
      </c>
      <c r="S588" s="13">
        <f t="shared" si="41"/>
        <v>42050.854247685187</v>
      </c>
    </row>
    <row r="589" spans="1:19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4">
        <v>1429207833</v>
      </c>
      <c r="J589" s="14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2"/>
        <v>9</v>
      </c>
      <c r="P589" t="s">
        <v>8321</v>
      </c>
      <c r="Q589" t="s">
        <v>8322</v>
      </c>
      <c r="R589" s="12">
        <f t="shared" si="40"/>
        <v>42080.757326388892</v>
      </c>
      <c r="S589" s="13">
        <f t="shared" si="41"/>
        <v>42110.757326388892</v>
      </c>
    </row>
    <row r="590" spans="1:19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4">
        <v>1479410886</v>
      </c>
      <c r="J590" s="14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2"/>
        <v>3</v>
      </c>
      <c r="P590" t="s">
        <v>8321</v>
      </c>
      <c r="Q590" t="s">
        <v>8322</v>
      </c>
      <c r="R590" s="12">
        <f t="shared" si="40"/>
        <v>42631.769513888896</v>
      </c>
      <c r="S590" s="13">
        <f t="shared" si="41"/>
        <v>42691.811180555553</v>
      </c>
    </row>
    <row r="591" spans="1:19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4">
        <v>1436366699</v>
      </c>
      <c r="J591" s="14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2"/>
        <v>0</v>
      </c>
      <c r="P591" t="s">
        <v>8321</v>
      </c>
      <c r="Q591" t="s">
        <v>8322</v>
      </c>
      <c r="R591" s="12">
        <f t="shared" si="40"/>
        <v>42178.614571759259</v>
      </c>
      <c r="S591" s="13">
        <f t="shared" si="41"/>
        <v>42193.614571759259</v>
      </c>
    </row>
    <row r="592" spans="1:19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4">
        <v>1454936460</v>
      </c>
      <c r="J592" s="14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2"/>
        <v>4</v>
      </c>
      <c r="P592" t="s">
        <v>8321</v>
      </c>
      <c r="Q592" t="s">
        <v>8322</v>
      </c>
      <c r="R592" s="12">
        <f t="shared" si="40"/>
        <v>42377.554756944446</v>
      </c>
      <c r="S592" s="13">
        <f t="shared" si="41"/>
        <v>42408.542361111111</v>
      </c>
    </row>
    <row r="593" spans="1:19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4">
        <v>1437570130</v>
      </c>
      <c r="J593" s="14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2"/>
        <v>0</v>
      </c>
      <c r="P593" t="s">
        <v>8321</v>
      </c>
      <c r="Q593" t="s">
        <v>8322</v>
      </c>
      <c r="R593" s="12">
        <f t="shared" si="40"/>
        <v>42177.543171296296</v>
      </c>
      <c r="S593" s="13">
        <f t="shared" si="41"/>
        <v>42207.543171296296</v>
      </c>
    </row>
    <row r="594" spans="1:19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4">
        <v>1417584860</v>
      </c>
      <c r="J594" s="1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2"/>
        <v>3</v>
      </c>
      <c r="P594" t="s">
        <v>8321</v>
      </c>
      <c r="Q594" t="s">
        <v>8322</v>
      </c>
      <c r="R594" s="12">
        <f t="shared" si="40"/>
        <v>41946.232175925928</v>
      </c>
      <c r="S594" s="13">
        <f t="shared" si="41"/>
        <v>41976.232175925921</v>
      </c>
    </row>
    <row r="595" spans="1:19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4">
        <v>1428333345</v>
      </c>
      <c r="J595" s="14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2"/>
        <v>23</v>
      </c>
      <c r="P595" t="s">
        <v>8321</v>
      </c>
      <c r="Q595" t="s">
        <v>8322</v>
      </c>
      <c r="R595" s="12">
        <f t="shared" si="40"/>
        <v>42070.677604166667</v>
      </c>
      <c r="S595" s="13">
        <f t="shared" si="41"/>
        <v>42100.635937500003</v>
      </c>
    </row>
    <row r="596" spans="1:19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4">
        <v>1460832206</v>
      </c>
      <c r="J596" s="14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2"/>
        <v>0</v>
      </c>
      <c r="P596" t="s">
        <v>8321</v>
      </c>
      <c r="Q596" t="s">
        <v>8322</v>
      </c>
      <c r="R596" s="12">
        <f t="shared" si="40"/>
        <v>42446.780162037037</v>
      </c>
      <c r="S596" s="13">
        <f t="shared" si="41"/>
        <v>42476.780162037037</v>
      </c>
    </row>
    <row r="597" spans="1:19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4">
        <v>1430703638</v>
      </c>
      <c r="J597" s="14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2"/>
        <v>0</v>
      </c>
      <c r="P597" t="s">
        <v>8321</v>
      </c>
      <c r="Q597" t="s">
        <v>8322</v>
      </c>
      <c r="R597" s="12">
        <f t="shared" si="40"/>
        <v>42083.069884259254</v>
      </c>
      <c r="S597" s="13">
        <f t="shared" si="41"/>
        <v>42128.069884259254</v>
      </c>
    </row>
    <row r="598" spans="1:19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4">
        <v>1478122292</v>
      </c>
      <c r="J598" s="14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2"/>
        <v>0</v>
      </c>
      <c r="P598" t="s">
        <v>8321</v>
      </c>
      <c r="Q598" t="s">
        <v>8322</v>
      </c>
      <c r="R598" s="12">
        <f t="shared" si="40"/>
        <v>42646.896898148145</v>
      </c>
      <c r="S598" s="13">
        <f t="shared" si="41"/>
        <v>42676.896898148145</v>
      </c>
    </row>
    <row r="599" spans="1:19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4">
        <v>1469980800</v>
      </c>
      <c r="J599" s="14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2"/>
        <v>0</v>
      </c>
      <c r="P599" t="s">
        <v>8321</v>
      </c>
      <c r="Q599" t="s">
        <v>8322</v>
      </c>
      <c r="R599" s="12">
        <f t="shared" si="40"/>
        <v>42545.705266203702</v>
      </c>
      <c r="S599" s="13">
        <f t="shared" si="41"/>
        <v>42582.666666666672</v>
      </c>
    </row>
    <row r="600" spans="1:19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4">
        <v>1417737781</v>
      </c>
      <c r="J600" s="14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2"/>
        <v>34</v>
      </c>
      <c r="P600" t="s">
        <v>8321</v>
      </c>
      <c r="Q600" t="s">
        <v>8322</v>
      </c>
      <c r="R600" s="12">
        <f t="shared" si="40"/>
        <v>41948.00209490741</v>
      </c>
      <c r="S600" s="13">
        <f t="shared" si="41"/>
        <v>41978.00209490741</v>
      </c>
    </row>
    <row r="601" spans="1:19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4">
        <v>1425827760</v>
      </c>
      <c r="J601" s="14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2"/>
        <v>0</v>
      </c>
      <c r="P601" t="s">
        <v>8321</v>
      </c>
      <c r="Q601" t="s">
        <v>8322</v>
      </c>
      <c r="R601" s="12">
        <f t="shared" si="40"/>
        <v>42047.812523148154</v>
      </c>
      <c r="S601" s="13">
        <f t="shared" si="41"/>
        <v>42071.636111111111</v>
      </c>
    </row>
    <row r="602" spans="1:19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4">
        <v>1431198562</v>
      </c>
      <c r="J602" s="14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2"/>
        <v>2</v>
      </c>
      <c r="P602" t="s">
        <v>8321</v>
      </c>
      <c r="Q602" t="s">
        <v>8322</v>
      </c>
      <c r="R602" s="12">
        <f t="shared" si="40"/>
        <v>42073.798171296294</v>
      </c>
      <c r="S602" s="13">
        <f t="shared" si="41"/>
        <v>42133.798171296294</v>
      </c>
    </row>
    <row r="603" spans="1:19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4">
        <v>1419626139</v>
      </c>
      <c r="J603" s="14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2"/>
        <v>1</v>
      </c>
      <c r="P603" t="s">
        <v>8321</v>
      </c>
      <c r="Q603" t="s">
        <v>8322</v>
      </c>
      <c r="R603" s="12">
        <f t="shared" si="40"/>
        <v>41969.858090277776</v>
      </c>
      <c r="S603" s="13">
        <f t="shared" si="41"/>
        <v>41999.858090277776</v>
      </c>
    </row>
    <row r="604" spans="1:19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4">
        <v>1434654215</v>
      </c>
      <c r="J604" s="1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2"/>
        <v>0</v>
      </c>
      <c r="P604" t="s">
        <v>8321</v>
      </c>
      <c r="Q604" t="s">
        <v>8322</v>
      </c>
      <c r="R604" s="12">
        <f t="shared" si="40"/>
        <v>42143.79415509259</v>
      </c>
      <c r="S604" s="13">
        <f t="shared" si="41"/>
        <v>42173.79415509259</v>
      </c>
    </row>
    <row r="605" spans="1:19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4">
        <v>1408029623</v>
      </c>
      <c r="J605" s="14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2"/>
        <v>4</v>
      </c>
      <c r="P605" t="s">
        <v>8321</v>
      </c>
      <c r="Q605" t="s">
        <v>8322</v>
      </c>
      <c r="R605" s="12">
        <f t="shared" si="40"/>
        <v>41835.639155092591</v>
      </c>
      <c r="S605" s="13">
        <f t="shared" si="41"/>
        <v>41865.639155092591</v>
      </c>
    </row>
    <row r="606" spans="1:19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4">
        <v>1409187056</v>
      </c>
      <c r="J606" s="14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2"/>
        <v>0</v>
      </c>
      <c r="P606" t="s">
        <v>8321</v>
      </c>
      <c r="Q606" t="s">
        <v>8322</v>
      </c>
      <c r="R606" s="12">
        <f t="shared" si="40"/>
        <v>41849.035370370373</v>
      </c>
      <c r="S606" s="13">
        <f t="shared" si="41"/>
        <v>41879.035370370373</v>
      </c>
    </row>
    <row r="607" spans="1:19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4">
        <v>1440318908</v>
      </c>
      <c r="J607" s="14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2"/>
        <v>3</v>
      </c>
      <c r="P607" t="s">
        <v>8321</v>
      </c>
      <c r="Q607" t="s">
        <v>8322</v>
      </c>
      <c r="R607" s="12">
        <f t="shared" si="40"/>
        <v>42194.357731481476</v>
      </c>
      <c r="S607" s="13">
        <f t="shared" si="41"/>
        <v>42239.357731481476</v>
      </c>
    </row>
    <row r="608" spans="1:19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4">
        <v>1432479600</v>
      </c>
      <c r="J608" s="14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2"/>
        <v>0</v>
      </c>
      <c r="P608" t="s">
        <v>8321</v>
      </c>
      <c r="Q608" t="s">
        <v>8322</v>
      </c>
      <c r="R608" s="12">
        <f t="shared" si="40"/>
        <v>42102.650567129633</v>
      </c>
      <c r="S608" s="13">
        <f t="shared" si="41"/>
        <v>42148.625</v>
      </c>
    </row>
    <row r="609" spans="1:19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4">
        <v>1448225336</v>
      </c>
      <c r="J609" s="14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2"/>
        <v>0</v>
      </c>
      <c r="P609" t="s">
        <v>8321</v>
      </c>
      <c r="Q609" t="s">
        <v>8322</v>
      </c>
      <c r="R609" s="12">
        <f t="shared" si="40"/>
        <v>42300.825648148151</v>
      </c>
      <c r="S609" s="13">
        <f t="shared" si="41"/>
        <v>42330.867314814815</v>
      </c>
    </row>
    <row r="610" spans="1:19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4">
        <v>1434405980</v>
      </c>
      <c r="J610" s="14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2"/>
        <v>1</v>
      </c>
      <c r="P610" t="s">
        <v>8321</v>
      </c>
      <c r="Q610" t="s">
        <v>8322</v>
      </c>
      <c r="R610" s="12">
        <f t="shared" si="40"/>
        <v>42140.921064814815</v>
      </c>
      <c r="S610" s="13">
        <f t="shared" si="41"/>
        <v>42170.921064814815</v>
      </c>
    </row>
    <row r="611" spans="1:19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4">
        <v>1448761744</v>
      </c>
      <c r="J611" s="14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2"/>
        <v>1</v>
      </c>
      <c r="P611" t="s">
        <v>8321</v>
      </c>
      <c r="Q611" t="s">
        <v>8322</v>
      </c>
      <c r="R611" s="12">
        <f t="shared" si="40"/>
        <v>42307.034074074079</v>
      </c>
      <c r="S611" s="13">
        <f t="shared" si="41"/>
        <v>42337.075740740736</v>
      </c>
    </row>
    <row r="612" spans="1:19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4">
        <v>1429732586</v>
      </c>
      <c r="J612" s="14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2"/>
        <v>0</v>
      </c>
      <c r="P612" t="s">
        <v>8321</v>
      </c>
      <c r="Q612" t="s">
        <v>8322</v>
      </c>
      <c r="R612" s="12">
        <f t="shared" si="40"/>
        <v>42086.83085648148</v>
      </c>
      <c r="S612" s="13">
        <f t="shared" si="41"/>
        <v>42116.83085648148</v>
      </c>
    </row>
    <row r="613" spans="1:19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4">
        <v>1453210037</v>
      </c>
      <c r="J613" s="14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2"/>
        <v>0</v>
      </c>
      <c r="P613" t="s">
        <v>8321</v>
      </c>
      <c r="Q613" t="s">
        <v>8322</v>
      </c>
      <c r="R613" s="12">
        <f t="shared" si="40"/>
        <v>42328.560613425929</v>
      </c>
      <c r="S613" s="13">
        <f t="shared" si="41"/>
        <v>42388.560613425929</v>
      </c>
    </row>
    <row r="614" spans="1:19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4">
        <v>1472777146</v>
      </c>
      <c r="J614" s="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2"/>
        <v>0</v>
      </c>
      <c r="P614" t="s">
        <v>8321</v>
      </c>
      <c r="Q614" t="s">
        <v>8322</v>
      </c>
      <c r="R614" s="12">
        <f t="shared" si="40"/>
        <v>42585.031782407401</v>
      </c>
      <c r="S614" s="13">
        <f t="shared" si="41"/>
        <v>42615.031782407401</v>
      </c>
    </row>
    <row r="615" spans="1:19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4">
        <v>1443675540</v>
      </c>
      <c r="J615" s="14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2"/>
        <v>21</v>
      </c>
      <c r="P615" t="s">
        <v>8321</v>
      </c>
      <c r="Q615" t="s">
        <v>8322</v>
      </c>
      <c r="R615" s="12">
        <f t="shared" si="40"/>
        <v>42247.496759259258</v>
      </c>
      <c r="S615" s="13">
        <f t="shared" si="41"/>
        <v>42278.207638888889</v>
      </c>
    </row>
    <row r="616" spans="1:19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4">
        <v>1466731740</v>
      </c>
      <c r="J616" s="14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2"/>
        <v>0</v>
      </c>
      <c r="P616" t="s">
        <v>8321</v>
      </c>
      <c r="Q616" t="s">
        <v>8322</v>
      </c>
      <c r="R616" s="12">
        <f t="shared" si="40"/>
        <v>42515.061805555553</v>
      </c>
      <c r="S616" s="13">
        <f t="shared" si="41"/>
        <v>42545.061805555553</v>
      </c>
    </row>
    <row r="617" spans="1:19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4">
        <v>1443149759</v>
      </c>
      <c r="J617" s="14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2"/>
        <v>0</v>
      </c>
      <c r="P617" t="s">
        <v>8321</v>
      </c>
      <c r="Q617" t="s">
        <v>8322</v>
      </c>
      <c r="R617" s="12">
        <f t="shared" si="40"/>
        <v>42242.122210648144</v>
      </c>
      <c r="S617" s="13">
        <f t="shared" si="41"/>
        <v>42272.122210648144</v>
      </c>
    </row>
    <row r="618" spans="1:19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4">
        <v>1488013307</v>
      </c>
      <c r="J618" s="14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2"/>
        <v>0</v>
      </c>
      <c r="P618" t="s">
        <v>8321</v>
      </c>
      <c r="Q618" t="s">
        <v>8322</v>
      </c>
      <c r="R618" s="12">
        <f t="shared" si="40"/>
        <v>42761.376238425932</v>
      </c>
      <c r="S618" s="13">
        <f t="shared" si="41"/>
        <v>42791.376238425932</v>
      </c>
    </row>
    <row r="619" spans="1:19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4">
        <v>1431072843</v>
      </c>
      <c r="J619" s="14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2"/>
        <v>3</v>
      </c>
      <c r="P619" t="s">
        <v>8321</v>
      </c>
      <c r="Q619" t="s">
        <v>8322</v>
      </c>
      <c r="R619" s="12">
        <f t="shared" si="40"/>
        <v>42087.343090277776</v>
      </c>
      <c r="S619" s="13">
        <f t="shared" si="41"/>
        <v>42132.343090277776</v>
      </c>
    </row>
    <row r="620" spans="1:19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4">
        <v>1449689203</v>
      </c>
      <c r="J620" s="14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2"/>
        <v>0</v>
      </c>
      <c r="P620" t="s">
        <v>8321</v>
      </c>
      <c r="Q620" t="s">
        <v>8322</v>
      </c>
      <c r="R620" s="12">
        <f t="shared" si="40"/>
        <v>42317.810219907406</v>
      </c>
      <c r="S620" s="13">
        <f t="shared" si="41"/>
        <v>42347.810219907406</v>
      </c>
    </row>
    <row r="621" spans="1:19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4">
        <v>1416933390</v>
      </c>
      <c r="J621" s="14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2"/>
        <v>0</v>
      </c>
      <c r="P621" t="s">
        <v>8321</v>
      </c>
      <c r="Q621" t="s">
        <v>8322</v>
      </c>
      <c r="R621" s="12">
        <f t="shared" si="40"/>
        <v>41908.650347222225</v>
      </c>
      <c r="S621" s="13">
        <f t="shared" si="41"/>
        <v>41968.692013888889</v>
      </c>
    </row>
    <row r="622" spans="1:19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4">
        <v>1408986738</v>
      </c>
      <c r="J622" s="14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2"/>
        <v>1</v>
      </c>
      <c r="P622" t="s">
        <v>8321</v>
      </c>
      <c r="Q622" t="s">
        <v>8322</v>
      </c>
      <c r="R622" s="12">
        <f t="shared" si="40"/>
        <v>41831.716874999998</v>
      </c>
      <c r="S622" s="13">
        <f t="shared" si="41"/>
        <v>41876.716874999998</v>
      </c>
    </row>
    <row r="623" spans="1:19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4">
        <v>1467934937</v>
      </c>
      <c r="J623" s="14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2"/>
        <v>1</v>
      </c>
      <c r="P623" t="s">
        <v>8321</v>
      </c>
      <c r="Q623" t="s">
        <v>8322</v>
      </c>
      <c r="R623" s="12">
        <f t="shared" si="40"/>
        <v>42528.987696759257</v>
      </c>
      <c r="S623" s="13">
        <f t="shared" si="41"/>
        <v>42558.987696759257</v>
      </c>
    </row>
    <row r="624" spans="1:19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4">
        <v>1467398138</v>
      </c>
      <c r="J624" s="1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2"/>
        <v>6</v>
      </c>
      <c r="P624" t="s">
        <v>8321</v>
      </c>
      <c r="Q624" t="s">
        <v>8322</v>
      </c>
      <c r="R624" s="12">
        <f t="shared" si="40"/>
        <v>42532.774745370371</v>
      </c>
      <c r="S624" s="13">
        <f t="shared" si="41"/>
        <v>42552.774745370371</v>
      </c>
    </row>
    <row r="625" spans="1:19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4">
        <v>1432771997</v>
      </c>
      <c r="J625" s="14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2"/>
        <v>0</v>
      </c>
      <c r="P625" t="s">
        <v>8321</v>
      </c>
      <c r="Q625" t="s">
        <v>8322</v>
      </c>
      <c r="R625" s="12">
        <f t="shared" si="40"/>
        <v>42122.009224537032</v>
      </c>
      <c r="S625" s="13">
        <f t="shared" si="41"/>
        <v>42152.009224537032</v>
      </c>
    </row>
    <row r="626" spans="1:19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4">
        <v>1431647041</v>
      </c>
      <c r="J626" s="14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2"/>
        <v>0</v>
      </c>
      <c r="P626" t="s">
        <v>8321</v>
      </c>
      <c r="Q626" t="s">
        <v>8322</v>
      </c>
      <c r="R626" s="12">
        <f t="shared" si="40"/>
        <v>42108.988900462966</v>
      </c>
      <c r="S626" s="13">
        <f t="shared" si="41"/>
        <v>42138.988900462966</v>
      </c>
    </row>
    <row r="627" spans="1:19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4">
        <v>1490560177</v>
      </c>
      <c r="J627" s="14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2"/>
        <v>0</v>
      </c>
      <c r="P627" t="s">
        <v>8321</v>
      </c>
      <c r="Q627" t="s">
        <v>8322</v>
      </c>
      <c r="R627" s="12">
        <f t="shared" si="40"/>
        <v>42790.895567129628</v>
      </c>
      <c r="S627" s="13">
        <f t="shared" si="41"/>
        <v>42820.853900462964</v>
      </c>
    </row>
    <row r="628" spans="1:19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4">
        <v>1439644920</v>
      </c>
      <c r="J628" s="14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2"/>
        <v>17</v>
      </c>
      <c r="P628" t="s">
        <v>8321</v>
      </c>
      <c r="Q628" t="s">
        <v>8322</v>
      </c>
      <c r="R628" s="12">
        <f t="shared" si="40"/>
        <v>42198.559479166666</v>
      </c>
      <c r="S628" s="13">
        <f t="shared" si="41"/>
        <v>42231.556944444441</v>
      </c>
    </row>
    <row r="629" spans="1:19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4">
        <v>1457996400</v>
      </c>
      <c r="J629" s="14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2"/>
        <v>0</v>
      </c>
      <c r="P629" t="s">
        <v>8321</v>
      </c>
      <c r="Q629" t="s">
        <v>8322</v>
      </c>
      <c r="R629" s="12">
        <f t="shared" si="40"/>
        <v>42384.306840277779</v>
      </c>
      <c r="S629" s="13">
        <f t="shared" si="41"/>
        <v>42443.958333333328</v>
      </c>
    </row>
    <row r="630" spans="1:19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4">
        <v>1405269457</v>
      </c>
      <c r="J630" s="14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2"/>
        <v>0</v>
      </c>
      <c r="P630" t="s">
        <v>8321</v>
      </c>
      <c r="Q630" t="s">
        <v>8322</v>
      </c>
      <c r="R630" s="12">
        <f t="shared" si="40"/>
        <v>41803.692789351851</v>
      </c>
      <c r="S630" s="13">
        <f t="shared" si="41"/>
        <v>41833.692789351851</v>
      </c>
    </row>
    <row r="631" spans="1:19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4">
        <v>1463239108</v>
      </c>
      <c r="J631" s="14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2"/>
        <v>0</v>
      </c>
      <c r="P631" t="s">
        <v>8321</v>
      </c>
      <c r="Q631" t="s">
        <v>8322</v>
      </c>
      <c r="R631" s="12">
        <f t="shared" si="40"/>
        <v>42474.637824074074</v>
      </c>
      <c r="S631" s="13">
        <f t="shared" si="41"/>
        <v>42504.637824074074</v>
      </c>
    </row>
    <row r="632" spans="1:19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4">
        <v>1441516200</v>
      </c>
      <c r="J632" s="14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2"/>
        <v>0</v>
      </c>
      <c r="P632" t="s">
        <v>8321</v>
      </c>
      <c r="Q632" t="s">
        <v>8322</v>
      </c>
      <c r="R632" s="12">
        <f t="shared" si="40"/>
        <v>42223.619456018518</v>
      </c>
      <c r="S632" s="13">
        <f t="shared" si="41"/>
        <v>42253.215277777781</v>
      </c>
    </row>
    <row r="633" spans="1:19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4">
        <v>1464460329</v>
      </c>
      <c r="J633" s="14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2"/>
        <v>1</v>
      </c>
      <c r="P633" t="s">
        <v>8321</v>
      </c>
      <c r="Q633" t="s">
        <v>8322</v>
      </c>
      <c r="R633" s="12">
        <f t="shared" si="40"/>
        <v>42489.772326388891</v>
      </c>
      <c r="S633" s="13">
        <f t="shared" si="41"/>
        <v>42518.772326388891</v>
      </c>
    </row>
    <row r="634" spans="1:19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4">
        <v>1448470165</v>
      </c>
      <c r="J634" s="1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2"/>
        <v>0</v>
      </c>
      <c r="P634" t="s">
        <v>8321</v>
      </c>
      <c r="Q634" t="s">
        <v>8322</v>
      </c>
      <c r="R634" s="12">
        <f t="shared" si="40"/>
        <v>42303.659317129626</v>
      </c>
      <c r="S634" s="13">
        <f t="shared" si="41"/>
        <v>42333.700983796298</v>
      </c>
    </row>
    <row r="635" spans="1:19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4">
        <v>1466204400</v>
      </c>
      <c r="J635" s="14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2"/>
        <v>12</v>
      </c>
      <c r="P635" t="s">
        <v>8321</v>
      </c>
      <c r="Q635" t="s">
        <v>8322</v>
      </c>
      <c r="R635" s="12">
        <f t="shared" si="40"/>
        <v>42507.29932870371</v>
      </c>
      <c r="S635" s="13">
        <f t="shared" si="41"/>
        <v>42538.958333333328</v>
      </c>
    </row>
    <row r="636" spans="1:19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4">
        <v>1424989029</v>
      </c>
      <c r="J636" s="14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2"/>
        <v>0</v>
      </c>
      <c r="P636" t="s">
        <v>8321</v>
      </c>
      <c r="Q636" t="s">
        <v>8322</v>
      </c>
      <c r="R636" s="12">
        <f t="shared" si="40"/>
        <v>42031.928576388891</v>
      </c>
      <c r="S636" s="13">
        <f t="shared" si="41"/>
        <v>42061.928576388891</v>
      </c>
    </row>
    <row r="637" spans="1:19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4">
        <v>1428804762</v>
      </c>
      <c r="J637" s="14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2"/>
        <v>0</v>
      </c>
      <c r="P637" t="s">
        <v>8321</v>
      </c>
      <c r="Q637" t="s">
        <v>8322</v>
      </c>
      <c r="R637" s="12">
        <f t="shared" si="40"/>
        <v>42076.092152777783</v>
      </c>
      <c r="S637" s="13">
        <f t="shared" si="41"/>
        <v>42106.092152777783</v>
      </c>
    </row>
    <row r="638" spans="1:19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4">
        <v>1433587620</v>
      </c>
      <c r="J638" s="14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2"/>
        <v>0</v>
      </c>
      <c r="P638" t="s">
        <v>8321</v>
      </c>
      <c r="Q638" t="s">
        <v>8322</v>
      </c>
      <c r="R638" s="12">
        <f t="shared" si="40"/>
        <v>42131.455439814818</v>
      </c>
      <c r="S638" s="13">
        <f t="shared" si="41"/>
        <v>42161.44930555555</v>
      </c>
    </row>
    <row r="639" spans="1:19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4">
        <v>1488063840</v>
      </c>
      <c r="J639" s="14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2"/>
        <v>0</v>
      </c>
      <c r="P639" t="s">
        <v>8321</v>
      </c>
      <c r="Q639" t="s">
        <v>8322</v>
      </c>
      <c r="R639" s="12">
        <f t="shared" si="40"/>
        <v>42762.962013888886</v>
      </c>
      <c r="S639" s="13">
        <f t="shared" si="41"/>
        <v>42791.961111111115</v>
      </c>
    </row>
    <row r="640" spans="1:19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4">
        <v>1490447662</v>
      </c>
      <c r="J640" s="14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2"/>
        <v>0</v>
      </c>
      <c r="P640" t="s">
        <v>8321</v>
      </c>
      <c r="Q640" t="s">
        <v>8322</v>
      </c>
      <c r="R640" s="12">
        <f t="shared" si="40"/>
        <v>42759.593310185184</v>
      </c>
      <c r="S640" s="13">
        <f t="shared" si="41"/>
        <v>42819.55164351852</v>
      </c>
    </row>
    <row r="641" spans="1:19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4">
        <v>1413208795</v>
      </c>
      <c r="J641" s="14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2"/>
        <v>0</v>
      </c>
      <c r="P641" t="s">
        <v>8321</v>
      </c>
      <c r="Q641" t="s">
        <v>8322</v>
      </c>
      <c r="R641" s="12">
        <f t="shared" si="40"/>
        <v>41865.583275462966</v>
      </c>
      <c r="S641" s="13">
        <f t="shared" si="41"/>
        <v>41925.583275462966</v>
      </c>
    </row>
    <row r="642" spans="1:19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4">
        <v>1480028400</v>
      </c>
      <c r="J642" s="14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2"/>
        <v>144</v>
      </c>
      <c r="P642" t="s">
        <v>8321</v>
      </c>
      <c r="Q642" t="s">
        <v>8323</v>
      </c>
      <c r="R642" s="12">
        <f t="shared" ref="R642:R705" si="43">(((J642/60)/60)/24)+DATE(1970,1,1)</f>
        <v>42683.420312500006</v>
      </c>
      <c r="S642" s="13">
        <f t="shared" ref="S642:S705" si="44">(((I642/60)/60)/24)+DATE(1970,1,1)</f>
        <v>42698.958333333328</v>
      </c>
    </row>
    <row r="643" spans="1:19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4">
        <v>1439473248</v>
      </c>
      <c r="J643" s="14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2"/>
        <v>119</v>
      </c>
      <c r="P643" t="s">
        <v>8321</v>
      </c>
      <c r="Q643" t="s">
        <v>8323</v>
      </c>
      <c r="R643" s="12">
        <f t="shared" si="43"/>
        <v>42199.57</v>
      </c>
      <c r="S643" s="13">
        <f t="shared" si="44"/>
        <v>42229.57</v>
      </c>
    </row>
    <row r="644" spans="1:19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4">
        <v>1439998674</v>
      </c>
      <c r="J644" s="1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2"/>
        <v>1460</v>
      </c>
      <c r="P644" t="s">
        <v>8321</v>
      </c>
      <c r="Q644" t="s">
        <v>8323</v>
      </c>
      <c r="R644" s="12">
        <f t="shared" si="43"/>
        <v>42199.651319444441</v>
      </c>
      <c r="S644" s="13">
        <f t="shared" si="44"/>
        <v>42235.651319444441</v>
      </c>
    </row>
    <row r="645" spans="1:19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4">
        <v>1433085875</v>
      </c>
      <c r="J645" s="14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2"/>
        <v>106</v>
      </c>
      <c r="P645" t="s">
        <v>8321</v>
      </c>
      <c r="Q645" t="s">
        <v>8323</v>
      </c>
      <c r="R645" s="12">
        <f t="shared" si="43"/>
        <v>42100.642071759255</v>
      </c>
      <c r="S645" s="13">
        <f t="shared" si="44"/>
        <v>42155.642071759255</v>
      </c>
    </row>
    <row r="646" spans="1:19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4">
        <v>1414544400</v>
      </c>
      <c r="J646" s="14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2"/>
        <v>300</v>
      </c>
      <c r="P646" t="s">
        <v>8321</v>
      </c>
      <c r="Q646" t="s">
        <v>8323</v>
      </c>
      <c r="R646" s="12">
        <f t="shared" si="43"/>
        <v>41898.665960648148</v>
      </c>
      <c r="S646" s="13">
        <f t="shared" si="44"/>
        <v>41941.041666666664</v>
      </c>
    </row>
    <row r="647" spans="1:19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4">
        <v>1470962274</v>
      </c>
      <c r="J647" s="14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2"/>
        <v>279</v>
      </c>
      <c r="P647" t="s">
        <v>8321</v>
      </c>
      <c r="Q647" t="s">
        <v>8323</v>
      </c>
      <c r="R647" s="12">
        <f t="shared" si="43"/>
        <v>42564.026319444441</v>
      </c>
      <c r="S647" s="13">
        <f t="shared" si="44"/>
        <v>42594.026319444441</v>
      </c>
    </row>
    <row r="648" spans="1:19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4">
        <v>1407788867</v>
      </c>
      <c r="J648" s="14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2"/>
        <v>132</v>
      </c>
      <c r="P648" t="s">
        <v>8321</v>
      </c>
      <c r="Q648" t="s">
        <v>8323</v>
      </c>
      <c r="R648" s="12">
        <f t="shared" si="43"/>
        <v>41832.852627314816</v>
      </c>
      <c r="S648" s="13">
        <f t="shared" si="44"/>
        <v>41862.852627314816</v>
      </c>
    </row>
    <row r="649" spans="1:19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4">
        <v>1458235549</v>
      </c>
      <c r="J649" s="14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2"/>
        <v>107</v>
      </c>
      <c r="P649" t="s">
        <v>8321</v>
      </c>
      <c r="Q649" t="s">
        <v>8323</v>
      </c>
      <c r="R649" s="12">
        <f t="shared" si="43"/>
        <v>42416.767928240741</v>
      </c>
      <c r="S649" s="13">
        <f t="shared" si="44"/>
        <v>42446.726261574076</v>
      </c>
    </row>
    <row r="650" spans="1:19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4">
        <v>1413304708</v>
      </c>
      <c r="J650" s="14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45">ROUND(E650/D650*100,0)</f>
        <v>127</v>
      </c>
      <c r="P650" t="s">
        <v>8321</v>
      </c>
      <c r="Q650" t="s">
        <v>8323</v>
      </c>
      <c r="R650" s="12">
        <f t="shared" si="43"/>
        <v>41891.693379629629</v>
      </c>
      <c r="S650" s="13">
        <f t="shared" si="44"/>
        <v>41926.693379629629</v>
      </c>
    </row>
    <row r="651" spans="1:19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4">
        <v>1410904413</v>
      </c>
      <c r="J651" s="14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5"/>
        <v>140</v>
      </c>
      <c r="P651" t="s">
        <v>8321</v>
      </c>
      <c r="Q651" t="s">
        <v>8323</v>
      </c>
      <c r="R651" s="12">
        <f t="shared" si="43"/>
        <v>41877.912187499998</v>
      </c>
      <c r="S651" s="13">
        <f t="shared" si="44"/>
        <v>41898.912187499998</v>
      </c>
    </row>
    <row r="652" spans="1:19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4">
        <v>1418953984</v>
      </c>
      <c r="J652" s="14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5"/>
        <v>112</v>
      </c>
      <c r="P652" t="s">
        <v>8321</v>
      </c>
      <c r="Q652" t="s">
        <v>8323</v>
      </c>
      <c r="R652" s="12">
        <f t="shared" si="43"/>
        <v>41932.036851851852</v>
      </c>
      <c r="S652" s="13">
        <f t="shared" si="44"/>
        <v>41992.078518518523</v>
      </c>
    </row>
    <row r="653" spans="1:19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4">
        <v>1418430311</v>
      </c>
      <c r="J653" s="14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5"/>
        <v>101</v>
      </c>
      <c r="P653" t="s">
        <v>8321</v>
      </c>
      <c r="Q653" t="s">
        <v>8323</v>
      </c>
      <c r="R653" s="12">
        <f t="shared" si="43"/>
        <v>41956.017488425925</v>
      </c>
      <c r="S653" s="13">
        <f t="shared" si="44"/>
        <v>41986.017488425925</v>
      </c>
    </row>
    <row r="654" spans="1:19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4">
        <v>1480613650</v>
      </c>
      <c r="J654" s="1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5"/>
        <v>100</v>
      </c>
      <c r="P654" t="s">
        <v>8321</v>
      </c>
      <c r="Q654" t="s">
        <v>8323</v>
      </c>
      <c r="R654" s="12">
        <f t="shared" si="43"/>
        <v>42675.690393518518</v>
      </c>
      <c r="S654" s="13">
        <f t="shared" si="44"/>
        <v>42705.732060185182</v>
      </c>
    </row>
    <row r="655" spans="1:19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4">
        <v>1440082240</v>
      </c>
      <c r="J655" s="14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5"/>
        <v>141</v>
      </c>
      <c r="P655" t="s">
        <v>8321</v>
      </c>
      <c r="Q655" t="s">
        <v>8323</v>
      </c>
      <c r="R655" s="12">
        <f t="shared" si="43"/>
        <v>42199.618518518517</v>
      </c>
      <c r="S655" s="13">
        <f t="shared" si="44"/>
        <v>42236.618518518517</v>
      </c>
    </row>
    <row r="656" spans="1:19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4">
        <v>1436396313</v>
      </c>
      <c r="J656" s="14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5"/>
        <v>267</v>
      </c>
      <c r="P656" t="s">
        <v>8321</v>
      </c>
      <c r="Q656" t="s">
        <v>8323</v>
      </c>
      <c r="R656" s="12">
        <f t="shared" si="43"/>
        <v>42163.957326388889</v>
      </c>
      <c r="S656" s="13">
        <f t="shared" si="44"/>
        <v>42193.957326388889</v>
      </c>
    </row>
    <row r="657" spans="1:19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4">
        <v>1426197512</v>
      </c>
      <c r="J657" s="14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5"/>
        <v>147</v>
      </c>
      <c r="P657" t="s">
        <v>8321</v>
      </c>
      <c r="Q657" t="s">
        <v>8323</v>
      </c>
      <c r="R657" s="12">
        <f t="shared" si="43"/>
        <v>42045.957314814819</v>
      </c>
      <c r="S657" s="13">
        <f t="shared" si="44"/>
        <v>42075.915648148148</v>
      </c>
    </row>
    <row r="658" spans="1:19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4">
        <v>1460917119</v>
      </c>
      <c r="J658" s="14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5"/>
        <v>214</v>
      </c>
      <c r="P658" t="s">
        <v>8321</v>
      </c>
      <c r="Q658" t="s">
        <v>8323</v>
      </c>
      <c r="R658" s="12">
        <f t="shared" si="43"/>
        <v>42417.804618055554</v>
      </c>
      <c r="S658" s="13">
        <f t="shared" si="44"/>
        <v>42477.762951388882</v>
      </c>
    </row>
    <row r="659" spans="1:19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4">
        <v>1450901872</v>
      </c>
      <c r="J659" s="14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5"/>
        <v>126</v>
      </c>
      <c r="P659" t="s">
        <v>8321</v>
      </c>
      <c r="Q659" t="s">
        <v>8323</v>
      </c>
      <c r="R659" s="12">
        <f t="shared" si="43"/>
        <v>42331.84574074074</v>
      </c>
      <c r="S659" s="13">
        <f t="shared" si="44"/>
        <v>42361.84574074074</v>
      </c>
    </row>
    <row r="660" spans="1:19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4">
        <v>1437933600</v>
      </c>
      <c r="J660" s="14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5"/>
        <v>104</v>
      </c>
      <c r="P660" t="s">
        <v>8321</v>
      </c>
      <c r="Q660" t="s">
        <v>8323</v>
      </c>
      <c r="R660" s="12">
        <f t="shared" si="43"/>
        <v>42179.160752314812</v>
      </c>
      <c r="S660" s="13">
        <f t="shared" si="44"/>
        <v>42211.75</v>
      </c>
    </row>
    <row r="661" spans="1:19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4">
        <v>1440339295</v>
      </c>
      <c r="J661" s="14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5"/>
        <v>101</v>
      </c>
      <c r="P661" t="s">
        <v>8321</v>
      </c>
      <c r="Q661" t="s">
        <v>8323</v>
      </c>
      <c r="R661" s="12">
        <f t="shared" si="43"/>
        <v>42209.593692129631</v>
      </c>
      <c r="S661" s="13">
        <f t="shared" si="44"/>
        <v>42239.593692129631</v>
      </c>
    </row>
    <row r="662" spans="1:19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4">
        <v>1415558879</v>
      </c>
      <c r="J662" s="14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5"/>
        <v>3</v>
      </c>
      <c r="P662" t="s">
        <v>8321</v>
      </c>
      <c r="Q662" t="s">
        <v>8323</v>
      </c>
      <c r="R662" s="12">
        <f t="shared" si="43"/>
        <v>41922.741655092592</v>
      </c>
      <c r="S662" s="13">
        <f t="shared" si="44"/>
        <v>41952.783321759263</v>
      </c>
    </row>
    <row r="663" spans="1:19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4">
        <v>1477236559</v>
      </c>
      <c r="J663" s="14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5"/>
        <v>1</v>
      </c>
      <c r="P663" t="s">
        <v>8321</v>
      </c>
      <c r="Q663" t="s">
        <v>8323</v>
      </c>
      <c r="R663" s="12">
        <f t="shared" si="43"/>
        <v>42636.645358796297</v>
      </c>
      <c r="S663" s="13">
        <f t="shared" si="44"/>
        <v>42666.645358796297</v>
      </c>
    </row>
    <row r="664" spans="1:19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4">
        <v>1421404247</v>
      </c>
      <c r="J664" s="1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5"/>
        <v>0</v>
      </c>
      <c r="P664" t="s">
        <v>8321</v>
      </c>
      <c r="Q664" t="s">
        <v>8323</v>
      </c>
      <c r="R664" s="12">
        <f t="shared" si="43"/>
        <v>41990.438043981485</v>
      </c>
      <c r="S664" s="13">
        <f t="shared" si="44"/>
        <v>42020.438043981485</v>
      </c>
    </row>
    <row r="665" spans="1:19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4">
        <v>1437250456</v>
      </c>
      <c r="J665" s="14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5"/>
        <v>0</v>
      </c>
      <c r="P665" t="s">
        <v>8321</v>
      </c>
      <c r="Q665" t="s">
        <v>8323</v>
      </c>
      <c r="R665" s="12">
        <f t="shared" si="43"/>
        <v>42173.843240740738</v>
      </c>
      <c r="S665" s="13">
        <f t="shared" si="44"/>
        <v>42203.843240740738</v>
      </c>
    </row>
    <row r="666" spans="1:19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4">
        <v>1428940775</v>
      </c>
      <c r="J666" s="14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5"/>
        <v>8</v>
      </c>
      <c r="P666" t="s">
        <v>8321</v>
      </c>
      <c r="Q666" t="s">
        <v>8323</v>
      </c>
      <c r="R666" s="12">
        <f t="shared" si="43"/>
        <v>42077.666377314818</v>
      </c>
      <c r="S666" s="13">
        <f t="shared" si="44"/>
        <v>42107.666377314818</v>
      </c>
    </row>
    <row r="667" spans="1:19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4">
        <v>1484327061</v>
      </c>
      <c r="J667" s="14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5"/>
        <v>19</v>
      </c>
      <c r="P667" t="s">
        <v>8321</v>
      </c>
      <c r="Q667" t="s">
        <v>8323</v>
      </c>
      <c r="R667" s="12">
        <f t="shared" si="43"/>
        <v>42688.711354166662</v>
      </c>
      <c r="S667" s="13">
        <f t="shared" si="44"/>
        <v>42748.711354166662</v>
      </c>
    </row>
    <row r="668" spans="1:19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4">
        <v>1408305498</v>
      </c>
      <c r="J668" s="14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5"/>
        <v>0</v>
      </c>
      <c r="P668" t="s">
        <v>8321</v>
      </c>
      <c r="Q668" t="s">
        <v>8323</v>
      </c>
      <c r="R668" s="12">
        <f t="shared" si="43"/>
        <v>41838.832152777781</v>
      </c>
      <c r="S668" s="13">
        <f t="shared" si="44"/>
        <v>41868.832152777781</v>
      </c>
    </row>
    <row r="669" spans="1:19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4">
        <v>1477731463</v>
      </c>
      <c r="J669" s="14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5"/>
        <v>10</v>
      </c>
      <c r="P669" t="s">
        <v>8321</v>
      </c>
      <c r="Q669" t="s">
        <v>8323</v>
      </c>
      <c r="R669" s="12">
        <f t="shared" si="43"/>
        <v>42632.373414351852</v>
      </c>
      <c r="S669" s="13">
        <f t="shared" si="44"/>
        <v>42672.373414351852</v>
      </c>
    </row>
    <row r="670" spans="1:19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4">
        <v>1431374222</v>
      </c>
      <c r="J670" s="14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5"/>
        <v>5</v>
      </c>
      <c r="P670" t="s">
        <v>8321</v>
      </c>
      <c r="Q670" t="s">
        <v>8323</v>
      </c>
      <c r="R670" s="12">
        <f t="shared" si="43"/>
        <v>42090.831273148149</v>
      </c>
      <c r="S670" s="13">
        <f t="shared" si="44"/>
        <v>42135.831273148149</v>
      </c>
    </row>
    <row r="671" spans="1:19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4">
        <v>1467817258</v>
      </c>
      <c r="J671" s="14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5"/>
        <v>22</v>
      </c>
      <c r="P671" t="s">
        <v>8321</v>
      </c>
      <c r="Q671" t="s">
        <v>8323</v>
      </c>
      <c r="R671" s="12">
        <f t="shared" si="43"/>
        <v>42527.625671296293</v>
      </c>
      <c r="S671" s="13">
        <f t="shared" si="44"/>
        <v>42557.625671296293</v>
      </c>
    </row>
    <row r="672" spans="1:19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4">
        <v>1466323800</v>
      </c>
      <c r="J672" s="14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5"/>
        <v>29</v>
      </c>
      <c r="P672" t="s">
        <v>8321</v>
      </c>
      <c r="Q672" t="s">
        <v>8323</v>
      </c>
      <c r="R672" s="12">
        <f t="shared" si="43"/>
        <v>42506.709722222222</v>
      </c>
      <c r="S672" s="13">
        <f t="shared" si="44"/>
        <v>42540.340277777781</v>
      </c>
    </row>
    <row r="673" spans="1:19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4">
        <v>1421208000</v>
      </c>
      <c r="J673" s="14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5"/>
        <v>39</v>
      </c>
      <c r="P673" t="s">
        <v>8321</v>
      </c>
      <c r="Q673" t="s">
        <v>8323</v>
      </c>
      <c r="R673" s="12">
        <f t="shared" si="43"/>
        <v>41984.692731481482</v>
      </c>
      <c r="S673" s="13">
        <f t="shared" si="44"/>
        <v>42018.166666666672</v>
      </c>
    </row>
    <row r="674" spans="1:19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4">
        <v>1420088340</v>
      </c>
      <c r="J674" s="1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5"/>
        <v>22</v>
      </c>
      <c r="P674" t="s">
        <v>8321</v>
      </c>
      <c r="Q674" t="s">
        <v>8323</v>
      </c>
      <c r="R674" s="12">
        <f t="shared" si="43"/>
        <v>41974.219490740739</v>
      </c>
      <c r="S674" s="13">
        <f t="shared" si="44"/>
        <v>42005.207638888889</v>
      </c>
    </row>
    <row r="675" spans="1:19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4">
        <v>1409602217</v>
      </c>
      <c r="J675" s="14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5"/>
        <v>0</v>
      </c>
      <c r="P675" t="s">
        <v>8321</v>
      </c>
      <c r="Q675" t="s">
        <v>8323</v>
      </c>
      <c r="R675" s="12">
        <f t="shared" si="43"/>
        <v>41838.840474537035</v>
      </c>
      <c r="S675" s="13">
        <f t="shared" si="44"/>
        <v>41883.840474537035</v>
      </c>
    </row>
    <row r="676" spans="1:19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4">
        <v>1407811627</v>
      </c>
      <c r="J676" s="14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5"/>
        <v>0</v>
      </c>
      <c r="P676" t="s">
        <v>8321</v>
      </c>
      <c r="Q676" t="s">
        <v>8323</v>
      </c>
      <c r="R676" s="12">
        <f t="shared" si="43"/>
        <v>41803.116053240738</v>
      </c>
      <c r="S676" s="13">
        <f t="shared" si="44"/>
        <v>41863.116053240738</v>
      </c>
    </row>
    <row r="677" spans="1:19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4">
        <v>1420095540</v>
      </c>
      <c r="J677" s="14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5"/>
        <v>15</v>
      </c>
      <c r="P677" t="s">
        <v>8321</v>
      </c>
      <c r="Q677" t="s">
        <v>8323</v>
      </c>
      <c r="R677" s="12">
        <f t="shared" si="43"/>
        <v>41975.930601851855</v>
      </c>
      <c r="S677" s="13">
        <f t="shared" si="44"/>
        <v>42005.290972222225</v>
      </c>
    </row>
    <row r="678" spans="1:19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4">
        <v>1423333581</v>
      </c>
      <c r="J678" s="14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5"/>
        <v>1</v>
      </c>
      <c r="P678" t="s">
        <v>8321</v>
      </c>
      <c r="Q678" t="s">
        <v>8323</v>
      </c>
      <c r="R678" s="12">
        <f t="shared" si="43"/>
        <v>42012.768298611118</v>
      </c>
      <c r="S678" s="13">
        <f t="shared" si="44"/>
        <v>42042.768298611118</v>
      </c>
    </row>
    <row r="679" spans="1:19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4">
        <v>1467106895</v>
      </c>
      <c r="J679" s="14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5"/>
        <v>26</v>
      </c>
      <c r="P679" t="s">
        <v>8321</v>
      </c>
      <c r="Q679" t="s">
        <v>8323</v>
      </c>
      <c r="R679" s="12">
        <f t="shared" si="43"/>
        <v>42504.403877314813</v>
      </c>
      <c r="S679" s="13">
        <f t="shared" si="44"/>
        <v>42549.403877314813</v>
      </c>
    </row>
    <row r="680" spans="1:19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4">
        <v>1463821338</v>
      </c>
      <c r="J680" s="14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5"/>
        <v>4</v>
      </c>
      <c r="P680" t="s">
        <v>8321</v>
      </c>
      <c r="Q680" t="s">
        <v>8323</v>
      </c>
      <c r="R680" s="12">
        <f t="shared" si="43"/>
        <v>42481.376597222217</v>
      </c>
      <c r="S680" s="13">
        <f t="shared" si="44"/>
        <v>42511.376597222217</v>
      </c>
    </row>
    <row r="681" spans="1:19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4">
        <v>1472920909</v>
      </c>
      <c r="J681" s="14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5"/>
        <v>15</v>
      </c>
      <c r="P681" t="s">
        <v>8321</v>
      </c>
      <c r="Q681" t="s">
        <v>8323</v>
      </c>
      <c r="R681" s="12">
        <f t="shared" si="43"/>
        <v>42556.695706018523</v>
      </c>
      <c r="S681" s="13">
        <f t="shared" si="44"/>
        <v>42616.695706018523</v>
      </c>
    </row>
    <row r="682" spans="1:19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4">
        <v>1410955331</v>
      </c>
      <c r="J682" s="14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5"/>
        <v>26</v>
      </c>
      <c r="P682" t="s">
        <v>8321</v>
      </c>
      <c r="Q682" t="s">
        <v>8323</v>
      </c>
      <c r="R682" s="12">
        <f t="shared" si="43"/>
        <v>41864.501516203702</v>
      </c>
      <c r="S682" s="13">
        <f t="shared" si="44"/>
        <v>41899.501516203702</v>
      </c>
    </row>
    <row r="683" spans="1:19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4">
        <v>1477509604</v>
      </c>
      <c r="J683" s="14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5"/>
        <v>0</v>
      </c>
      <c r="P683" t="s">
        <v>8321</v>
      </c>
      <c r="Q683" t="s">
        <v>8323</v>
      </c>
      <c r="R683" s="12">
        <f t="shared" si="43"/>
        <v>42639.805601851855</v>
      </c>
      <c r="S683" s="13">
        <f t="shared" si="44"/>
        <v>42669.805601851855</v>
      </c>
    </row>
    <row r="684" spans="1:19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4">
        <v>1489512122</v>
      </c>
      <c r="J684" s="1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5"/>
        <v>0</v>
      </c>
      <c r="P684" t="s">
        <v>8321</v>
      </c>
      <c r="Q684" t="s">
        <v>8323</v>
      </c>
      <c r="R684" s="12">
        <f t="shared" si="43"/>
        <v>42778.765300925923</v>
      </c>
      <c r="S684" s="13">
        <f t="shared" si="44"/>
        <v>42808.723634259266</v>
      </c>
    </row>
    <row r="685" spans="1:19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4">
        <v>1477949764</v>
      </c>
      <c r="J685" s="14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5"/>
        <v>1</v>
      </c>
      <c r="P685" t="s">
        <v>8321</v>
      </c>
      <c r="Q685" t="s">
        <v>8323</v>
      </c>
      <c r="R685" s="12">
        <f t="shared" si="43"/>
        <v>42634.900046296301</v>
      </c>
      <c r="S685" s="13">
        <f t="shared" si="44"/>
        <v>42674.900046296301</v>
      </c>
    </row>
    <row r="686" spans="1:19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4">
        <v>1406257200</v>
      </c>
      <c r="J686" s="14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5"/>
        <v>7</v>
      </c>
      <c r="P686" t="s">
        <v>8321</v>
      </c>
      <c r="Q686" t="s">
        <v>8323</v>
      </c>
      <c r="R686" s="12">
        <f t="shared" si="43"/>
        <v>41809.473275462966</v>
      </c>
      <c r="S686" s="13">
        <f t="shared" si="44"/>
        <v>41845.125</v>
      </c>
    </row>
    <row r="687" spans="1:19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4">
        <v>1421095672</v>
      </c>
      <c r="J687" s="14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5"/>
        <v>28</v>
      </c>
      <c r="P687" t="s">
        <v>8321</v>
      </c>
      <c r="Q687" t="s">
        <v>8323</v>
      </c>
      <c r="R687" s="12">
        <f t="shared" si="43"/>
        <v>41971.866574074069</v>
      </c>
      <c r="S687" s="13">
        <f t="shared" si="44"/>
        <v>42016.866574074069</v>
      </c>
    </row>
    <row r="688" spans="1:19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4">
        <v>1438618170</v>
      </c>
      <c r="J688" s="14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5"/>
        <v>0</v>
      </c>
      <c r="P688" t="s">
        <v>8321</v>
      </c>
      <c r="Q688" t="s">
        <v>8323</v>
      </c>
      <c r="R688" s="12">
        <f t="shared" si="43"/>
        <v>42189.673263888893</v>
      </c>
      <c r="S688" s="13">
        <f t="shared" si="44"/>
        <v>42219.673263888893</v>
      </c>
    </row>
    <row r="689" spans="1:19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4">
        <v>1486317653</v>
      </c>
      <c r="J689" s="14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5"/>
        <v>4</v>
      </c>
      <c r="P689" t="s">
        <v>8321</v>
      </c>
      <c r="Q689" t="s">
        <v>8323</v>
      </c>
      <c r="R689" s="12">
        <f t="shared" si="43"/>
        <v>42711.750613425931</v>
      </c>
      <c r="S689" s="13">
        <f t="shared" si="44"/>
        <v>42771.750613425931</v>
      </c>
    </row>
    <row r="690" spans="1:19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4">
        <v>1444876253</v>
      </c>
      <c r="J690" s="14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5"/>
        <v>73</v>
      </c>
      <c r="P690" t="s">
        <v>8321</v>
      </c>
      <c r="Q690" t="s">
        <v>8323</v>
      </c>
      <c r="R690" s="12">
        <f t="shared" si="43"/>
        <v>42262.104780092588</v>
      </c>
      <c r="S690" s="13">
        <f t="shared" si="44"/>
        <v>42292.104780092588</v>
      </c>
    </row>
    <row r="691" spans="1:19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4">
        <v>1481173140</v>
      </c>
      <c r="J691" s="14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5"/>
        <v>58</v>
      </c>
      <c r="P691" t="s">
        <v>8321</v>
      </c>
      <c r="Q691" t="s">
        <v>8323</v>
      </c>
      <c r="R691" s="12">
        <f t="shared" si="43"/>
        <v>42675.66778935185</v>
      </c>
      <c r="S691" s="13">
        <f t="shared" si="44"/>
        <v>42712.207638888889</v>
      </c>
    </row>
    <row r="692" spans="1:19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4">
        <v>1473400800</v>
      </c>
      <c r="J692" s="14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5"/>
        <v>12</v>
      </c>
      <c r="P692" t="s">
        <v>8321</v>
      </c>
      <c r="Q692" t="s">
        <v>8323</v>
      </c>
      <c r="R692" s="12">
        <f t="shared" si="43"/>
        <v>42579.634733796294</v>
      </c>
      <c r="S692" s="13">
        <f t="shared" si="44"/>
        <v>42622.25</v>
      </c>
    </row>
    <row r="693" spans="1:19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4">
        <v>1435711246</v>
      </c>
      <c r="J693" s="14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5"/>
        <v>1</v>
      </c>
      <c r="P693" t="s">
        <v>8321</v>
      </c>
      <c r="Q693" t="s">
        <v>8323</v>
      </c>
      <c r="R693" s="12">
        <f t="shared" si="43"/>
        <v>42158.028310185182</v>
      </c>
      <c r="S693" s="13">
        <f t="shared" si="44"/>
        <v>42186.028310185182</v>
      </c>
    </row>
    <row r="694" spans="1:19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4">
        <v>1482397263</v>
      </c>
      <c r="J694" s="1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5"/>
        <v>7</v>
      </c>
      <c r="P694" t="s">
        <v>8321</v>
      </c>
      <c r="Q694" t="s">
        <v>8323</v>
      </c>
      <c r="R694" s="12">
        <f t="shared" si="43"/>
        <v>42696.37572916667</v>
      </c>
      <c r="S694" s="13">
        <f t="shared" si="44"/>
        <v>42726.37572916667</v>
      </c>
    </row>
    <row r="695" spans="1:19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4">
        <v>1430421827</v>
      </c>
      <c r="J695" s="14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5"/>
        <v>35</v>
      </c>
      <c r="P695" t="s">
        <v>8321</v>
      </c>
      <c r="Q695" t="s">
        <v>8323</v>
      </c>
      <c r="R695" s="12">
        <f t="shared" si="43"/>
        <v>42094.808182870373</v>
      </c>
      <c r="S695" s="13">
        <f t="shared" si="44"/>
        <v>42124.808182870373</v>
      </c>
    </row>
    <row r="696" spans="1:19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4">
        <v>1485964559</v>
      </c>
      <c r="J696" s="14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5"/>
        <v>0</v>
      </c>
      <c r="P696" t="s">
        <v>8321</v>
      </c>
      <c r="Q696" t="s">
        <v>8323</v>
      </c>
      <c r="R696" s="12">
        <f t="shared" si="43"/>
        <v>42737.663877314815</v>
      </c>
      <c r="S696" s="13">
        <f t="shared" si="44"/>
        <v>42767.663877314815</v>
      </c>
    </row>
    <row r="697" spans="1:19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4">
        <v>1414758620</v>
      </c>
      <c r="J697" s="14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5"/>
        <v>1</v>
      </c>
      <c r="P697" t="s">
        <v>8321</v>
      </c>
      <c r="Q697" t="s">
        <v>8323</v>
      </c>
      <c r="R697" s="12">
        <f t="shared" si="43"/>
        <v>41913.521064814813</v>
      </c>
      <c r="S697" s="13">
        <f t="shared" si="44"/>
        <v>41943.521064814813</v>
      </c>
    </row>
    <row r="698" spans="1:19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4">
        <v>1406326502</v>
      </c>
      <c r="J698" s="14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5"/>
        <v>0</v>
      </c>
      <c r="P698" t="s">
        <v>8321</v>
      </c>
      <c r="Q698" t="s">
        <v>8323</v>
      </c>
      <c r="R698" s="12">
        <f t="shared" si="43"/>
        <v>41815.927106481482</v>
      </c>
      <c r="S698" s="13">
        <f t="shared" si="44"/>
        <v>41845.927106481482</v>
      </c>
    </row>
    <row r="699" spans="1:19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4">
        <v>1454502789</v>
      </c>
      <c r="J699" s="14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5"/>
        <v>46</v>
      </c>
      <c r="P699" t="s">
        <v>8321</v>
      </c>
      <c r="Q699" t="s">
        <v>8323</v>
      </c>
      <c r="R699" s="12">
        <f t="shared" si="43"/>
        <v>42388.523020833338</v>
      </c>
      <c r="S699" s="13">
        <f t="shared" si="44"/>
        <v>42403.523020833338</v>
      </c>
    </row>
    <row r="700" spans="1:19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4">
        <v>1411005600</v>
      </c>
      <c r="J700" s="14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5"/>
        <v>15</v>
      </c>
      <c r="P700" t="s">
        <v>8321</v>
      </c>
      <c r="Q700" t="s">
        <v>8323</v>
      </c>
      <c r="R700" s="12">
        <f t="shared" si="43"/>
        <v>41866.931076388886</v>
      </c>
      <c r="S700" s="13">
        <f t="shared" si="44"/>
        <v>41900.083333333336</v>
      </c>
    </row>
    <row r="701" spans="1:19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4">
        <v>1385136000</v>
      </c>
      <c r="J701" s="14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5"/>
        <v>82</v>
      </c>
      <c r="P701" t="s">
        <v>8321</v>
      </c>
      <c r="Q701" t="s">
        <v>8323</v>
      </c>
      <c r="R701" s="12">
        <f t="shared" si="43"/>
        <v>41563.485509259262</v>
      </c>
      <c r="S701" s="13">
        <f t="shared" si="44"/>
        <v>41600.666666666664</v>
      </c>
    </row>
    <row r="702" spans="1:19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4">
        <v>1484065881</v>
      </c>
      <c r="J702" s="14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5"/>
        <v>3</v>
      </c>
      <c r="P702" t="s">
        <v>8321</v>
      </c>
      <c r="Q702" t="s">
        <v>8323</v>
      </c>
      <c r="R702" s="12">
        <f t="shared" si="43"/>
        <v>42715.688437500001</v>
      </c>
      <c r="S702" s="13">
        <f t="shared" si="44"/>
        <v>42745.688437500001</v>
      </c>
    </row>
    <row r="703" spans="1:19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4">
        <v>1406130880</v>
      </c>
      <c r="J703" s="14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5"/>
        <v>27</v>
      </c>
      <c r="P703" t="s">
        <v>8321</v>
      </c>
      <c r="Q703" t="s">
        <v>8323</v>
      </c>
      <c r="R703" s="12">
        <f t="shared" si="43"/>
        <v>41813.662962962961</v>
      </c>
      <c r="S703" s="13">
        <f t="shared" si="44"/>
        <v>41843.662962962961</v>
      </c>
    </row>
    <row r="704" spans="1:19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4">
        <v>1480011987</v>
      </c>
      <c r="J704" s="1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5"/>
        <v>31</v>
      </c>
      <c r="P704" t="s">
        <v>8321</v>
      </c>
      <c r="Q704" t="s">
        <v>8323</v>
      </c>
      <c r="R704" s="12">
        <f t="shared" si="43"/>
        <v>42668.726701388892</v>
      </c>
      <c r="S704" s="13">
        <f t="shared" si="44"/>
        <v>42698.768368055549</v>
      </c>
    </row>
    <row r="705" spans="1:19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4">
        <v>1485905520</v>
      </c>
      <c r="J705" s="14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5"/>
        <v>6</v>
      </c>
      <c r="P705" t="s">
        <v>8321</v>
      </c>
      <c r="Q705" t="s">
        <v>8323</v>
      </c>
      <c r="R705" s="12">
        <f t="shared" si="43"/>
        <v>42711.950798611113</v>
      </c>
      <c r="S705" s="13">
        <f t="shared" si="44"/>
        <v>42766.98055555555</v>
      </c>
    </row>
    <row r="706" spans="1:19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4">
        <v>1487565468</v>
      </c>
      <c r="J706" s="14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5"/>
        <v>1</v>
      </c>
      <c r="P706" t="s">
        <v>8321</v>
      </c>
      <c r="Q706" t="s">
        <v>8323</v>
      </c>
      <c r="R706" s="12">
        <f t="shared" ref="R706:R769" si="46">(((J706/60)/60)/24)+DATE(1970,1,1)</f>
        <v>42726.192916666667</v>
      </c>
      <c r="S706" s="13">
        <f t="shared" ref="S706:S769" si="47">(((I706/60)/60)/24)+DATE(1970,1,1)</f>
        <v>42786.192916666667</v>
      </c>
    </row>
    <row r="707" spans="1:19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4">
        <v>1484999278</v>
      </c>
      <c r="J707" s="14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5"/>
        <v>1</v>
      </c>
      <c r="P707" t="s">
        <v>8321</v>
      </c>
      <c r="Q707" t="s">
        <v>8323</v>
      </c>
      <c r="R707" s="12">
        <f t="shared" si="46"/>
        <v>42726.491643518515</v>
      </c>
      <c r="S707" s="13">
        <f t="shared" si="47"/>
        <v>42756.491643518515</v>
      </c>
    </row>
    <row r="708" spans="1:19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4">
        <v>1481740740</v>
      </c>
      <c r="J708" s="14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5"/>
        <v>0</v>
      </c>
      <c r="P708" t="s">
        <v>8321</v>
      </c>
      <c r="Q708" t="s">
        <v>8323</v>
      </c>
      <c r="R708" s="12">
        <f t="shared" si="46"/>
        <v>42676.995173611111</v>
      </c>
      <c r="S708" s="13">
        <f t="shared" si="47"/>
        <v>42718.777083333334</v>
      </c>
    </row>
    <row r="709" spans="1:19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4">
        <v>1483286127</v>
      </c>
      <c r="J709" s="14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5"/>
        <v>79</v>
      </c>
      <c r="P709" t="s">
        <v>8321</v>
      </c>
      <c r="Q709" t="s">
        <v>8323</v>
      </c>
      <c r="R709" s="12">
        <f t="shared" si="46"/>
        <v>42696.663506944446</v>
      </c>
      <c r="S709" s="13">
        <f t="shared" si="47"/>
        <v>42736.663506944446</v>
      </c>
    </row>
    <row r="710" spans="1:19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4">
        <v>1410616600</v>
      </c>
      <c r="J710" s="14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5"/>
        <v>22</v>
      </c>
      <c r="P710" t="s">
        <v>8321</v>
      </c>
      <c r="Q710" t="s">
        <v>8323</v>
      </c>
      <c r="R710" s="12">
        <f t="shared" si="46"/>
        <v>41835.581018518518</v>
      </c>
      <c r="S710" s="13">
        <f t="shared" si="47"/>
        <v>41895.581018518518</v>
      </c>
    </row>
    <row r="711" spans="1:19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4">
        <v>1417741159</v>
      </c>
      <c r="J711" s="14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5"/>
        <v>0</v>
      </c>
      <c r="P711" t="s">
        <v>8321</v>
      </c>
      <c r="Q711" t="s">
        <v>8323</v>
      </c>
      <c r="R711" s="12">
        <f t="shared" si="46"/>
        <v>41948.041192129633</v>
      </c>
      <c r="S711" s="13">
        <f t="shared" si="47"/>
        <v>41978.041192129633</v>
      </c>
    </row>
    <row r="712" spans="1:19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4">
        <v>1408495440</v>
      </c>
      <c r="J712" s="14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5"/>
        <v>0</v>
      </c>
      <c r="P712" t="s">
        <v>8321</v>
      </c>
      <c r="Q712" t="s">
        <v>8323</v>
      </c>
      <c r="R712" s="12">
        <f t="shared" si="46"/>
        <v>41837.984976851854</v>
      </c>
      <c r="S712" s="13">
        <f t="shared" si="47"/>
        <v>41871.030555555553</v>
      </c>
    </row>
    <row r="713" spans="1:19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4">
        <v>1481716868</v>
      </c>
      <c r="J713" s="14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5"/>
        <v>34</v>
      </c>
      <c r="P713" t="s">
        <v>8321</v>
      </c>
      <c r="Q713" t="s">
        <v>8323</v>
      </c>
      <c r="R713" s="12">
        <f t="shared" si="46"/>
        <v>42678.459120370375</v>
      </c>
      <c r="S713" s="13">
        <f t="shared" si="47"/>
        <v>42718.500787037032</v>
      </c>
    </row>
    <row r="714" spans="1:19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4">
        <v>1455466832</v>
      </c>
      <c r="J714" s="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48">ROUND(E714/D714*100,0)</f>
        <v>0</v>
      </c>
      <c r="P714" t="s">
        <v>8321</v>
      </c>
      <c r="Q714" t="s">
        <v>8323</v>
      </c>
      <c r="R714" s="12">
        <f t="shared" si="46"/>
        <v>42384.680925925932</v>
      </c>
      <c r="S714" s="13">
        <f t="shared" si="47"/>
        <v>42414.680925925932</v>
      </c>
    </row>
    <row r="715" spans="1:19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4">
        <v>1465130532</v>
      </c>
      <c r="J715" s="14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8"/>
        <v>1</v>
      </c>
      <c r="P715" t="s">
        <v>8321</v>
      </c>
      <c r="Q715" t="s">
        <v>8323</v>
      </c>
      <c r="R715" s="12">
        <f t="shared" si="46"/>
        <v>42496.529305555552</v>
      </c>
      <c r="S715" s="13">
        <f t="shared" si="47"/>
        <v>42526.529305555552</v>
      </c>
    </row>
    <row r="716" spans="1:19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4">
        <v>1488308082</v>
      </c>
      <c r="J716" s="14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8"/>
        <v>15</v>
      </c>
      <c r="P716" t="s">
        <v>8321</v>
      </c>
      <c r="Q716" t="s">
        <v>8323</v>
      </c>
      <c r="R716" s="12">
        <f t="shared" si="46"/>
        <v>42734.787986111114</v>
      </c>
      <c r="S716" s="13">
        <f t="shared" si="47"/>
        <v>42794.787986111114</v>
      </c>
    </row>
    <row r="717" spans="1:19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4">
        <v>1446693040</v>
      </c>
      <c r="J717" s="14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8"/>
        <v>5</v>
      </c>
      <c r="P717" t="s">
        <v>8321</v>
      </c>
      <c r="Q717" t="s">
        <v>8323</v>
      </c>
      <c r="R717" s="12">
        <f t="shared" si="46"/>
        <v>42273.090740740736</v>
      </c>
      <c r="S717" s="13">
        <f t="shared" si="47"/>
        <v>42313.132407407407</v>
      </c>
    </row>
    <row r="718" spans="1:19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4">
        <v>1417392000</v>
      </c>
      <c r="J718" s="14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8"/>
        <v>10</v>
      </c>
      <c r="P718" t="s">
        <v>8321</v>
      </c>
      <c r="Q718" t="s">
        <v>8323</v>
      </c>
      <c r="R718" s="12">
        <f t="shared" si="46"/>
        <v>41940.658645833333</v>
      </c>
      <c r="S718" s="13">
        <f t="shared" si="47"/>
        <v>41974</v>
      </c>
    </row>
    <row r="719" spans="1:19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4">
        <v>1409949002</v>
      </c>
      <c r="J719" s="14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8"/>
        <v>0</v>
      </c>
      <c r="P719" t="s">
        <v>8321</v>
      </c>
      <c r="Q719" t="s">
        <v>8323</v>
      </c>
      <c r="R719" s="12">
        <f t="shared" si="46"/>
        <v>41857.854189814818</v>
      </c>
      <c r="S719" s="13">
        <f t="shared" si="47"/>
        <v>41887.854189814818</v>
      </c>
    </row>
    <row r="720" spans="1:19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4">
        <v>1487397540</v>
      </c>
      <c r="J720" s="14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8"/>
        <v>1</v>
      </c>
      <c r="P720" t="s">
        <v>8321</v>
      </c>
      <c r="Q720" t="s">
        <v>8323</v>
      </c>
      <c r="R720" s="12">
        <f t="shared" si="46"/>
        <v>42752.845451388886</v>
      </c>
      <c r="S720" s="13">
        <f t="shared" si="47"/>
        <v>42784.249305555553</v>
      </c>
    </row>
    <row r="721" spans="1:19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4">
        <v>1456189076</v>
      </c>
      <c r="J721" s="14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8"/>
        <v>1</v>
      </c>
      <c r="P721" t="s">
        <v>8321</v>
      </c>
      <c r="Q721" t="s">
        <v>8323</v>
      </c>
      <c r="R721" s="12">
        <f t="shared" si="46"/>
        <v>42409.040231481486</v>
      </c>
      <c r="S721" s="13">
        <f t="shared" si="47"/>
        <v>42423.040231481486</v>
      </c>
    </row>
    <row r="722" spans="1:19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4">
        <v>1327851291</v>
      </c>
      <c r="J722" s="14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8"/>
        <v>144</v>
      </c>
      <c r="P722" t="s">
        <v>8324</v>
      </c>
      <c r="Q722" t="s">
        <v>8325</v>
      </c>
      <c r="R722" s="12">
        <f t="shared" si="46"/>
        <v>40909.649201388893</v>
      </c>
      <c r="S722" s="13">
        <f t="shared" si="47"/>
        <v>40937.649201388893</v>
      </c>
    </row>
    <row r="723" spans="1:19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4">
        <v>1406900607</v>
      </c>
      <c r="J723" s="14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8"/>
        <v>122</v>
      </c>
      <c r="P723" t="s">
        <v>8324</v>
      </c>
      <c r="Q723" t="s">
        <v>8325</v>
      </c>
      <c r="R723" s="12">
        <f t="shared" si="46"/>
        <v>41807.571840277778</v>
      </c>
      <c r="S723" s="13">
        <f t="shared" si="47"/>
        <v>41852.571840277778</v>
      </c>
    </row>
    <row r="724" spans="1:19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4">
        <v>1333909178</v>
      </c>
      <c r="J724" s="1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8"/>
        <v>132</v>
      </c>
      <c r="P724" t="s">
        <v>8324</v>
      </c>
      <c r="Q724" t="s">
        <v>8325</v>
      </c>
      <c r="R724" s="12">
        <f t="shared" si="46"/>
        <v>40977.805300925924</v>
      </c>
      <c r="S724" s="13">
        <f t="shared" si="47"/>
        <v>41007.76363425926</v>
      </c>
    </row>
    <row r="725" spans="1:19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4">
        <v>1438228740</v>
      </c>
      <c r="J725" s="14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8"/>
        <v>109</v>
      </c>
      <c r="P725" t="s">
        <v>8324</v>
      </c>
      <c r="Q725" t="s">
        <v>8325</v>
      </c>
      <c r="R725" s="12">
        <f t="shared" si="46"/>
        <v>42184.816539351858</v>
      </c>
      <c r="S725" s="13">
        <f t="shared" si="47"/>
        <v>42215.165972222225</v>
      </c>
    </row>
    <row r="726" spans="1:19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4">
        <v>1309447163</v>
      </c>
      <c r="J726" s="14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8"/>
        <v>105</v>
      </c>
      <c r="P726" t="s">
        <v>8324</v>
      </c>
      <c r="Q726" t="s">
        <v>8325</v>
      </c>
      <c r="R726" s="12">
        <f t="shared" si="46"/>
        <v>40694.638460648144</v>
      </c>
      <c r="S726" s="13">
        <f t="shared" si="47"/>
        <v>40724.638460648144</v>
      </c>
    </row>
    <row r="727" spans="1:19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4">
        <v>1450018912</v>
      </c>
      <c r="J727" s="14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8"/>
        <v>100</v>
      </c>
      <c r="P727" t="s">
        <v>8324</v>
      </c>
      <c r="Q727" t="s">
        <v>8325</v>
      </c>
      <c r="R727" s="12">
        <f t="shared" si="46"/>
        <v>42321.626296296294</v>
      </c>
      <c r="S727" s="13">
        <f t="shared" si="47"/>
        <v>42351.626296296294</v>
      </c>
    </row>
    <row r="728" spans="1:19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4">
        <v>1365728487</v>
      </c>
      <c r="J728" s="14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8"/>
        <v>101</v>
      </c>
      <c r="P728" t="s">
        <v>8324</v>
      </c>
      <c r="Q728" t="s">
        <v>8325</v>
      </c>
      <c r="R728" s="12">
        <f t="shared" si="46"/>
        <v>41346.042673611111</v>
      </c>
      <c r="S728" s="13">
        <f t="shared" si="47"/>
        <v>41376.042673611111</v>
      </c>
    </row>
    <row r="729" spans="1:19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4">
        <v>1358198400</v>
      </c>
      <c r="J729" s="14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8"/>
        <v>156</v>
      </c>
      <c r="P729" t="s">
        <v>8324</v>
      </c>
      <c r="Q729" t="s">
        <v>8325</v>
      </c>
      <c r="R729" s="12">
        <f t="shared" si="46"/>
        <v>41247.020243055551</v>
      </c>
      <c r="S729" s="13">
        <f t="shared" si="47"/>
        <v>41288.888888888891</v>
      </c>
    </row>
    <row r="730" spans="1:19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4">
        <v>1313957157</v>
      </c>
      <c r="J730" s="14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8"/>
        <v>106</v>
      </c>
      <c r="P730" t="s">
        <v>8324</v>
      </c>
      <c r="Q730" t="s">
        <v>8325</v>
      </c>
      <c r="R730" s="12">
        <f t="shared" si="46"/>
        <v>40731.837465277778</v>
      </c>
      <c r="S730" s="13">
        <f t="shared" si="47"/>
        <v>40776.837465277778</v>
      </c>
    </row>
    <row r="731" spans="1:19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4">
        <v>1348028861</v>
      </c>
      <c r="J731" s="14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8"/>
        <v>131</v>
      </c>
      <c r="P731" t="s">
        <v>8324</v>
      </c>
      <c r="Q731" t="s">
        <v>8325</v>
      </c>
      <c r="R731" s="12">
        <f t="shared" si="46"/>
        <v>41111.185891203706</v>
      </c>
      <c r="S731" s="13">
        <f t="shared" si="47"/>
        <v>41171.185891203706</v>
      </c>
    </row>
    <row r="732" spans="1:19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4">
        <v>1323280391</v>
      </c>
      <c r="J732" s="14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8"/>
        <v>132</v>
      </c>
      <c r="P732" t="s">
        <v>8324</v>
      </c>
      <c r="Q732" t="s">
        <v>8325</v>
      </c>
      <c r="R732" s="12">
        <f t="shared" si="46"/>
        <v>40854.745266203703</v>
      </c>
      <c r="S732" s="13">
        <f t="shared" si="47"/>
        <v>40884.745266203703</v>
      </c>
    </row>
    <row r="733" spans="1:19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4">
        <v>1327212000</v>
      </c>
      <c r="J733" s="14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8"/>
        <v>126</v>
      </c>
      <c r="P733" t="s">
        <v>8324</v>
      </c>
      <c r="Q733" t="s">
        <v>8325</v>
      </c>
      <c r="R733" s="12">
        <f t="shared" si="46"/>
        <v>40879.795682870368</v>
      </c>
      <c r="S733" s="13">
        <f t="shared" si="47"/>
        <v>40930.25</v>
      </c>
    </row>
    <row r="734" spans="1:19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4">
        <v>1380449461</v>
      </c>
      <c r="J734" s="1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8"/>
        <v>160</v>
      </c>
      <c r="P734" t="s">
        <v>8324</v>
      </c>
      <c r="Q734" t="s">
        <v>8325</v>
      </c>
      <c r="R734" s="12">
        <f t="shared" si="46"/>
        <v>41486.424317129626</v>
      </c>
      <c r="S734" s="13">
        <f t="shared" si="47"/>
        <v>41546.424317129626</v>
      </c>
    </row>
    <row r="735" spans="1:19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4">
        <v>1387533892</v>
      </c>
      <c r="J735" s="14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8"/>
        <v>120</v>
      </c>
      <c r="P735" t="s">
        <v>8324</v>
      </c>
      <c r="Q735" t="s">
        <v>8325</v>
      </c>
      <c r="R735" s="12">
        <f t="shared" si="46"/>
        <v>41598.420046296298</v>
      </c>
      <c r="S735" s="13">
        <f t="shared" si="47"/>
        <v>41628.420046296298</v>
      </c>
    </row>
    <row r="736" spans="1:19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4">
        <v>1431147600</v>
      </c>
      <c r="J736" s="14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8"/>
        <v>126</v>
      </c>
      <c r="P736" t="s">
        <v>8324</v>
      </c>
      <c r="Q736" t="s">
        <v>8325</v>
      </c>
      <c r="R736" s="12">
        <f t="shared" si="46"/>
        <v>42102.164583333331</v>
      </c>
      <c r="S736" s="13">
        <f t="shared" si="47"/>
        <v>42133.208333333328</v>
      </c>
    </row>
    <row r="737" spans="1:19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4">
        <v>1417653540</v>
      </c>
      <c r="J737" s="14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8"/>
        <v>114</v>
      </c>
      <c r="P737" t="s">
        <v>8324</v>
      </c>
      <c r="Q737" t="s">
        <v>8325</v>
      </c>
      <c r="R737" s="12">
        <f t="shared" si="46"/>
        <v>41946.029467592591</v>
      </c>
      <c r="S737" s="13">
        <f t="shared" si="47"/>
        <v>41977.027083333334</v>
      </c>
    </row>
    <row r="738" spans="1:19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4">
        <v>1385009940</v>
      </c>
      <c r="J738" s="14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8"/>
        <v>315</v>
      </c>
      <c r="P738" t="s">
        <v>8324</v>
      </c>
      <c r="Q738" t="s">
        <v>8325</v>
      </c>
      <c r="R738" s="12">
        <f t="shared" si="46"/>
        <v>41579.734259259261</v>
      </c>
      <c r="S738" s="13">
        <f t="shared" si="47"/>
        <v>41599.207638888889</v>
      </c>
    </row>
    <row r="739" spans="1:19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4">
        <v>1392408000</v>
      </c>
      <c r="J739" s="14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8"/>
        <v>122</v>
      </c>
      <c r="P739" t="s">
        <v>8324</v>
      </c>
      <c r="Q739" t="s">
        <v>8325</v>
      </c>
      <c r="R739" s="12">
        <f t="shared" si="46"/>
        <v>41667.275312500002</v>
      </c>
      <c r="S739" s="13">
        <f t="shared" si="47"/>
        <v>41684.833333333336</v>
      </c>
    </row>
    <row r="740" spans="1:19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4">
        <v>1417409940</v>
      </c>
      <c r="J740" s="14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8"/>
        <v>107</v>
      </c>
      <c r="P740" t="s">
        <v>8324</v>
      </c>
      <c r="Q740" t="s">
        <v>8325</v>
      </c>
      <c r="R740" s="12">
        <f t="shared" si="46"/>
        <v>41943.604097222218</v>
      </c>
      <c r="S740" s="13">
        <f t="shared" si="47"/>
        <v>41974.207638888889</v>
      </c>
    </row>
    <row r="741" spans="1:19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4">
        <v>1407758629</v>
      </c>
      <c r="J741" s="14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8"/>
        <v>158</v>
      </c>
      <c r="P741" t="s">
        <v>8324</v>
      </c>
      <c r="Q741" t="s">
        <v>8325</v>
      </c>
      <c r="R741" s="12">
        <f t="shared" si="46"/>
        <v>41829.502650462964</v>
      </c>
      <c r="S741" s="13">
        <f t="shared" si="47"/>
        <v>41862.502650462964</v>
      </c>
    </row>
    <row r="742" spans="1:19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4">
        <v>1434857482</v>
      </c>
      <c r="J742" s="14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8"/>
        <v>107</v>
      </c>
      <c r="P742" t="s">
        <v>8324</v>
      </c>
      <c r="Q742" t="s">
        <v>8325</v>
      </c>
      <c r="R742" s="12">
        <f t="shared" si="46"/>
        <v>42162.146782407406</v>
      </c>
      <c r="S742" s="13">
        <f t="shared" si="47"/>
        <v>42176.146782407406</v>
      </c>
    </row>
    <row r="743" spans="1:19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4">
        <v>1370964806</v>
      </c>
      <c r="J743" s="14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8"/>
        <v>102</v>
      </c>
      <c r="P743" t="s">
        <v>8324</v>
      </c>
      <c r="Q743" t="s">
        <v>8325</v>
      </c>
      <c r="R743" s="12">
        <f t="shared" si="46"/>
        <v>41401.648217592592</v>
      </c>
      <c r="S743" s="13">
        <f t="shared" si="47"/>
        <v>41436.648217592592</v>
      </c>
    </row>
    <row r="744" spans="1:19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4">
        <v>1395435712</v>
      </c>
      <c r="J744" s="1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8"/>
        <v>111</v>
      </c>
      <c r="P744" t="s">
        <v>8324</v>
      </c>
      <c r="Q744" t="s">
        <v>8325</v>
      </c>
      <c r="R744" s="12">
        <f t="shared" si="46"/>
        <v>41689.917962962965</v>
      </c>
      <c r="S744" s="13">
        <f t="shared" si="47"/>
        <v>41719.876296296294</v>
      </c>
    </row>
    <row r="745" spans="1:19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4">
        <v>1334610000</v>
      </c>
      <c r="J745" s="14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8"/>
        <v>148</v>
      </c>
      <c r="P745" t="s">
        <v>8324</v>
      </c>
      <c r="Q745" t="s">
        <v>8325</v>
      </c>
      <c r="R745" s="12">
        <f t="shared" si="46"/>
        <v>40990.709317129629</v>
      </c>
      <c r="S745" s="13">
        <f t="shared" si="47"/>
        <v>41015.875</v>
      </c>
    </row>
    <row r="746" spans="1:19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4">
        <v>1355439503</v>
      </c>
      <c r="J746" s="14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8"/>
        <v>102</v>
      </c>
      <c r="P746" t="s">
        <v>8324</v>
      </c>
      <c r="Q746" t="s">
        <v>8325</v>
      </c>
      <c r="R746" s="12">
        <f t="shared" si="46"/>
        <v>41226.95721064815</v>
      </c>
      <c r="S746" s="13">
        <f t="shared" si="47"/>
        <v>41256.95721064815</v>
      </c>
    </row>
    <row r="747" spans="1:19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4">
        <v>1367588645</v>
      </c>
      <c r="J747" s="14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8"/>
        <v>179</v>
      </c>
      <c r="P747" t="s">
        <v>8324</v>
      </c>
      <c r="Q747" t="s">
        <v>8325</v>
      </c>
      <c r="R747" s="12">
        <f t="shared" si="46"/>
        <v>41367.572280092594</v>
      </c>
      <c r="S747" s="13">
        <f t="shared" si="47"/>
        <v>41397.572280092594</v>
      </c>
    </row>
    <row r="748" spans="1:19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4">
        <v>1348372740</v>
      </c>
      <c r="J748" s="14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8"/>
        <v>111</v>
      </c>
      <c r="P748" t="s">
        <v>8324</v>
      </c>
      <c r="Q748" t="s">
        <v>8325</v>
      </c>
      <c r="R748" s="12">
        <f t="shared" si="46"/>
        <v>41157.042928240742</v>
      </c>
      <c r="S748" s="13">
        <f t="shared" si="47"/>
        <v>41175.165972222225</v>
      </c>
    </row>
    <row r="749" spans="1:19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4">
        <v>1421319240</v>
      </c>
      <c r="J749" s="14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8"/>
        <v>100</v>
      </c>
      <c r="P749" t="s">
        <v>8324</v>
      </c>
      <c r="Q749" t="s">
        <v>8325</v>
      </c>
      <c r="R749" s="12">
        <f t="shared" si="46"/>
        <v>41988.548831018517</v>
      </c>
      <c r="S749" s="13">
        <f t="shared" si="47"/>
        <v>42019.454166666663</v>
      </c>
    </row>
    <row r="750" spans="1:19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4">
        <v>1407701966</v>
      </c>
      <c r="J750" s="14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8"/>
        <v>100</v>
      </c>
      <c r="P750" t="s">
        <v>8324</v>
      </c>
      <c r="Q750" t="s">
        <v>8325</v>
      </c>
      <c r="R750" s="12">
        <f t="shared" si="46"/>
        <v>41831.846828703703</v>
      </c>
      <c r="S750" s="13">
        <f t="shared" si="47"/>
        <v>41861.846828703703</v>
      </c>
    </row>
    <row r="751" spans="1:19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4">
        <v>1485642930</v>
      </c>
      <c r="J751" s="14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8"/>
        <v>106</v>
      </c>
      <c r="P751" t="s">
        <v>8324</v>
      </c>
      <c r="Q751" t="s">
        <v>8325</v>
      </c>
      <c r="R751" s="12">
        <f t="shared" si="46"/>
        <v>42733.94131944445</v>
      </c>
      <c r="S751" s="13">
        <f t="shared" si="47"/>
        <v>42763.94131944445</v>
      </c>
    </row>
    <row r="752" spans="1:19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4">
        <v>1361739872</v>
      </c>
      <c r="J752" s="14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8"/>
        <v>103</v>
      </c>
      <c r="P752" t="s">
        <v>8324</v>
      </c>
      <c r="Q752" t="s">
        <v>8325</v>
      </c>
      <c r="R752" s="12">
        <f t="shared" si="46"/>
        <v>41299.878148148149</v>
      </c>
      <c r="S752" s="13">
        <f t="shared" si="47"/>
        <v>41329.878148148149</v>
      </c>
    </row>
    <row r="753" spans="1:19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4">
        <v>1312470475</v>
      </c>
      <c r="J753" s="14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8"/>
        <v>119</v>
      </c>
      <c r="P753" t="s">
        <v>8324</v>
      </c>
      <c r="Q753" t="s">
        <v>8325</v>
      </c>
      <c r="R753" s="12">
        <f t="shared" si="46"/>
        <v>40713.630497685182</v>
      </c>
      <c r="S753" s="13">
        <f t="shared" si="47"/>
        <v>40759.630497685182</v>
      </c>
    </row>
    <row r="754" spans="1:19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4">
        <v>1476615600</v>
      </c>
      <c r="J754" s="1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8"/>
        <v>112</v>
      </c>
      <c r="P754" t="s">
        <v>8324</v>
      </c>
      <c r="Q754" t="s">
        <v>8325</v>
      </c>
      <c r="R754" s="12">
        <f t="shared" si="46"/>
        <v>42639.421493055561</v>
      </c>
      <c r="S754" s="13">
        <f t="shared" si="47"/>
        <v>42659.458333333328</v>
      </c>
    </row>
    <row r="755" spans="1:19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4">
        <v>1423922991</v>
      </c>
      <c r="J755" s="14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8"/>
        <v>128</v>
      </c>
      <c r="P755" t="s">
        <v>8324</v>
      </c>
      <c r="Q755" t="s">
        <v>8325</v>
      </c>
      <c r="R755" s="12">
        <f t="shared" si="46"/>
        <v>42019.590173611112</v>
      </c>
      <c r="S755" s="13">
        <f t="shared" si="47"/>
        <v>42049.590173611112</v>
      </c>
    </row>
    <row r="756" spans="1:19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4">
        <v>1357408721</v>
      </c>
      <c r="J756" s="14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8"/>
        <v>104</v>
      </c>
      <c r="P756" t="s">
        <v>8324</v>
      </c>
      <c r="Q756" t="s">
        <v>8325</v>
      </c>
      <c r="R756" s="12">
        <f t="shared" si="46"/>
        <v>41249.749085648145</v>
      </c>
      <c r="S756" s="13">
        <f t="shared" si="47"/>
        <v>41279.749085648145</v>
      </c>
    </row>
    <row r="757" spans="1:19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4">
        <v>1369010460</v>
      </c>
      <c r="J757" s="14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8"/>
        <v>102</v>
      </c>
      <c r="P757" t="s">
        <v>8324</v>
      </c>
      <c r="Q757" t="s">
        <v>8325</v>
      </c>
      <c r="R757" s="12">
        <f t="shared" si="46"/>
        <v>41383.605057870373</v>
      </c>
      <c r="S757" s="13">
        <f t="shared" si="47"/>
        <v>41414.02847222222</v>
      </c>
    </row>
    <row r="758" spans="1:19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4">
        <v>1303147459</v>
      </c>
      <c r="J758" s="14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8"/>
        <v>118</v>
      </c>
      <c r="P758" t="s">
        <v>8324</v>
      </c>
      <c r="Q758" t="s">
        <v>8325</v>
      </c>
      <c r="R758" s="12">
        <f t="shared" si="46"/>
        <v>40590.766886574071</v>
      </c>
      <c r="S758" s="13">
        <f t="shared" si="47"/>
        <v>40651.725219907406</v>
      </c>
    </row>
    <row r="759" spans="1:19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4">
        <v>1354756714</v>
      </c>
      <c r="J759" s="14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8"/>
        <v>238</v>
      </c>
      <c r="P759" t="s">
        <v>8324</v>
      </c>
      <c r="Q759" t="s">
        <v>8325</v>
      </c>
      <c r="R759" s="12">
        <f t="shared" si="46"/>
        <v>41235.054560185185</v>
      </c>
      <c r="S759" s="13">
        <f t="shared" si="47"/>
        <v>41249.054560185185</v>
      </c>
    </row>
    <row r="760" spans="1:19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4">
        <v>1286568268</v>
      </c>
      <c r="J760" s="14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8"/>
        <v>102</v>
      </c>
      <c r="P760" t="s">
        <v>8324</v>
      </c>
      <c r="Q760" t="s">
        <v>8325</v>
      </c>
      <c r="R760" s="12">
        <f t="shared" si="46"/>
        <v>40429.836435185185</v>
      </c>
      <c r="S760" s="13">
        <f t="shared" si="47"/>
        <v>40459.836435185185</v>
      </c>
    </row>
    <row r="761" spans="1:19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4">
        <v>1404892539</v>
      </c>
      <c r="J761" s="14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8"/>
        <v>102</v>
      </c>
      <c r="P761" t="s">
        <v>8324</v>
      </c>
      <c r="Q761" t="s">
        <v>8325</v>
      </c>
      <c r="R761" s="12">
        <f t="shared" si="46"/>
        <v>41789.330312500002</v>
      </c>
      <c r="S761" s="13">
        <f t="shared" si="47"/>
        <v>41829.330312500002</v>
      </c>
    </row>
    <row r="762" spans="1:19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4">
        <v>1480188013</v>
      </c>
      <c r="J762" s="14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8"/>
        <v>0</v>
      </c>
      <c r="P762" t="s">
        <v>8324</v>
      </c>
      <c r="Q762" t="s">
        <v>8308</v>
      </c>
      <c r="R762" s="12">
        <f t="shared" si="46"/>
        <v>42670.764039351852</v>
      </c>
      <c r="S762" s="13">
        <f t="shared" si="47"/>
        <v>42700.805706018517</v>
      </c>
    </row>
    <row r="763" spans="1:19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4">
        <v>1391364126</v>
      </c>
      <c r="J763" s="14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8"/>
        <v>5</v>
      </c>
      <c r="P763" t="s">
        <v>8324</v>
      </c>
      <c r="Q763" t="s">
        <v>8308</v>
      </c>
      <c r="R763" s="12">
        <f t="shared" si="46"/>
        <v>41642.751458333332</v>
      </c>
      <c r="S763" s="13">
        <f t="shared" si="47"/>
        <v>41672.751458333332</v>
      </c>
    </row>
    <row r="764" spans="1:19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4">
        <v>1480831200</v>
      </c>
      <c r="J764" s="1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8"/>
        <v>0</v>
      </c>
      <c r="P764" t="s">
        <v>8324</v>
      </c>
      <c r="Q764" t="s">
        <v>8308</v>
      </c>
      <c r="R764" s="12">
        <f t="shared" si="46"/>
        <v>42690.858449074076</v>
      </c>
      <c r="S764" s="13">
        <f t="shared" si="47"/>
        <v>42708.25</v>
      </c>
    </row>
    <row r="765" spans="1:19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4">
        <v>1376563408</v>
      </c>
      <c r="J765" s="14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8"/>
        <v>0</v>
      </c>
      <c r="P765" t="s">
        <v>8324</v>
      </c>
      <c r="Q765" t="s">
        <v>8308</v>
      </c>
      <c r="R765" s="12">
        <f t="shared" si="46"/>
        <v>41471.446851851848</v>
      </c>
      <c r="S765" s="13">
        <f t="shared" si="47"/>
        <v>41501.446851851848</v>
      </c>
    </row>
    <row r="766" spans="1:19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4">
        <v>1441858161</v>
      </c>
      <c r="J766" s="14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8"/>
        <v>0</v>
      </c>
      <c r="P766" t="s">
        <v>8324</v>
      </c>
      <c r="Q766" t="s">
        <v>8308</v>
      </c>
      <c r="R766" s="12">
        <f t="shared" si="46"/>
        <v>42227.173159722224</v>
      </c>
      <c r="S766" s="13">
        <f t="shared" si="47"/>
        <v>42257.173159722224</v>
      </c>
    </row>
    <row r="767" spans="1:19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4">
        <v>1413723684</v>
      </c>
      <c r="J767" s="14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8"/>
        <v>36</v>
      </c>
      <c r="P767" t="s">
        <v>8324</v>
      </c>
      <c r="Q767" t="s">
        <v>8308</v>
      </c>
      <c r="R767" s="12">
        <f t="shared" si="46"/>
        <v>41901.542638888888</v>
      </c>
      <c r="S767" s="13">
        <f t="shared" si="47"/>
        <v>41931.542638888888</v>
      </c>
    </row>
    <row r="768" spans="1:19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4">
        <v>1424112483</v>
      </c>
      <c r="J768" s="14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8"/>
        <v>0</v>
      </c>
      <c r="P768" t="s">
        <v>8324</v>
      </c>
      <c r="Q768" t="s">
        <v>8308</v>
      </c>
      <c r="R768" s="12">
        <f t="shared" si="46"/>
        <v>42021.783368055556</v>
      </c>
      <c r="S768" s="13">
        <f t="shared" si="47"/>
        <v>42051.783368055556</v>
      </c>
    </row>
    <row r="769" spans="1:19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4">
        <v>1432178810</v>
      </c>
      <c r="J769" s="14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8"/>
        <v>4</v>
      </c>
      <c r="P769" t="s">
        <v>8324</v>
      </c>
      <c r="Q769" t="s">
        <v>8308</v>
      </c>
      <c r="R769" s="12">
        <f t="shared" si="46"/>
        <v>42115.143634259264</v>
      </c>
      <c r="S769" s="13">
        <f t="shared" si="47"/>
        <v>42145.143634259264</v>
      </c>
    </row>
    <row r="770" spans="1:19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4">
        <v>1387169890</v>
      </c>
      <c r="J770" s="14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8"/>
        <v>0</v>
      </c>
      <c r="P770" t="s">
        <v>8324</v>
      </c>
      <c r="Q770" t="s">
        <v>8308</v>
      </c>
      <c r="R770" s="12">
        <f t="shared" ref="R770:R833" si="49">(((J770/60)/60)/24)+DATE(1970,1,1)</f>
        <v>41594.207060185188</v>
      </c>
      <c r="S770" s="13">
        <f t="shared" ref="S770:S833" si="50">(((I770/60)/60)/24)+DATE(1970,1,1)</f>
        <v>41624.207060185188</v>
      </c>
    </row>
    <row r="771" spans="1:19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4">
        <v>1388102094</v>
      </c>
      <c r="J771" s="14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 t="s">
        <v>8324</v>
      </c>
      <c r="Q771" t="s">
        <v>8308</v>
      </c>
      <c r="R771" s="12">
        <f t="shared" si="49"/>
        <v>41604.996458333335</v>
      </c>
      <c r="S771" s="13">
        <f t="shared" si="50"/>
        <v>41634.996458333335</v>
      </c>
    </row>
    <row r="772" spans="1:19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4">
        <v>1361750369</v>
      </c>
      <c r="J772" s="14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t="s">
        <v>8324</v>
      </c>
      <c r="Q772" t="s">
        <v>8308</v>
      </c>
      <c r="R772" s="12">
        <f t="shared" si="49"/>
        <v>41289.999641203707</v>
      </c>
      <c r="S772" s="13">
        <f t="shared" si="50"/>
        <v>41329.999641203707</v>
      </c>
    </row>
    <row r="773" spans="1:19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4">
        <v>1454183202</v>
      </c>
      <c r="J773" s="14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 t="s">
        <v>8324</v>
      </c>
      <c r="Q773" t="s">
        <v>8308</v>
      </c>
      <c r="R773" s="12">
        <f t="shared" si="49"/>
        <v>42349.824097222227</v>
      </c>
      <c r="S773" s="13">
        <f t="shared" si="50"/>
        <v>42399.824097222227</v>
      </c>
    </row>
    <row r="774" spans="1:19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4">
        <v>1257047940</v>
      </c>
      <c r="J774" s="1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 t="s">
        <v>8324</v>
      </c>
      <c r="Q774" t="s">
        <v>8308</v>
      </c>
      <c r="R774" s="12">
        <f t="shared" si="49"/>
        <v>40068.056932870371</v>
      </c>
      <c r="S774" s="13">
        <f t="shared" si="50"/>
        <v>40118.165972222225</v>
      </c>
    </row>
    <row r="775" spans="1:19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4">
        <v>1431298860</v>
      </c>
      <c r="J775" s="14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 t="s">
        <v>8324</v>
      </c>
      <c r="Q775" t="s">
        <v>8308</v>
      </c>
      <c r="R775" s="12">
        <f t="shared" si="49"/>
        <v>42100.735937499994</v>
      </c>
      <c r="S775" s="13">
        <f t="shared" si="50"/>
        <v>42134.959027777775</v>
      </c>
    </row>
    <row r="776" spans="1:19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4">
        <v>1393181018</v>
      </c>
      <c r="J776" s="14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 t="s">
        <v>8324</v>
      </c>
      <c r="Q776" t="s">
        <v>8308</v>
      </c>
      <c r="R776" s="12">
        <f t="shared" si="49"/>
        <v>41663.780300925922</v>
      </c>
      <c r="S776" s="13">
        <f t="shared" si="50"/>
        <v>41693.780300925922</v>
      </c>
    </row>
    <row r="777" spans="1:19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4">
        <v>1323998795</v>
      </c>
      <c r="J777" s="14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 t="s">
        <v>8324</v>
      </c>
      <c r="Q777" t="s">
        <v>8308</v>
      </c>
      <c r="R777" s="12">
        <f t="shared" si="49"/>
        <v>40863.060127314813</v>
      </c>
      <c r="S777" s="13">
        <f t="shared" si="50"/>
        <v>40893.060127314813</v>
      </c>
    </row>
    <row r="778" spans="1:19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4">
        <v>1444539600</v>
      </c>
      <c r="J778" s="14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51">ROUND(E778/D778*100,0)</f>
        <v>51</v>
      </c>
      <c r="P778" t="s">
        <v>8324</v>
      </c>
      <c r="Q778" t="s">
        <v>8308</v>
      </c>
      <c r="R778" s="12">
        <f t="shared" si="49"/>
        <v>42250.685706018514</v>
      </c>
      <c r="S778" s="13">
        <f t="shared" si="50"/>
        <v>42288.208333333328</v>
      </c>
    </row>
    <row r="779" spans="1:19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4">
        <v>1375313577</v>
      </c>
      <c r="J779" s="14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51"/>
        <v>1</v>
      </c>
      <c r="P779" t="s">
        <v>8324</v>
      </c>
      <c r="Q779" t="s">
        <v>8308</v>
      </c>
      <c r="R779" s="12">
        <f t="shared" si="49"/>
        <v>41456.981215277774</v>
      </c>
      <c r="S779" s="13">
        <f t="shared" si="50"/>
        <v>41486.981215277774</v>
      </c>
    </row>
    <row r="780" spans="1:19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4">
        <v>1398876680</v>
      </c>
      <c r="J780" s="14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51"/>
        <v>0</v>
      </c>
      <c r="P780" t="s">
        <v>8324</v>
      </c>
      <c r="Q780" t="s">
        <v>8308</v>
      </c>
      <c r="R780" s="12">
        <f t="shared" si="49"/>
        <v>41729.702314814815</v>
      </c>
      <c r="S780" s="13">
        <f t="shared" si="50"/>
        <v>41759.702314814815</v>
      </c>
    </row>
    <row r="781" spans="1:19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4">
        <v>1287115200</v>
      </c>
      <c r="J781" s="14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51"/>
        <v>3</v>
      </c>
      <c r="P781" t="s">
        <v>8324</v>
      </c>
      <c r="Q781" t="s">
        <v>8308</v>
      </c>
      <c r="R781" s="12">
        <f t="shared" si="49"/>
        <v>40436.68408564815</v>
      </c>
      <c r="S781" s="13">
        <f t="shared" si="50"/>
        <v>40466.166666666664</v>
      </c>
    </row>
    <row r="782" spans="1:19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4">
        <v>1304439025</v>
      </c>
      <c r="J782" s="14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51"/>
        <v>104</v>
      </c>
      <c r="P782" t="s">
        <v>8310</v>
      </c>
      <c r="Q782" t="s">
        <v>8309</v>
      </c>
      <c r="R782" s="12">
        <f t="shared" si="49"/>
        <v>40636.673900462964</v>
      </c>
      <c r="S782" s="13">
        <f t="shared" si="50"/>
        <v>40666.673900462964</v>
      </c>
    </row>
    <row r="783" spans="1:19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4">
        <v>1370649674</v>
      </c>
      <c r="J783" s="14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51"/>
        <v>133</v>
      </c>
      <c r="P783" t="s">
        <v>8310</v>
      </c>
      <c r="Q783" t="s">
        <v>8309</v>
      </c>
      <c r="R783" s="12">
        <f t="shared" si="49"/>
        <v>41403.000856481485</v>
      </c>
      <c r="S783" s="13">
        <f t="shared" si="50"/>
        <v>41433.000856481485</v>
      </c>
    </row>
    <row r="784" spans="1:19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4">
        <v>1345918302</v>
      </c>
      <c r="J784" s="1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51"/>
        <v>100</v>
      </c>
      <c r="P784" t="s">
        <v>8310</v>
      </c>
      <c r="Q784" t="s">
        <v>8309</v>
      </c>
      <c r="R784" s="12">
        <f t="shared" si="49"/>
        <v>41116.758125</v>
      </c>
      <c r="S784" s="13">
        <f t="shared" si="50"/>
        <v>41146.758125</v>
      </c>
    </row>
    <row r="785" spans="1:19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4">
        <v>1335564000</v>
      </c>
      <c r="J785" s="14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51"/>
        <v>148</v>
      </c>
      <c r="P785" t="s">
        <v>8310</v>
      </c>
      <c r="Q785" t="s">
        <v>8309</v>
      </c>
      <c r="R785" s="12">
        <f t="shared" si="49"/>
        <v>40987.773715277777</v>
      </c>
      <c r="S785" s="13">
        <f t="shared" si="50"/>
        <v>41026.916666666664</v>
      </c>
    </row>
    <row r="786" spans="1:19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4">
        <v>1395023719</v>
      </c>
      <c r="J786" s="14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51"/>
        <v>103</v>
      </c>
      <c r="P786" t="s">
        <v>8310</v>
      </c>
      <c r="Q786" t="s">
        <v>8309</v>
      </c>
      <c r="R786" s="12">
        <f t="shared" si="49"/>
        <v>41675.149525462963</v>
      </c>
      <c r="S786" s="13">
        <f t="shared" si="50"/>
        <v>41715.107858796298</v>
      </c>
    </row>
    <row r="787" spans="1:19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4">
        <v>1362060915</v>
      </c>
      <c r="J787" s="14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51"/>
        <v>181</v>
      </c>
      <c r="P787" t="s">
        <v>8310</v>
      </c>
      <c r="Q787" t="s">
        <v>8309</v>
      </c>
      <c r="R787" s="12">
        <f t="shared" si="49"/>
        <v>41303.593923611108</v>
      </c>
      <c r="S787" s="13">
        <f t="shared" si="50"/>
        <v>41333.593923611108</v>
      </c>
    </row>
    <row r="788" spans="1:19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4">
        <v>1336751220</v>
      </c>
      <c r="J788" s="14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51"/>
        <v>143</v>
      </c>
      <c r="P788" t="s">
        <v>8310</v>
      </c>
      <c r="Q788" t="s">
        <v>8309</v>
      </c>
      <c r="R788" s="12">
        <f t="shared" si="49"/>
        <v>40983.055949074071</v>
      </c>
      <c r="S788" s="13">
        <f t="shared" si="50"/>
        <v>41040.657638888886</v>
      </c>
    </row>
    <row r="789" spans="1:19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4">
        <v>1383318226</v>
      </c>
      <c r="J789" s="14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51"/>
        <v>114</v>
      </c>
      <c r="P789" t="s">
        <v>8310</v>
      </c>
      <c r="Q789" t="s">
        <v>8309</v>
      </c>
      <c r="R789" s="12">
        <f t="shared" si="49"/>
        <v>41549.627615740741</v>
      </c>
      <c r="S789" s="13">
        <f t="shared" si="50"/>
        <v>41579.627615740741</v>
      </c>
    </row>
    <row r="790" spans="1:19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4">
        <v>1341633540</v>
      </c>
      <c r="J790" s="14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51"/>
        <v>204</v>
      </c>
      <c r="P790" t="s">
        <v>8310</v>
      </c>
      <c r="Q790" t="s">
        <v>8309</v>
      </c>
      <c r="R790" s="12">
        <f t="shared" si="49"/>
        <v>41059.006805555553</v>
      </c>
      <c r="S790" s="13">
        <f t="shared" si="50"/>
        <v>41097.165972222225</v>
      </c>
    </row>
    <row r="791" spans="1:19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4">
        <v>1358755140</v>
      </c>
      <c r="J791" s="14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51"/>
        <v>109</v>
      </c>
      <c r="P791" t="s">
        <v>8310</v>
      </c>
      <c r="Q791" t="s">
        <v>8309</v>
      </c>
      <c r="R791" s="12">
        <f t="shared" si="49"/>
        <v>41277.186111111114</v>
      </c>
      <c r="S791" s="13">
        <f t="shared" si="50"/>
        <v>41295.332638888889</v>
      </c>
    </row>
    <row r="792" spans="1:19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4">
        <v>1359680939</v>
      </c>
      <c r="J792" s="14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51"/>
        <v>144</v>
      </c>
      <c r="P792" t="s">
        <v>8310</v>
      </c>
      <c r="Q792" t="s">
        <v>8309</v>
      </c>
      <c r="R792" s="12">
        <f t="shared" si="49"/>
        <v>41276.047905092593</v>
      </c>
      <c r="S792" s="13">
        <f t="shared" si="50"/>
        <v>41306.047905092593</v>
      </c>
    </row>
    <row r="793" spans="1:19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4">
        <v>1384322340</v>
      </c>
      <c r="J793" s="14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51"/>
        <v>104</v>
      </c>
      <c r="P793" t="s">
        <v>8310</v>
      </c>
      <c r="Q793" t="s">
        <v>8309</v>
      </c>
      <c r="R793" s="12">
        <f t="shared" si="49"/>
        <v>41557.780624999999</v>
      </c>
      <c r="S793" s="13">
        <f t="shared" si="50"/>
        <v>41591.249305555553</v>
      </c>
    </row>
    <row r="794" spans="1:19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4">
        <v>1383861483</v>
      </c>
      <c r="J794" s="1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51"/>
        <v>100</v>
      </c>
      <c r="P794" t="s">
        <v>8310</v>
      </c>
      <c r="Q794" t="s">
        <v>8309</v>
      </c>
      <c r="R794" s="12">
        <f t="shared" si="49"/>
        <v>41555.873645833337</v>
      </c>
      <c r="S794" s="13">
        <f t="shared" si="50"/>
        <v>41585.915312500001</v>
      </c>
    </row>
    <row r="795" spans="1:19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4">
        <v>1372827540</v>
      </c>
      <c r="J795" s="14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51"/>
        <v>103</v>
      </c>
      <c r="P795" t="s">
        <v>8310</v>
      </c>
      <c r="Q795" t="s">
        <v>8309</v>
      </c>
      <c r="R795" s="12">
        <f t="shared" si="49"/>
        <v>41442.741249999999</v>
      </c>
      <c r="S795" s="13">
        <f t="shared" si="50"/>
        <v>41458.207638888889</v>
      </c>
    </row>
    <row r="796" spans="1:19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4">
        <v>1315242360</v>
      </c>
      <c r="J796" s="14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51"/>
        <v>105</v>
      </c>
      <c r="P796" t="s">
        <v>8310</v>
      </c>
      <c r="Q796" t="s">
        <v>8309</v>
      </c>
      <c r="R796" s="12">
        <f t="shared" si="49"/>
        <v>40736.115011574075</v>
      </c>
      <c r="S796" s="13">
        <f t="shared" si="50"/>
        <v>40791.712500000001</v>
      </c>
    </row>
    <row r="797" spans="1:19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4">
        <v>1333774740</v>
      </c>
      <c r="J797" s="14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51"/>
        <v>112</v>
      </c>
      <c r="P797" t="s">
        <v>8310</v>
      </c>
      <c r="Q797" t="s">
        <v>8309</v>
      </c>
      <c r="R797" s="12">
        <f t="shared" si="49"/>
        <v>40963.613032407404</v>
      </c>
      <c r="S797" s="13">
        <f t="shared" si="50"/>
        <v>41006.207638888889</v>
      </c>
    </row>
    <row r="798" spans="1:19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4">
        <v>1379279400</v>
      </c>
      <c r="J798" s="14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51"/>
        <v>101</v>
      </c>
      <c r="P798" t="s">
        <v>8310</v>
      </c>
      <c r="Q798" t="s">
        <v>8309</v>
      </c>
      <c r="R798" s="12">
        <f t="shared" si="49"/>
        <v>41502.882928240739</v>
      </c>
      <c r="S798" s="13">
        <f t="shared" si="50"/>
        <v>41532.881944444445</v>
      </c>
    </row>
    <row r="799" spans="1:19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4">
        <v>1335672000</v>
      </c>
      <c r="J799" s="14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51"/>
        <v>108</v>
      </c>
      <c r="P799" t="s">
        <v>8310</v>
      </c>
      <c r="Q799" t="s">
        <v>8309</v>
      </c>
      <c r="R799" s="12">
        <f t="shared" si="49"/>
        <v>40996.994074074071</v>
      </c>
      <c r="S799" s="13">
        <f t="shared" si="50"/>
        <v>41028.166666666664</v>
      </c>
    </row>
    <row r="800" spans="1:19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4">
        <v>1412086187</v>
      </c>
      <c r="J800" s="14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51"/>
        <v>115</v>
      </c>
      <c r="P800" t="s">
        <v>8310</v>
      </c>
      <c r="Q800" t="s">
        <v>8309</v>
      </c>
      <c r="R800" s="12">
        <f t="shared" si="49"/>
        <v>41882.590127314819</v>
      </c>
      <c r="S800" s="13">
        <f t="shared" si="50"/>
        <v>41912.590127314819</v>
      </c>
    </row>
    <row r="801" spans="1:19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4">
        <v>1335542446</v>
      </c>
      <c r="J801" s="14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51"/>
        <v>100</v>
      </c>
      <c r="P801" t="s">
        <v>8310</v>
      </c>
      <c r="Q801" t="s">
        <v>8309</v>
      </c>
      <c r="R801" s="12">
        <f t="shared" si="49"/>
        <v>40996.667199074072</v>
      </c>
      <c r="S801" s="13">
        <f t="shared" si="50"/>
        <v>41026.667199074072</v>
      </c>
    </row>
    <row r="802" spans="1:19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4">
        <v>1410431054</v>
      </c>
      <c r="J802" s="14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51"/>
        <v>152</v>
      </c>
      <c r="P802" t="s">
        <v>8310</v>
      </c>
      <c r="Q802" t="s">
        <v>8309</v>
      </c>
      <c r="R802" s="12">
        <f t="shared" si="49"/>
        <v>41863.433495370373</v>
      </c>
      <c r="S802" s="13">
        <f t="shared" si="50"/>
        <v>41893.433495370373</v>
      </c>
    </row>
    <row r="803" spans="1:19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4">
        <v>1309547120</v>
      </c>
      <c r="J803" s="14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51"/>
        <v>112</v>
      </c>
      <c r="P803" t="s">
        <v>8310</v>
      </c>
      <c r="Q803" t="s">
        <v>8309</v>
      </c>
      <c r="R803" s="12">
        <f t="shared" si="49"/>
        <v>40695.795370370368</v>
      </c>
      <c r="S803" s="13">
        <f t="shared" si="50"/>
        <v>40725.795370370368</v>
      </c>
    </row>
    <row r="804" spans="1:19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4">
        <v>1347854700</v>
      </c>
      <c r="J804" s="1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51"/>
        <v>101</v>
      </c>
      <c r="P804" t="s">
        <v>8310</v>
      </c>
      <c r="Q804" t="s">
        <v>8309</v>
      </c>
      <c r="R804" s="12">
        <f t="shared" si="49"/>
        <v>41123.022268518522</v>
      </c>
      <c r="S804" s="13">
        <f t="shared" si="50"/>
        <v>41169.170138888891</v>
      </c>
    </row>
    <row r="805" spans="1:19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4">
        <v>1306630800</v>
      </c>
      <c r="J805" s="14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51"/>
        <v>123</v>
      </c>
      <c r="P805" t="s">
        <v>8310</v>
      </c>
      <c r="Q805" t="s">
        <v>8309</v>
      </c>
      <c r="R805" s="12">
        <f t="shared" si="49"/>
        <v>40665.949976851851</v>
      </c>
      <c r="S805" s="13">
        <f t="shared" si="50"/>
        <v>40692.041666666664</v>
      </c>
    </row>
    <row r="806" spans="1:19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4">
        <v>1311393540</v>
      </c>
      <c r="J806" s="14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51"/>
        <v>100</v>
      </c>
      <c r="P806" t="s">
        <v>8310</v>
      </c>
      <c r="Q806" t="s">
        <v>8309</v>
      </c>
      <c r="R806" s="12">
        <f t="shared" si="49"/>
        <v>40730.105625000004</v>
      </c>
      <c r="S806" s="13">
        <f t="shared" si="50"/>
        <v>40747.165972222225</v>
      </c>
    </row>
    <row r="807" spans="1:19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4">
        <v>1310857200</v>
      </c>
      <c r="J807" s="14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51"/>
        <v>105</v>
      </c>
      <c r="P807" t="s">
        <v>8310</v>
      </c>
      <c r="Q807" t="s">
        <v>8309</v>
      </c>
      <c r="R807" s="12">
        <f t="shared" si="49"/>
        <v>40690.823055555556</v>
      </c>
      <c r="S807" s="13">
        <f t="shared" si="50"/>
        <v>40740.958333333336</v>
      </c>
    </row>
    <row r="808" spans="1:19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4">
        <v>1315413339</v>
      </c>
      <c r="J808" s="14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51"/>
        <v>104</v>
      </c>
      <c r="P808" t="s">
        <v>8310</v>
      </c>
      <c r="Q808" t="s">
        <v>8309</v>
      </c>
      <c r="R808" s="12">
        <f t="shared" si="49"/>
        <v>40763.691423611112</v>
      </c>
      <c r="S808" s="13">
        <f t="shared" si="50"/>
        <v>40793.691423611112</v>
      </c>
    </row>
    <row r="809" spans="1:19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4">
        <v>1488333600</v>
      </c>
      <c r="J809" s="14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51"/>
        <v>105</v>
      </c>
      <c r="P809" t="s">
        <v>8310</v>
      </c>
      <c r="Q809" t="s">
        <v>8309</v>
      </c>
      <c r="R809" s="12">
        <f t="shared" si="49"/>
        <v>42759.628599537042</v>
      </c>
      <c r="S809" s="13">
        <f t="shared" si="50"/>
        <v>42795.083333333328</v>
      </c>
    </row>
    <row r="810" spans="1:19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4">
        <v>1419224340</v>
      </c>
      <c r="J810" s="14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51"/>
        <v>100</v>
      </c>
      <c r="P810" t="s">
        <v>8310</v>
      </c>
      <c r="Q810" t="s">
        <v>8309</v>
      </c>
      <c r="R810" s="12">
        <f t="shared" si="49"/>
        <v>41962.100532407407</v>
      </c>
      <c r="S810" s="13">
        <f t="shared" si="50"/>
        <v>41995.207638888889</v>
      </c>
    </row>
    <row r="811" spans="1:19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4">
        <v>1390161630</v>
      </c>
      <c r="J811" s="14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51"/>
        <v>104</v>
      </c>
      <c r="P811" t="s">
        <v>8310</v>
      </c>
      <c r="Q811" t="s">
        <v>8309</v>
      </c>
      <c r="R811" s="12">
        <f t="shared" si="49"/>
        <v>41628.833680555559</v>
      </c>
      <c r="S811" s="13">
        <f t="shared" si="50"/>
        <v>41658.833680555559</v>
      </c>
    </row>
    <row r="812" spans="1:19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4">
        <v>1346462462</v>
      </c>
      <c r="J812" s="14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51"/>
        <v>105</v>
      </c>
      <c r="P812" t="s">
        <v>8310</v>
      </c>
      <c r="Q812" t="s">
        <v>8309</v>
      </c>
      <c r="R812" s="12">
        <f t="shared" si="49"/>
        <v>41123.056273148148</v>
      </c>
      <c r="S812" s="13">
        <f t="shared" si="50"/>
        <v>41153.056273148148</v>
      </c>
    </row>
    <row r="813" spans="1:19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4">
        <v>1373475120</v>
      </c>
      <c r="J813" s="14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51"/>
        <v>104</v>
      </c>
      <c r="P813" t="s">
        <v>8310</v>
      </c>
      <c r="Q813" t="s">
        <v>8309</v>
      </c>
      <c r="R813" s="12">
        <f t="shared" si="49"/>
        <v>41443.643541666665</v>
      </c>
      <c r="S813" s="13">
        <f t="shared" si="50"/>
        <v>41465.702777777777</v>
      </c>
    </row>
    <row r="814" spans="1:19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4">
        <v>1362146280</v>
      </c>
      <c r="J814" s="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51"/>
        <v>152</v>
      </c>
      <c r="P814" t="s">
        <v>8310</v>
      </c>
      <c r="Q814" t="s">
        <v>8309</v>
      </c>
      <c r="R814" s="12">
        <f t="shared" si="49"/>
        <v>41282.017962962964</v>
      </c>
      <c r="S814" s="13">
        <f t="shared" si="50"/>
        <v>41334.581944444442</v>
      </c>
    </row>
    <row r="815" spans="1:19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4">
        <v>1342825365</v>
      </c>
      <c r="J815" s="14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51"/>
        <v>160</v>
      </c>
      <c r="P815" t="s">
        <v>8310</v>
      </c>
      <c r="Q815" t="s">
        <v>8309</v>
      </c>
      <c r="R815" s="12">
        <f t="shared" si="49"/>
        <v>41080.960243055553</v>
      </c>
      <c r="S815" s="13">
        <f t="shared" si="50"/>
        <v>41110.960243055553</v>
      </c>
    </row>
    <row r="816" spans="1:19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4">
        <v>1306865040</v>
      </c>
      <c r="J816" s="14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51"/>
        <v>127</v>
      </c>
      <c r="P816" t="s">
        <v>8310</v>
      </c>
      <c r="Q816" t="s">
        <v>8309</v>
      </c>
      <c r="R816" s="12">
        <f t="shared" si="49"/>
        <v>40679.743067129632</v>
      </c>
      <c r="S816" s="13">
        <f t="shared" si="50"/>
        <v>40694.75277777778</v>
      </c>
    </row>
    <row r="817" spans="1:19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4">
        <v>1414879303</v>
      </c>
      <c r="J817" s="14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51"/>
        <v>107</v>
      </c>
      <c r="P817" t="s">
        <v>8310</v>
      </c>
      <c r="Q817" t="s">
        <v>8309</v>
      </c>
      <c r="R817" s="12">
        <f t="shared" si="49"/>
        <v>41914.917858796296</v>
      </c>
      <c r="S817" s="13">
        <f t="shared" si="50"/>
        <v>41944.917858796296</v>
      </c>
    </row>
    <row r="818" spans="1:19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4">
        <v>1365489000</v>
      </c>
      <c r="J818" s="14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51"/>
        <v>115</v>
      </c>
      <c r="P818" t="s">
        <v>8310</v>
      </c>
      <c r="Q818" t="s">
        <v>8309</v>
      </c>
      <c r="R818" s="12">
        <f t="shared" si="49"/>
        <v>41341.870868055557</v>
      </c>
      <c r="S818" s="13">
        <f t="shared" si="50"/>
        <v>41373.270833333336</v>
      </c>
    </row>
    <row r="819" spans="1:19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4">
        <v>1331441940</v>
      </c>
      <c r="J819" s="14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51"/>
        <v>137</v>
      </c>
      <c r="P819" t="s">
        <v>8310</v>
      </c>
      <c r="Q819" t="s">
        <v>8309</v>
      </c>
      <c r="R819" s="12">
        <f t="shared" si="49"/>
        <v>40925.599664351852</v>
      </c>
      <c r="S819" s="13">
        <f t="shared" si="50"/>
        <v>40979.207638888889</v>
      </c>
    </row>
    <row r="820" spans="1:19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4">
        <v>1344358860</v>
      </c>
      <c r="J820" s="14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51"/>
        <v>156</v>
      </c>
      <c r="P820" t="s">
        <v>8310</v>
      </c>
      <c r="Q820" t="s">
        <v>8309</v>
      </c>
      <c r="R820" s="12">
        <f t="shared" si="49"/>
        <v>41120.882881944446</v>
      </c>
      <c r="S820" s="13">
        <f t="shared" si="50"/>
        <v>41128.709027777775</v>
      </c>
    </row>
    <row r="821" spans="1:19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4">
        <v>1387601040</v>
      </c>
      <c r="J821" s="14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51"/>
        <v>109</v>
      </c>
      <c r="P821" t="s">
        <v>8310</v>
      </c>
      <c r="Q821" t="s">
        <v>8309</v>
      </c>
      <c r="R821" s="12">
        <f t="shared" si="49"/>
        <v>41619.998310185183</v>
      </c>
      <c r="S821" s="13">
        <f t="shared" si="50"/>
        <v>41629.197222222225</v>
      </c>
    </row>
    <row r="822" spans="1:19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4">
        <v>1402290000</v>
      </c>
      <c r="J822" s="14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51"/>
        <v>134</v>
      </c>
      <c r="P822" t="s">
        <v>8310</v>
      </c>
      <c r="Q822" t="s">
        <v>8309</v>
      </c>
      <c r="R822" s="12">
        <f t="shared" si="49"/>
        <v>41768.841921296298</v>
      </c>
      <c r="S822" s="13">
        <f t="shared" si="50"/>
        <v>41799.208333333336</v>
      </c>
    </row>
    <row r="823" spans="1:19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4">
        <v>1430712060</v>
      </c>
      <c r="J823" s="14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51"/>
        <v>100</v>
      </c>
      <c r="P823" t="s">
        <v>8310</v>
      </c>
      <c r="Q823" t="s">
        <v>8309</v>
      </c>
      <c r="R823" s="12">
        <f t="shared" si="49"/>
        <v>42093.922048611115</v>
      </c>
      <c r="S823" s="13">
        <f t="shared" si="50"/>
        <v>42128.167361111111</v>
      </c>
    </row>
    <row r="824" spans="1:19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4">
        <v>1349477050</v>
      </c>
      <c r="J824" s="1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51"/>
        <v>119</v>
      </c>
      <c r="P824" t="s">
        <v>8310</v>
      </c>
      <c r="Q824" t="s">
        <v>8309</v>
      </c>
      <c r="R824" s="12">
        <f t="shared" si="49"/>
        <v>41157.947337962964</v>
      </c>
      <c r="S824" s="13">
        <f t="shared" si="50"/>
        <v>41187.947337962964</v>
      </c>
    </row>
    <row r="825" spans="1:19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4">
        <v>1427062852</v>
      </c>
      <c r="J825" s="14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51"/>
        <v>180</v>
      </c>
      <c r="P825" t="s">
        <v>8310</v>
      </c>
      <c r="Q825" t="s">
        <v>8309</v>
      </c>
      <c r="R825" s="12">
        <f t="shared" si="49"/>
        <v>42055.972824074073</v>
      </c>
      <c r="S825" s="13">
        <f t="shared" si="50"/>
        <v>42085.931157407409</v>
      </c>
    </row>
    <row r="826" spans="1:19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4">
        <v>1271573940</v>
      </c>
      <c r="J826" s="14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51"/>
        <v>134</v>
      </c>
      <c r="P826" t="s">
        <v>8310</v>
      </c>
      <c r="Q826" t="s">
        <v>8309</v>
      </c>
      <c r="R826" s="12">
        <f t="shared" si="49"/>
        <v>40250.242106481484</v>
      </c>
      <c r="S826" s="13">
        <f t="shared" si="50"/>
        <v>40286.290972222225</v>
      </c>
    </row>
    <row r="827" spans="1:19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4">
        <v>1351495284</v>
      </c>
      <c r="J827" s="14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51"/>
        <v>100</v>
      </c>
      <c r="P827" t="s">
        <v>8310</v>
      </c>
      <c r="Q827" t="s">
        <v>8309</v>
      </c>
      <c r="R827" s="12">
        <f t="shared" si="49"/>
        <v>41186.306527777779</v>
      </c>
      <c r="S827" s="13">
        <f t="shared" si="50"/>
        <v>41211.306527777779</v>
      </c>
    </row>
    <row r="828" spans="1:19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4">
        <v>1332719730</v>
      </c>
      <c r="J828" s="14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51"/>
        <v>101</v>
      </c>
      <c r="P828" t="s">
        <v>8310</v>
      </c>
      <c r="Q828" t="s">
        <v>8309</v>
      </c>
      <c r="R828" s="12">
        <f t="shared" si="49"/>
        <v>40973.038541666669</v>
      </c>
      <c r="S828" s="13">
        <f t="shared" si="50"/>
        <v>40993.996874999997</v>
      </c>
    </row>
    <row r="829" spans="1:19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4">
        <v>1329248940</v>
      </c>
      <c r="J829" s="14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51"/>
        <v>103</v>
      </c>
      <c r="P829" t="s">
        <v>8310</v>
      </c>
      <c r="Q829" t="s">
        <v>8309</v>
      </c>
      <c r="R829" s="12">
        <f t="shared" si="49"/>
        <v>40927.473460648151</v>
      </c>
      <c r="S829" s="13">
        <f t="shared" si="50"/>
        <v>40953.825694444444</v>
      </c>
    </row>
    <row r="830" spans="1:19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4">
        <v>1340641440</v>
      </c>
      <c r="J830" s="14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51"/>
        <v>107</v>
      </c>
      <c r="P830" t="s">
        <v>8310</v>
      </c>
      <c r="Q830" t="s">
        <v>8309</v>
      </c>
      <c r="R830" s="12">
        <f t="shared" si="49"/>
        <v>41073.050717592596</v>
      </c>
      <c r="S830" s="13">
        <f t="shared" si="50"/>
        <v>41085.683333333334</v>
      </c>
    </row>
    <row r="831" spans="1:19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4">
        <v>1468437240</v>
      </c>
      <c r="J831" s="14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51"/>
        <v>104</v>
      </c>
      <c r="P831" t="s">
        <v>8310</v>
      </c>
      <c r="Q831" t="s">
        <v>8309</v>
      </c>
      <c r="R831" s="12">
        <f t="shared" si="49"/>
        <v>42504.801388888889</v>
      </c>
      <c r="S831" s="13">
        <f t="shared" si="50"/>
        <v>42564.801388888889</v>
      </c>
    </row>
    <row r="832" spans="1:19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4">
        <v>1363952225</v>
      </c>
      <c r="J832" s="14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51"/>
        <v>108</v>
      </c>
      <c r="P832" t="s">
        <v>8310</v>
      </c>
      <c r="Q832" t="s">
        <v>8309</v>
      </c>
      <c r="R832" s="12">
        <f t="shared" si="49"/>
        <v>41325.525752314818</v>
      </c>
      <c r="S832" s="13">
        <f t="shared" si="50"/>
        <v>41355.484085648146</v>
      </c>
    </row>
    <row r="833" spans="1:19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4">
        <v>1335540694</v>
      </c>
      <c r="J833" s="14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51"/>
        <v>233</v>
      </c>
      <c r="P833" t="s">
        <v>8310</v>
      </c>
      <c r="Q833" t="s">
        <v>8309</v>
      </c>
      <c r="R833" s="12">
        <f t="shared" si="49"/>
        <v>40996.646921296298</v>
      </c>
      <c r="S833" s="13">
        <f t="shared" si="50"/>
        <v>41026.646921296298</v>
      </c>
    </row>
    <row r="834" spans="1:19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4">
        <v>1327133580</v>
      </c>
      <c r="J834" s="1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51"/>
        <v>101</v>
      </c>
      <c r="P834" t="s">
        <v>8310</v>
      </c>
      <c r="Q834" t="s">
        <v>8309</v>
      </c>
      <c r="R834" s="12">
        <f t="shared" ref="R834:R897" si="52">(((J834/60)/60)/24)+DATE(1970,1,1)</f>
        <v>40869.675173611111</v>
      </c>
      <c r="S834" s="13">
        <f t="shared" ref="S834:S897" si="53">(((I834/60)/60)/24)+DATE(1970,1,1)</f>
        <v>40929.342361111114</v>
      </c>
    </row>
    <row r="835" spans="1:19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4">
        <v>1397941475</v>
      </c>
      <c r="J835" s="14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1"/>
        <v>102</v>
      </c>
      <c r="P835" t="s">
        <v>8310</v>
      </c>
      <c r="Q835" t="s">
        <v>8309</v>
      </c>
      <c r="R835" s="12">
        <f t="shared" si="52"/>
        <v>41718.878182870372</v>
      </c>
      <c r="S835" s="13">
        <f t="shared" si="53"/>
        <v>41748.878182870372</v>
      </c>
    </row>
    <row r="836" spans="1:19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4">
        <v>1372651140</v>
      </c>
      <c r="J836" s="14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1"/>
        <v>131</v>
      </c>
      <c r="P836" t="s">
        <v>8310</v>
      </c>
      <c r="Q836" t="s">
        <v>8309</v>
      </c>
      <c r="R836" s="12">
        <f t="shared" si="52"/>
        <v>41422.822824074072</v>
      </c>
      <c r="S836" s="13">
        <f t="shared" si="53"/>
        <v>41456.165972222225</v>
      </c>
    </row>
    <row r="837" spans="1:19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4">
        <v>1337396400</v>
      </c>
      <c r="J837" s="14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1"/>
        <v>117</v>
      </c>
      <c r="P837" t="s">
        <v>8310</v>
      </c>
      <c r="Q837" t="s">
        <v>8309</v>
      </c>
      <c r="R837" s="12">
        <f t="shared" si="52"/>
        <v>41005.45784722222</v>
      </c>
      <c r="S837" s="13">
        <f t="shared" si="53"/>
        <v>41048.125</v>
      </c>
    </row>
    <row r="838" spans="1:19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4">
        <v>1381108918</v>
      </c>
      <c r="J838" s="14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1"/>
        <v>101</v>
      </c>
      <c r="P838" t="s">
        <v>8310</v>
      </c>
      <c r="Q838" t="s">
        <v>8309</v>
      </c>
      <c r="R838" s="12">
        <f t="shared" si="52"/>
        <v>41524.056921296295</v>
      </c>
      <c r="S838" s="13">
        <f t="shared" si="53"/>
        <v>41554.056921296295</v>
      </c>
    </row>
    <row r="839" spans="1:19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4">
        <v>1398988662</v>
      </c>
      <c r="J839" s="14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1"/>
        <v>122</v>
      </c>
      <c r="P839" t="s">
        <v>8310</v>
      </c>
      <c r="Q839" t="s">
        <v>8309</v>
      </c>
      <c r="R839" s="12">
        <f t="shared" si="52"/>
        <v>41730.998402777775</v>
      </c>
      <c r="S839" s="13">
        <f t="shared" si="53"/>
        <v>41760.998402777775</v>
      </c>
    </row>
    <row r="840" spans="1:19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4">
        <v>1326835985</v>
      </c>
      <c r="J840" s="14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1"/>
        <v>145</v>
      </c>
      <c r="P840" t="s">
        <v>8310</v>
      </c>
      <c r="Q840" t="s">
        <v>8309</v>
      </c>
      <c r="R840" s="12">
        <f t="shared" si="52"/>
        <v>40895.897974537038</v>
      </c>
      <c r="S840" s="13">
        <f t="shared" si="53"/>
        <v>40925.897974537038</v>
      </c>
    </row>
    <row r="841" spans="1:19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4">
        <v>1348337956</v>
      </c>
      <c r="J841" s="14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1"/>
        <v>117</v>
      </c>
      <c r="P841" t="s">
        <v>8310</v>
      </c>
      <c r="Q841" t="s">
        <v>8309</v>
      </c>
      <c r="R841" s="12">
        <f t="shared" si="52"/>
        <v>41144.763379629629</v>
      </c>
      <c r="S841" s="13">
        <f t="shared" si="53"/>
        <v>41174.763379629629</v>
      </c>
    </row>
    <row r="842" spans="1:19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4">
        <v>1474694787</v>
      </c>
      <c r="J842" s="14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54">ROUND(E842/D842*100,0)</f>
        <v>120</v>
      </c>
      <c r="P842" t="s">
        <v>8310</v>
      </c>
      <c r="Q842" t="s">
        <v>8326</v>
      </c>
      <c r="R842" s="12">
        <f t="shared" si="52"/>
        <v>42607.226701388892</v>
      </c>
      <c r="S842" s="13">
        <f t="shared" si="53"/>
        <v>42637.226701388892</v>
      </c>
    </row>
    <row r="843" spans="1:19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4">
        <v>1415653663</v>
      </c>
      <c r="J843" s="14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4"/>
        <v>101</v>
      </c>
      <c r="P843" t="s">
        <v>8310</v>
      </c>
      <c r="Q843" t="s">
        <v>8326</v>
      </c>
      <c r="R843" s="12">
        <f t="shared" si="52"/>
        <v>41923.838692129626</v>
      </c>
      <c r="S843" s="13">
        <f t="shared" si="53"/>
        <v>41953.88035879629</v>
      </c>
    </row>
    <row r="844" spans="1:19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4">
        <v>1381723140</v>
      </c>
      <c r="J844" s="1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4"/>
        <v>104</v>
      </c>
      <c r="P844" t="s">
        <v>8310</v>
      </c>
      <c r="Q844" t="s">
        <v>8326</v>
      </c>
      <c r="R844" s="12">
        <f t="shared" si="52"/>
        <v>41526.592395833337</v>
      </c>
      <c r="S844" s="13">
        <f t="shared" si="53"/>
        <v>41561.165972222225</v>
      </c>
    </row>
    <row r="845" spans="1:19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4">
        <v>1481184000</v>
      </c>
      <c r="J845" s="14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4"/>
        <v>267</v>
      </c>
      <c r="P845" t="s">
        <v>8310</v>
      </c>
      <c r="Q845" t="s">
        <v>8326</v>
      </c>
      <c r="R845" s="12">
        <f t="shared" si="52"/>
        <v>42695.257870370369</v>
      </c>
      <c r="S845" s="13">
        <f t="shared" si="53"/>
        <v>42712.333333333328</v>
      </c>
    </row>
    <row r="846" spans="1:19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4">
        <v>1414817940</v>
      </c>
      <c r="J846" s="14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4"/>
        <v>194</v>
      </c>
      <c r="P846" t="s">
        <v>8310</v>
      </c>
      <c r="Q846" t="s">
        <v>8326</v>
      </c>
      <c r="R846" s="12">
        <f t="shared" si="52"/>
        <v>41905.684629629628</v>
      </c>
      <c r="S846" s="13">
        <f t="shared" si="53"/>
        <v>41944.207638888889</v>
      </c>
    </row>
    <row r="847" spans="1:19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4">
        <v>1473047940</v>
      </c>
      <c r="J847" s="14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4"/>
        <v>120</v>
      </c>
      <c r="P847" t="s">
        <v>8310</v>
      </c>
      <c r="Q847" t="s">
        <v>8326</v>
      </c>
      <c r="R847" s="12">
        <f t="shared" si="52"/>
        <v>42578.205972222218</v>
      </c>
      <c r="S847" s="13">
        <f t="shared" si="53"/>
        <v>42618.165972222225</v>
      </c>
    </row>
    <row r="848" spans="1:19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4">
        <v>1394460000</v>
      </c>
      <c r="J848" s="14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4"/>
        <v>122</v>
      </c>
      <c r="P848" t="s">
        <v>8310</v>
      </c>
      <c r="Q848" t="s">
        <v>8326</v>
      </c>
      <c r="R848" s="12">
        <f t="shared" si="52"/>
        <v>41694.391840277778</v>
      </c>
      <c r="S848" s="13">
        <f t="shared" si="53"/>
        <v>41708.583333333336</v>
      </c>
    </row>
    <row r="849" spans="1:19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4">
        <v>1436555376</v>
      </c>
      <c r="J849" s="14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4"/>
        <v>100</v>
      </c>
      <c r="P849" t="s">
        <v>8310</v>
      </c>
      <c r="Q849" t="s">
        <v>8326</v>
      </c>
      <c r="R849" s="12">
        <f t="shared" si="52"/>
        <v>42165.79833333334</v>
      </c>
      <c r="S849" s="13">
        <f t="shared" si="53"/>
        <v>42195.79833333334</v>
      </c>
    </row>
    <row r="850" spans="1:19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4">
        <v>1429038033</v>
      </c>
      <c r="J850" s="14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4"/>
        <v>100</v>
      </c>
      <c r="P850" t="s">
        <v>8310</v>
      </c>
      <c r="Q850" t="s">
        <v>8326</v>
      </c>
      <c r="R850" s="12">
        <f t="shared" si="52"/>
        <v>42078.792048611111</v>
      </c>
      <c r="S850" s="13">
        <f t="shared" si="53"/>
        <v>42108.792048611111</v>
      </c>
    </row>
    <row r="851" spans="1:19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4">
        <v>1426473264</v>
      </c>
      <c r="J851" s="14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4"/>
        <v>120</v>
      </c>
      <c r="P851" t="s">
        <v>8310</v>
      </c>
      <c r="Q851" t="s">
        <v>8326</v>
      </c>
      <c r="R851" s="12">
        <f t="shared" si="52"/>
        <v>42051.148888888885</v>
      </c>
      <c r="S851" s="13">
        <f t="shared" si="53"/>
        <v>42079.107222222221</v>
      </c>
    </row>
    <row r="852" spans="1:19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4">
        <v>1461560340</v>
      </c>
      <c r="J852" s="14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4"/>
        <v>155</v>
      </c>
      <c r="P852" t="s">
        <v>8310</v>
      </c>
      <c r="Q852" t="s">
        <v>8326</v>
      </c>
      <c r="R852" s="12">
        <f t="shared" si="52"/>
        <v>42452.827743055561</v>
      </c>
      <c r="S852" s="13">
        <f t="shared" si="53"/>
        <v>42485.207638888889</v>
      </c>
    </row>
    <row r="853" spans="1:19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4">
        <v>1469994300</v>
      </c>
      <c r="J853" s="14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4"/>
        <v>130</v>
      </c>
      <c r="P853" t="s">
        <v>8310</v>
      </c>
      <c r="Q853" t="s">
        <v>8326</v>
      </c>
      <c r="R853" s="12">
        <f t="shared" si="52"/>
        <v>42522.880243055552</v>
      </c>
      <c r="S853" s="13">
        <f t="shared" si="53"/>
        <v>42582.822916666672</v>
      </c>
    </row>
    <row r="854" spans="1:19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4">
        <v>1477342800</v>
      </c>
      <c r="J854" s="1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4"/>
        <v>105</v>
      </c>
      <c r="P854" t="s">
        <v>8310</v>
      </c>
      <c r="Q854" t="s">
        <v>8326</v>
      </c>
      <c r="R854" s="12">
        <f t="shared" si="52"/>
        <v>42656.805497685185</v>
      </c>
      <c r="S854" s="13">
        <f t="shared" si="53"/>
        <v>42667.875</v>
      </c>
    </row>
    <row r="855" spans="1:19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4">
        <v>1424116709</v>
      </c>
      <c r="J855" s="14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4"/>
        <v>100</v>
      </c>
      <c r="P855" t="s">
        <v>8310</v>
      </c>
      <c r="Q855" t="s">
        <v>8326</v>
      </c>
      <c r="R855" s="12">
        <f t="shared" si="52"/>
        <v>42021.832280092596</v>
      </c>
      <c r="S855" s="13">
        <f t="shared" si="53"/>
        <v>42051.832280092596</v>
      </c>
    </row>
    <row r="856" spans="1:19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4">
        <v>1482901546</v>
      </c>
      <c r="J856" s="14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4"/>
        <v>118</v>
      </c>
      <c r="P856" t="s">
        <v>8310</v>
      </c>
      <c r="Q856" t="s">
        <v>8326</v>
      </c>
      <c r="R856" s="12">
        <f t="shared" si="52"/>
        <v>42702.212337962963</v>
      </c>
      <c r="S856" s="13">
        <f t="shared" si="53"/>
        <v>42732.212337962963</v>
      </c>
    </row>
    <row r="857" spans="1:19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4">
        <v>1469329217</v>
      </c>
      <c r="J857" s="14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4"/>
        <v>103</v>
      </c>
      <c r="P857" t="s">
        <v>8310</v>
      </c>
      <c r="Q857" t="s">
        <v>8326</v>
      </c>
      <c r="R857" s="12">
        <f t="shared" si="52"/>
        <v>42545.125196759262</v>
      </c>
      <c r="S857" s="13">
        <f t="shared" si="53"/>
        <v>42575.125196759262</v>
      </c>
    </row>
    <row r="858" spans="1:19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4">
        <v>1477422000</v>
      </c>
      <c r="J858" s="14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4"/>
        <v>218</v>
      </c>
      <c r="P858" t="s">
        <v>8310</v>
      </c>
      <c r="Q858" t="s">
        <v>8326</v>
      </c>
      <c r="R858" s="12">
        <f t="shared" si="52"/>
        <v>42609.311990740738</v>
      </c>
      <c r="S858" s="13">
        <f t="shared" si="53"/>
        <v>42668.791666666672</v>
      </c>
    </row>
    <row r="859" spans="1:19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4">
        <v>1448463431</v>
      </c>
      <c r="J859" s="14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4"/>
        <v>100</v>
      </c>
      <c r="P859" t="s">
        <v>8310</v>
      </c>
      <c r="Q859" t="s">
        <v>8326</v>
      </c>
      <c r="R859" s="12">
        <f t="shared" si="52"/>
        <v>42291.581377314811</v>
      </c>
      <c r="S859" s="13">
        <f t="shared" si="53"/>
        <v>42333.623043981483</v>
      </c>
    </row>
    <row r="860" spans="1:19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4">
        <v>1429138740</v>
      </c>
      <c r="J860" s="14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4"/>
        <v>144</v>
      </c>
      <c r="P860" t="s">
        <v>8310</v>
      </c>
      <c r="Q860" t="s">
        <v>8326</v>
      </c>
      <c r="R860" s="12">
        <f t="shared" si="52"/>
        <v>42079.745578703703</v>
      </c>
      <c r="S860" s="13">
        <f t="shared" si="53"/>
        <v>42109.957638888889</v>
      </c>
    </row>
    <row r="861" spans="1:19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4">
        <v>1433376000</v>
      </c>
      <c r="J861" s="14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4"/>
        <v>105</v>
      </c>
      <c r="P861" t="s">
        <v>8310</v>
      </c>
      <c r="Q861" t="s">
        <v>8326</v>
      </c>
      <c r="R861" s="12">
        <f t="shared" si="52"/>
        <v>42128.820231481484</v>
      </c>
      <c r="S861" s="13">
        <f t="shared" si="53"/>
        <v>42159</v>
      </c>
    </row>
    <row r="862" spans="1:19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4">
        <v>1385123713</v>
      </c>
      <c r="J862" s="14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4"/>
        <v>18</v>
      </c>
      <c r="P862" t="s">
        <v>8310</v>
      </c>
      <c r="Q862" t="s">
        <v>8327</v>
      </c>
      <c r="R862" s="12">
        <f t="shared" si="52"/>
        <v>41570.482789351852</v>
      </c>
      <c r="S862" s="13">
        <f t="shared" si="53"/>
        <v>41600.524456018517</v>
      </c>
    </row>
    <row r="863" spans="1:19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4">
        <v>1474067404</v>
      </c>
      <c r="J863" s="14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4"/>
        <v>2</v>
      </c>
      <c r="P863" t="s">
        <v>8310</v>
      </c>
      <c r="Q863" t="s">
        <v>8327</v>
      </c>
      <c r="R863" s="12">
        <f t="shared" si="52"/>
        <v>42599.965324074074</v>
      </c>
      <c r="S863" s="13">
        <f t="shared" si="53"/>
        <v>42629.965324074074</v>
      </c>
    </row>
    <row r="864" spans="1:19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4">
        <v>1384179548</v>
      </c>
      <c r="J864" s="1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4"/>
        <v>0</v>
      </c>
      <c r="P864" t="s">
        <v>8310</v>
      </c>
      <c r="Q864" t="s">
        <v>8327</v>
      </c>
      <c r="R864" s="12">
        <f t="shared" si="52"/>
        <v>41559.5549537037</v>
      </c>
      <c r="S864" s="13">
        <f t="shared" si="53"/>
        <v>41589.596620370372</v>
      </c>
    </row>
    <row r="865" spans="1:19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4">
        <v>1329014966</v>
      </c>
      <c r="J865" s="14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4"/>
        <v>5</v>
      </c>
      <c r="P865" t="s">
        <v>8310</v>
      </c>
      <c r="Q865" t="s">
        <v>8327</v>
      </c>
      <c r="R865" s="12">
        <f t="shared" si="52"/>
        <v>40921.117662037039</v>
      </c>
      <c r="S865" s="13">
        <f t="shared" si="53"/>
        <v>40951.117662037039</v>
      </c>
    </row>
    <row r="866" spans="1:19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4">
        <v>1381917540</v>
      </c>
      <c r="J866" s="14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4"/>
        <v>42</v>
      </c>
      <c r="P866" t="s">
        <v>8310</v>
      </c>
      <c r="Q866" t="s">
        <v>8327</v>
      </c>
      <c r="R866" s="12">
        <f t="shared" si="52"/>
        <v>41541.106921296298</v>
      </c>
      <c r="S866" s="13">
        <f t="shared" si="53"/>
        <v>41563.415972222225</v>
      </c>
    </row>
    <row r="867" spans="1:19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4">
        <v>1358361197</v>
      </c>
      <c r="J867" s="14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4"/>
        <v>2</v>
      </c>
      <c r="P867" t="s">
        <v>8310</v>
      </c>
      <c r="Q867" t="s">
        <v>8327</v>
      </c>
      <c r="R867" s="12">
        <f t="shared" si="52"/>
        <v>41230.77311342593</v>
      </c>
      <c r="S867" s="13">
        <f t="shared" si="53"/>
        <v>41290.77311342593</v>
      </c>
    </row>
    <row r="868" spans="1:19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4">
        <v>1425136200</v>
      </c>
      <c r="J868" s="14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4"/>
        <v>18</v>
      </c>
      <c r="P868" t="s">
        <v>8310</v>
      </c>
      <c r="Q868" t="s">
        <v>8327</v>
      </c>
      <c r="R868" s="12">
        <f t="shared" si="52"/>
        <v>42025.637939814813</v>
      </c>
      <c r="S868" s="13">
        <f t="shared" si="53"/>
        <v>42063.631944444445</v>
      </c>
    </row>
    <row r="869" spans="1:19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4">
        <v>1259643540</v>
      </c>
      <c r="J869" s="14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4"/>
        <v>24</v>
      </c>
      <c r="P869" t="s">
        <v>8310</v>
      </c>
      <c r="Q869" t="s">
        <v>8327</v>
      </c>
      <c r="R869" s="12">
        <f t="shared" si="52"/>
        <v>40088.105393518519</v>
      </c>
      <c r="S869" s="13">
        <f t="shared" si="53"/>
        <v>40148.207638888889</v>
      </c>
    </row>
    <row r="870" spans="1:19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4">
        <v>1389055198</v>
      </c>
      <c r="J870" s="14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4"/>
        <v>0</v>
      </c>
      <c r="P870" t="s">
        <v>8310</v>
      </c>
      <c r="Q870" t="s">
        <v>8327</v>
      </c>
      <c r="R870" s="12">
        <f t="shared" si="52"/>
        <v>41616.027754629627</v>
      </c>
      <c r="S870" s="13">
        <f t="shared" si="53"/>
        <v>41646.027754629627</v>
      </c>
    </row>
    <row r="871" spans="1:19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4">
        <v>1365448657</v>
      </c>
      <c r="J871" s="14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4"/>
        <v>12</v>
      </c>
      <c r="P871" t="s">
        <v>8310</v>
      </c>
      <c r="Q871" t="s">
        <v>8327</v>
      </c>
      <c r="R871" s="12">
        <f t="shared" si="52"/>
        <v>41342.845567129632</v>
      </c>
      <c r="S871" s="13">
        <f t="shared" si="53"/>
        <v>41372.803900462961</v>
      </c>
    </row>
    <row r="872" spans="1:19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4">
        <v>1377995523</v>
      </c>
      <c r="J872" s="14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4"/>
        <v>0</v>
      </c>
      <c r="P872" t="s">
        <v>8310</v>
      </c>
      <c r="Q872" t="s">
        <v>8327</v>
      </c>
      <c r="R872" s="12">
        <f t="shared" si="52"/>
        <v>41488.022256944445</v>
      </c>
      <c r="S872" s="13">
        <f t="shared" si="53"/>
        <v>41518.022256944445</v>
      </c>
    </row>
    <row r="873" spans="1:19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4">
        <v>1385735295</v>
      </c>
      <c r="J873" s="14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4"/>
        <v>5</v>
      </c>
      <c r="P873" t="s">
        <v>8310</v>
      </c>
      <c r="Q873" t="s">
        <v>8327</v>
      </c>
      <c r="R873" s="12">
        <f t="shared" si="52"/>
        <v>41577.561284722222</v>
      </c>
      <c r="S873" s="13">
        <f t="shared" si="53"/>
        <v>41607.602951388886</v>
      </c>
    </row>
    <row r="874" spans="1:19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4">
        <v>1299786527</v>
      </c>
      <c r="J874" s="1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4"/>
        <v>1</v>
      </c>
      <c r="P874" t="s">
        <v>8310</v>
      </c>
      <c r="Q874" t="s">
        <v>8327</v>
      </c>
      <c r="R874" s="12">
        <f t="shared" si="52"/>
        <v>40567.825543981482</v>
      </c>
      <c r="S874" s="13">
        <f t="shared" si="53"/>
        <v>40612.825543981482</v>
      </c>
    </row>
    <row r="875" spans="1:19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4">
        <v>1352610040</v>
      </c>
      <c r="J875" s="14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4"/>
        <v>1</v>
      </c>
      <c r="P875" t="s">
        <v>8310</v>
      </c>
      <c r="Q875" t="s">
        <v>8327</v>
      </c>
      <c r="R875" s="12">
        <f t="shared" si="52"/>
        <v>41184.167129629634</v>
      </c>
      <c r="S875" s="13">
        <f t="shared" si="53"/>
        <v>41224.208796296298</v>
      </c>
    </row>
    <row r="876" spans="1:19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4">
        <v>1367676034</v>
      </c>
      <c r="J876" s="14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4"/>
        <v>24</v>
      </c>
      <c r="P876" t="s">
        <v>8310</v>
      </c>
      <c r="Q876" t="s">
        <v>8327</v>
      </c>
      <c r="R876" s="12">
        <f t="shared" si="52"/>
        <v>41368.583726851852</v>
      </c>
      <c r="S876" s="13">
        <f t="shared" si="53"/>
        <v>41398.583726851852</v>
      </c>
    </row>
    <row r="877" spans="1:19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4">
        <v>1442856131</v>
      </c>
      <c r="J877" s="14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4"/>
        <v>0</v>
      </c>
      <c r="P877" t="s">
        <v>8310</v>
      </c>
      <c r="Q877" t="s">
        <v>8327</v>
      </c>
      <c r="R877" s="12">
        <f t="shared" si="52"/>
        <v>42248.723738425921</v>
      </c>
      <c r="S877" s="13">
        <f t="shared" si="53"/>
        <v>42268.723738425921</v>
      </c>
    </row>
    <row r="878" spans="1:19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4">
        <v>1359978927</v>
      </c>
      <c r="J878" s="14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4"/>
        <v>41</v>
      </c>
      <c r="P878" t="s">
        <v>8310</v>
      </c>
      <c r="Q878" t="s">
        <v>8327</v>
      </c>
      <c r="R878" s="12">
        <f t="shared" si="52"/>
        <v>41276.496840277774</v>
      </c>
      <c r="S878" s="13">
        <f t="shared" si="53"/>
        <v>41309.496840277774</v>
      </c>
    </row>
    <row r="879" spans="1:19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4">
        <v>1387479360</v>
      </c>
      <c r="J879" s="14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4"/>
        <v>68</v>
      </c>
      <c r="P879" t="s">
        <v>8310</v>
      </c>
      <c r="Q879" t="s">
        <v>8327</v>
      </c>
      <c r="R879" s="12">
        <f t="shared" si="52"/>
        <v>41597.788888888892</v>
      </c>
      <c r="S879" s="13">
        <f t="shared" si="53"/>
        <v>41627.788888888892</v>
      </c>
    </row>
    <row r="880" spans="1:19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4">
        <v>1293082524</v>
      </c>
      <c r="J880" s="14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4"/>
        <v>1</v>
      </c>
      <c r="P880" t="s">
        <v>8310</v>
      </c>
      <c r="Q880" t="s">
        <v>8327</v>
      </c>
      <c r="R880" s="12">
        <f t="shared" si="52"/>
        <v>40505.232916666668</v>
      </c>
      <c r="S880" s="13">
        <f t="shared" si="53"/>
        <v>40535.232916666668</v>
      </c>
    </row>
    <row r="881" spans="1:19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4">
        <v>1338321305</v>
      </c>
      <c r="J881" s="14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4"/>
        <v>31</v>
      </c>
      <c r="P881" t="s">
        <v>8310</v>
      </c>
      <c r="Q881" t="s">
        <v>8327</v>
      </c>
      <c r="R881" s="12">
        <f t="shared" si="52"/>
        <v>41037.829918981479</v>
      </c>
      <c r="S881" s="13">
        <f t="shared" si="53"/>
        <v>41058.829918981479</v>
      </c>
    </row>
    <row r="882" spans="1:19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4">
        <v>1351582938</v>
      </c>
      <c r="J882" s="14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4"/>
        <v>3</v>
      </c>
      <c r="P882" t="s">
        <v>8310</v>
      </c>
      <c r="Q882" t="s">
        <v>8328</v>
      </c>
      <c r="R882" s="12">
        <f t="shared" si="52"/>
        <v>41179.32104166667</v>
      </c>
      <c r="S882" s="13">
        <f t="shared" si="53"/>
        <v>41212.32104166667</v>
      </c>
    </row>
    <row r="883" spans="1:19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4">
        <v>1326520886</v>
      </c>
      <c r="J883" s="14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4"/>
        <v>1</v>
      </c>
      <c r="P883" t="s">
        <v>8310</v>
      </c>
      <c r="Q883" t="s">
        <v>8328</v>
      </c>
      <c r="R883" s="12">
        <f t="shared" si="52"/>
        <v>40877.25099537037</v>
      </c>
      <c r="S883" s="13">
        <f t="shared" si="53"/>
        <v>40922.25099537037</v>
      </c>
    </row>
    <row r="884" spans="1:19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4">
        <v>1315341550</v>
      </c>
      <c r="J884" s="1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4"/>
        <v>20</v>
      </c>
      <c r="P884" t="s">
        <v>8310</v>
      </c>
      <c r="Q884" t="s">
        <v>8328</v>
      </c>
      <c r="R884" s="12">
        <f t="shared" si="52"/>
        <v>40759.860532407409</v>
      </c>
      <c r="S884" s="13">
        <f t="shared" si="53"/>
        <v>40792.860532407409</v>
      </c>
    </row>
    <row r="885" spans="1:19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4">
        <v>1456957635</v>
      </c>
      <c r="J885" s="14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4"/>
        <v>40</v>
      </c>
      <c r="P885" t="s">
        <v>8310</v>
      </c>
      <c r="Q885" t="s">
        <v>8328</v>
      </c>
      <c r="R885" s="12">
        <f t="shared" si="52"/>
        <v>42371.935590277775</v>
      </c>
      <c r="S885" s="13">
        <f t="shared" si="53"/>
        <v>42431.935590277775</v>
      </c>
    </row>
    <row r="886" spans="1:19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4">
        <v>1336789860</v>
      </c>
      <c r="J886" s="14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4"/>
        <v>1</v>
      </c>
      <c r="P886" t="s">
        <v>8310</v>
      </c>
      <c r="Q886" t="s">
        <v>8328</v>
      </c>
      <c r="R886" s="12">
        <f t="shared" si="52"/>
        <v>40981.802615740737</v>
      </c>
      <c r="S886" s="13">
        <f t="shared" si="53"/>
        <v>41041.104861111111</v>
      </c>
    </row>
    <row r="887" spans="1:19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4">
        <v>1483137311</v>
      </c>
      <c r="J887" s="14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4"/>
        <v>75</v>
      </c>
      <c r="P887" t="s">
        <v>8310</v>
      </c>
      <c r="Q887" t="s">
        <v>8328</v>
      </c>
      <c r="R887" s="12">
        <f t="shared" si="52"/>
        <v>42713.941099537042</v>
      </c>
      <c r="S887" s="13">
        <f t="shared" si="53"/>
        <v>42734.941099537042</v>
      </c>
    </row>
    <row r="888" spans="1:19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4">
        <v>1473972813</v>
      </c>
      <c r="J888" s="14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4"/>
        <v>41</v>
      </c>
      <c r="P888" t="s">
        <v>8310</v>
      </c>
      <c r="Q888" t="s">
        <v>8328</v>
      </c>
      <c r="R888" s="12">
        <f t="shared" si="52"/>
        <v>42603.870520833334</v>
      </c>
      <c r="S888" s="13">
        <f t="shared" si="53"/>
        <v>42628.870520833334</v>
      </c>
    </row>
    <row r="889" spans="1:19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4">
        <v>1338159655</v>
      </c>
      <c r="J889" s="14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4"/>
        <v>0</v>
      </c>
      <c r="P889" t="s">
        <v>8310</v>
      </c>
      <c r="Q889" t="s">
        <v>8328</v>
      </c>
      <c r="R889" s="12">
        <f t="shared" si="52"/>
        <v>41026.958969907406</v>
      </c>
      <c r="S889" s="13">
        <f t="shared" si="53"/>
        <v>41056.958969907406</v>
      </c>
    </row>
    <row r="890" spans="1:19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4">
        <v>1314856800</v>
      </c>
      <c r="J890" s="14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4"/>
        <v>7</v>
      </c>
      <c r="P890" t="s">
        <v>8310</v>
      </c>
      <c r="Q890" t="s">
        <v>8328</v>
      </c>
      <c r="R890" s="12">
        <f t="shared" si="52"/>
        <v>40751.753298611111</v>
      </c>
      <c r="S890" s="13">
        <f t="shared" si="53"/>
        <v>40787.25</v>
      </c>
    </row>
    <row r="891" spans="1:19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4">
        <v>1412534943</v>
      </c>
      <c r="J891" s="14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4"/>
        <v>9</v>
      </c>
      <c r="P891" t="s">
        <v>8310</v>
      </c>
      <c r="Q891" t="s">
        <v>8328</v>
      </c>
      <c r="R891" s="12">
        <f t="shared" si="52"/>
        <v>41887.784062500003</v>
      </c>
      <c r="S891" s="13">
        <f t="shared" si="53"/>
        <v>41917.784062500003</v>
      </c>
    </row>
    <row r="892" spans="1:19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4">
        <v>1385055979</v>
      </c>
      <c r="J892" s="14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4"/>
        <v>4</v>
      </c>
      <c r="P892" t="s">
        <v>8310</v>
      </c>
      <c r="Q892" t="s">
        <v>8328</v>
      </c>
      <c r="R892" s="12">
        <f t="shared" si="52"/>
        <v>41569.698831018519</v>
      </c>
      <c r="S892" s="13">
        <f t="shared" si="53"/>
        <v>41599.740497685183</v>
      </c>
    </row>
    <row r="893" spans="1:19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4">
        <v>1408581930</v>
      </c>
      <c r="J893" s="14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4"/>
        <v>3</v>
      </c>
      <c r="P893" t="s">
        <v>8310</v>
      </c>
      <c r="Q893" t="s">
        <v>8328</v>
      </c>
      <c r="R893" s="12">
        <f t="shared" si="52"/>
        <v>41842.031597222223</v>
      </c>
      <c r="S893" s="13">
        <f t="shared" si="53"/>
        <v>41872.031597222223</v>
      </c>
    </row>
    <row r="894" spans="1:19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4">
        <v>1280635200</v>
      </c>
      <c r="J894" s="1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4"/>
        <v>41</v>
      </c>
      <c r="P894" t="s">
        <v>8310</v>
      </c>
      <c r="Q894" t="s">
        <v>8328</v>
      </c>
      <c r="R894" s="12">
        <f t="shared" si="52"/>
        <v>40304.20003472222</v>
      </c>
      <c r="S894" s="13">
        <f t="shared" si="53"/>
        <v>40391.166666666664</v>
      </c>
    </row>
    <row r="895" spans="1:19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4">
        <v>1427920363</v>
      </c>
      <c r="J895" s="14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4"/>
        <v>10</v>
      </c>
      <c r="P895" t="s">
        <v>8310</v>
      </c>
      <c r="Q895" t="s">
        <v>8328</v>
      </c>
      <c r="R895" s="12">
        <f t="shared" si="52"/>
        <v>42065.897719907407</v>
      </c>
      <c r="S895" s="13">
        <f t="shared" si="53"/>
        <v>42095.856053240743</v>
      </c>
    </row>
    <row r="896" spans="1:19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4">
        <v>1465169610</v>
      </c>
      <c r="J896" s="14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4"/>
        <v>39</v>
      </c>
      <c r="P896" t="s">
        <v>8310</v>
      </c>
      <c r="Q896" t="s">
        <v>8328</v>
      </c>
      <c r="R896" s="12">
        <f t="shared" si="52"/>
        <v>42496.981597222228</v>
      </c>
      <c r="S896" s="13">
        <f t="shared" si="53"/>
        <v>42526.981597222228</v>
      </c>
    </row>
    <row r="897" spans="1:19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4">
        <v>1287975829</v>
      </c>
      <c r="J897" s="14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4"/>
        <v>2</v>
      </c>
      <c r="P897" t="s">
        <v>8310</v>
      </c>
      <c r="Q897" t="s">
        <v>8328</v>
      </c>
      <c r="R897" s="12">
        <f t="shared" si="52"/>
        <v>40431.127650462964</v>
      </c>
      <c r="S897" s="13">
        <f t="shared" si="53"/>
        <v>40476.127650462964</v>
      </c>
    </row>
    <row r="898" spans="1:19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4">
        <v>1440734400</v>
      </c>
      <c r="J898" s="14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4"/>
        <v>40</v>
      </c>
      <c r="P898" t="s">
        <v>8310</v>
      </c>
      <c r="Q898" t="s">
        <v>8328</v>
      </c>
      <c r="R898" s="12">
        <f t="shared" ref="R898:R961" si="55">(((J898/60)/60)/24)+DATE(1970,1,1)</f>
        <v>42218.872986111113</v>
      </c>
      <c r="S898" s="13">
        <f t="shared" ref="S898:S961" si="56">(((I898/60)/60)/24)+DATE(1970,1,1)</f>
        <v>42244.166666666672</v>
      </c>
    </row>
    <row r="899" spans="1:19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4">
        <v>1354123908</v>
      </c>
      <c r="J899" s="14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4"/>
        <v>0</v>
      </c>
      <c r="P899" t="s">
        <v>8310</v>
      </c>
      <c r="Q899" t="s">
        <v>8328</v>
      </c>
      <c r="R899" s="12">
        <f t="shared" si="55"/>
        <v>41211.688750000001</v>
      </c>
      <c r="S899" s="13">
        <f t="shared" si="56"/>
        <v>41241.730416666665</v>
      </c>
    </row>
    <row r="900" spans="1:19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4">
        <v>1326651110</v>
      </c>
      <c r="J900" s="14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4"/>
        <v>3</v>
      </c>
      <c r="P900" t="s">
        <v>8310</v>
      </c>
      <c r="Q900" t="s">
        <v>8328</v>
      </c>
      <c r="R900" s="12">
        <f t="shared" si="55"/>
        <v>40878.758217592593</v>
      </c>
      <c r="S900" s="13">
        <f t="shared" si="56"/>
        <v>40923.758217592593</v>
      </c>
    </row>
    <row r="901" spans="1:19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4">
        <v>1306549362</v>
      </c>
      <c r="J901" s="14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4"/>
        <v>37</v>
      </c>
      <c r="P901" t="s">
        <v>8310</v>
      </c>
      <c r="Q901" t="s">
        <v>8328</v>
      </c>
      <c r="R901" s="12">
        <f t="shared" si="55"/>
        <v>40646.099097222221</v>
      </c>
      <c r="S901" s="13">
        <f t="shared" si="56"/>
        <v>40691.099097222221</v>
      </c>
    </row>
    <row r="902" spans="1:19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4">
        <v>1459365802</v>
      </c>
      <c r="J902" s="14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4"/>
        <v>0</v>
      </c>
      <c r="P902" t="s">
        <v>8310</v>
      </c>
      <c r="Q902" t="s">
        <v>8327</v>
      </c>
      <c r="R902" s="12">
        <f t="shared" si="55"/>
        <v>42429.84956018519</v>
      </c>
      <c r="S902" s="13">
        <f t="shared" si="56"/>
        <v>42459.807893518519</v>
      </c>
    </row>
    <row r="903" spans="1:19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4">
        <v>1276024260</v>
      </c>
      <c r="J903" s="14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4"/>
        <v>0</v>
      </c>
      <c r="P903" t="s">
        <v>8310</v>
      </c>
      <c r="Q903" t="s">
        <v>8327</v>
      </c>
      <c r="R903" s="12">
        <f t="shared" si="55"/>
        <v>40291.81150462963</v>
      </c>
      <c r="S903" s="13">
        <f t="shared" si="56"/>
        <v>40337.799305555556</v>
      </c>
    </row>
    <row r="904" spans="1:19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4">
        <v>1409412600</v>
      </c>
      <c r="J904" s="1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4"/>
        <v>0</v>
      </c>
      <c r="P904" t="s">
        <v>8310</v>
      </c>
      <c r="Q904" t="s">
        <v>8327</v>
      </c>
      <c r="R904" s="12">
        <f t="shared" si="55"/>
        <v>41829.965532407405</v>
      </c>
      <c r="S904" s="13">
        <f t="shared" si="56"/>
        <v>41881.645833333336</v>
      </c>
    </row>
    <row r="905" spans="1:19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4">
        <v>1348367100</v>
      </c>
      <c r="J905" s="14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4"/>
        <v>3</v>
      </c>
      <c r="P905" t="s">
        <v>8310</v>
      </c>
      <c r="Q905" t="s">
        <v>8327</v>
      </c>
      <c r="R905" s="12">
        <f t="shared" si="55"/>
        <v>41149.796064814815</v>
      </c>
      <c r="S905" s="13">
        <f t="shared" si="56"/>
        <v>41175.100694444445</v>
      </c>
    </row>
    <row r="906" spans="1:19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4">
        <v>1451786137</v>
      </c>
      <c r="J906" s="14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57">ROUND(E906/D906*100,0)</f>
        <v>0</v>
      </c>
      <c r="P906" t="s">
        <v>8310</v>
      </c>
      <c r="Q906" t="s">
        <v>8327</v>
      </c>
      <c r="R906" s="12">
        <f t="shared" si="55"/>
        <v>42342.080289351856</v>
      </c>
      <c r="S906" s="13">
        <f t="shared" si="56"/>
        <v>42372.080289351856</v>
      </c>
    </row>
    <row r="907" spans="1:19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4">
        <v>1295847926</v>
      </c>
      <c r="J907" s="14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7"/>
        <v>3</v>
      </c>
      <c r="P907" t="s">
        <v>8310</v>
      </c>
      <c r="Q907" t="s">
        <v>8327</v>
      </c>
      <c r="R907" s="12">
        <f t="shared" si="55"/>
        <v>40507.239884259259</v>
      </c>
      <c r="S907" s="13">
        <f t="shared" si="56"/>
        <v>40567.239884259259</v>
      </c>
    </row>
    <row r="908" spans="1:19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4">
        <v>1394681590</v>
      </c>
      <c r="J908" s="14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7"/>
        <v>0</v>
      </c>
      <c r="P908" t="s">
        <v>8310</v>
      </c>
      <c r="Q908" t="s">
        <v>8327</v>
      </c>
      <c r="R908" s="12">
        <f t="shared" si="55"/>
        <v>41681.189699074072</v>
      </c>
      <c r="S908" s="13">
        <f t="shared" si="56"/>
        <v>41711.148032407407</v>
      </c>
    </row>
    <row r="909" spans="1:19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4">
        <v>1315715823</v>
      </c>
      <c r="J909" s="14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7"/>
        <v>0</v>
      </c>
      <c r="P909" t="s">
        <v>8310</v>
      </c>
      <c r="Q909" t="s">
        <v>8327</v>
      </c>
      <c r="R909" s="12">
        <f t="shared" si="55"/>
        <v>40767.192395833335</v>
      </c>
      <c r="S909" s="13">
        <f t="shared" si="56"/>
        <v>40797.192395833335</v>
      </c>
    </row>
    <row r="910" spans="1:19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4">
        <v>1280206740</v>
      </c>
      <c r="J910" s="14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7"/>
        <v>0</v>
      </c>
      <c r="P910" t="s">
        <v>8310</v>
      </c>
      <c r="Q910" t="s">
        <v>8327</v>
      </c>
      <c r="R910" s="12">
        <f t="shared" si="55"/>
        <v>40340.801562499997</v>
      </c>
      <c r="S910" s="13">
        <f t="shared" si="56"/>
        <v>40386.207638888889</v>
      </c>
    </row>
    <row r="911" spans="1:19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4">
        <v>1343016000</v>
      </c>
      <c r="J911" s="14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7"/>
        <v>3</v>
      </c>
      <c r="P911" t="s">
        <v>8310</v>
      </c>
      <c r="Q911" t="s">
        <v>8327</v>
      </c>
      <c r="R911" s="12">
        <f t="shared" si="55"/>
        <v>41081.69027777778</v>
      </c>
      <c r="S911" s="13">
        <f t="shared" si="56"/>
        <v>41113.166666666664</v>
      </c>
    </row>
    <row r="912" spans="1:19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4">
        <v>1488546319</v>
      </c>
      <c r="J912" s="14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7"/>
        <v>22</v>
      </c>
      <c r="P912" t="s">
        <v>8310</v>
      </c>
      <c r="Q912" t="s">
        <v>8327</v>
      </c>
      <c r="R912" s="12">
        <f t="shared" si="55"/>
        <v>42737.545358796298</v>
      </c>
      <c r="S912" s="13">
        <f t="shared" si="56"/>
        <v>42797.545358796298</v>
      </c>
    </row>
    <row r="913" spans="1:19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4">
        <v>1390522045</v>
      </c>
      <c r="J913" s="14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7"/>
        <v>0</v>
      </c>
      <c r="P913" t="s">
        <v>8310</v>
      </c>
      <c r="Q913" t="s">
        <v>8327</v>
      </c>
      <c r="R913" s="12">
        <f t="shared" si="55"/>
        <v>41642.005150462966</v>
      </c>
      <c r="S913" s="13">
        <f t="shared" si="56"/>
        <v>41663.005150462966</v>
      </c>
    </row>
    <row r="914" spans="1:19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4">
        <v>1355197047</v>
      </c>
      <c r="J914" s="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7"/>
        <v>1</v>
      </c>
      <c r="P914" t="s">
        <v>8310</v>
      </c>
      <c r="Q914" t="s">
        <v>8327</v>
      </c>
      <c r="R914" s="12">
        <f t="shared" si="55"/>
        <v>41194.109340277777</v>
      </c>
      <c r="S914" s="13">
        <f t="shared" si="56"/>
        <v>41254.151006944441</v>
      </c>
    </row>
    <row r="915" spans="1:19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4">
        <v>1336188019</v>
      </c>
      <c r="J915" s="14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7"/>
        <v>7</v>
      </c>
      <c r="P915" t="s">
        <v>8310</v>
      </c>
      <c r="Q915" t="s">
        <v>8327</v>
      </c>
      <c r="R915" s="12">
        <f t="shared" si="55"/>
        <v>41004.139108796298</v>
      </c>
      <c r="S915" s="13">
        <f t="shared" si="56"/>
        <v>41034.139108796298</v>
      </c>
    </row>
    <row r="916" spans="1:19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4">
        <v>1345918747</v>
      </c>
      <c r="J916" s="14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7"/>
        <v>0</v>
      </c>
      <c r="P916" t="s">
        <v>8310</v>
      </c>
      <c r="Q916" t="s">
        <v>8327</v>
      </c>
      <c r="R916" s="12">
        <f t="shared" si="55"/>
        <v>41116.763275462967</v>
      </c>
      <c r="S916" s="13">
        <f t="shared" si="56"/>
        <v>41146.763275462967</v>
      </c>
    </row>
    <row r="917" spans="1:19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4">
        <v>1330577940</v>
      </c>
      <c r="J917" s="14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7"/>
        <v>6</v>
      </c>
      <c r="P917" t="s">
        <v>8310</v>
      </c>
      <c r="Q917" t="s">
        <v>8327</v>
      </c>
      <c r="R917" s="12">
        <f t="shared" si="55"/>
        <v>40937.679560185185</v>
      </c>
      <c r="S917" s="13">
        <f t="shared" si="56"/>
        <v>40969.207638888889</v>
      </c>
    </row>
    <row r="918" spans="1:19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4">
        <v>1287723600</v>
      </c>
      <c r="J918" s="14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7"/>
        <v>0</v>
      </c>
      <c r="P918" t="s">
        <v>8310</v>
      </c>
      <c r="Q918" t="s">
        <v>8327</v>
      </c>
      <c r="R918" s="12">
        <f t="shared" si="55"/>
        <v>40434.853402777779</v>
      </c>
      <c r="S918" s="13">
        <f t="shared" si="56"/>
        <v>40473.208333333336</v>
      </c>
    </row>
    <row r="919" spans="1:19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4">
        <v>1405305000</v>
      </c>
      <c r="J919" s="14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7"/>
        <v>1</v>
      </c>
      <c r="P919" t="s">
        <v>8310</v>
      </c>
      <c r="Q919" t="s">
        <v>8327</v>
      </c>
      <c r="R919" s="12">
        <f t="shared" si="55"/>
        <v>41802.94363425926</v>
      </c>
      <c r="S919" s="13">
        <f t="shared" si="56"/>
        <v>41834.104166666664</v>
      </c>
    </row>
    <row r="920" spans="1:19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4">
        <v>1417474761</v>
      </c>
      <c r="J920" s="14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7"/>
        <v>5</v>
      </c>
      <c r="P920" t="s">
        <v>8310</v>
      </c>
      <c r="Q920" t="s">
        <v>8327</v>
      </c>
      <c r="R920" s="12">
        <f t="shared" si="55"/>
        <v>41944.916215277779</v>
      </c>
      <c r="S920" s="13">
        <f t="shared" si="56"/>
        <v>41974.957881944443</v>
      </c>
    </row>
    <row r="921" spans="1:19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4">
        <v>1355930645</v>
      </c>
      <c r="J921" s="14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7"/>
        <v>1</v>
      </c>
      <c r="P921" t="s">
        <v>8310</v>
      </c>
      <c r="Q921" t="s">
        <v>8327</v>
      </c>
      <c r="R921" s="12">
        <f t="shared" si="55"/>
        <v>41227.641724537039</v>
      </c>
      <c r="S921" s="13">
        <f t="shared" si="56"/>
        <v>41262.641724537039</v>
      </c>
    </row>
    <row r="922" spans="1:19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4">
        <v>1384448822</v>
      </c>
      <c r="J922" s="14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7"/>
        <v>0</v>
      </c>
      <c r="P922" t="s">
        <v>8310</v>
      </c>
      <c r="Q922" t="s">
        <v>8327</v>
      </c>
      <c r="R922" s="12">
        <f t="shared" si="55"/>
        <v>41562.67155092593</v>
      </c>
      <c r="S922" s="13">
        <f t="shared" si="56"/>
        <v>41592.713217592594</v>
      </c>
    </row>
    <row r="923" spans="1:19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4">
        <v>1323666376</v>
      </c>
      <c r="J923" s="14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7"/>
        <v>31</v>
      </c>
      <c r="P923" t="s">
        <v>8310</v>
      </c>
      <c r="Q923" t="s">
        <v>8327</v>
      </c>
      <c r="R923" s="12">
        <f t="shared" si="55"/>
        <v>40847.171018518515</v>
      </c>
      <c r="S923" s="13">
        <f t="shared" si="56"/>
        <v>40889.212685185186</v>
      </c>
    </row>
    <row r="924" spans="1:19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4">
        <v>1412167393</v>
      </c>
      <c r="J924" s="1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7"/>
        <v>21</v>
      </c>
      <c r="P924" t="s">
        <v>8310</v>
      </c>
      <c r="Q924" t="s">
        <v>8327</v>
      </c>
      <c r="R924" s="12">
        <f t="shared" si="55"/>
        <v>41878.530011574076</v>
      </c>
      <c r="S924" s="13">
        <f t="shared" si="56"/>
        <v>41913.530011574076</v>
      </c>
    </row>
    <row r="925" spans="1:19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4">
        <v>1416614523</v>
      </c>
      <c r="J925" s="14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7"/>
        <v>2</v>
      </c>
      <c r="P925" t="s">
        <v>8310</v>
      </c>
      <c r="Q925" t="s">
        <v>8327</v>
      </c>
      <c r="R925" s="12">
        <f t="shared" si="55"/>
        <v>41934.959756944445</v>
      </c>
      <c r="S925" s="13">
        <f t="shared" si="56"/>
        <v>41965.001423611116</v>
      </c>
    </row>
    <row r="926" spans="1:19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4">
        <v>1360795069</v>
      </c>
      <c r="J926" s="14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7"/>
        <v>11</v>
      </c>
      <c r="P926" t="s">
        <v>8310</v>
      </c>
      <c r="Q926" t="s">
        <v>8327</v>
      </c>
      <c r="R926" s="12">
        <f t="shared" si="55"/>
        <v>41288.942928240744</v>
      </c>
      <c r="S926" s="13">
        <f t="shared" si="56"/>
        <v>41318.942928240744</v>
      </c>
    </row>
    <row r="927" spans="1:19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4">
        <v>1385590111</v>
      </c>
      <c r="J927" s="14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7"/>
        <v>3</v>
      </c>
      <c r="P927" t="s">
        <v>8310</v>
      </c>
      <c r="Q927" t="s">
        <v>8327</v>
      </c>
      <c r="R927" s="12">
        <f t="shared" si="55"/>
        <v>41575.880914351852</v>
      </c>
      <c r="S927" s="13">
        <f t="shared" si="56"/>
        <v>41605.922581018516</v>
      </c>
    </row>
    <row r="928" spans="1:19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4">
        <v>1278628800</v>
      </c>
      <c r="J928" s="14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7"/>
        <v>0</v>
      </c>
      <c r="P928" t="s">
        <v>8310</v>
      </c>
      <c r="Q928" t="s">
        <v>8327</v>
      </c>
      <c r="R928" s="12">
        <f t="shared" si="55"/>
        <v>40338.02002314815</v>
      </c>
      <c r="S928" s="13">
        <f t="shared" si="56"/>
        <v>40367.944444444445</v>
      </c>
    </row>
    <row r="929" spans="1:19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4">
        <v>1337024695</v>
      </c>
      <c r="J929" s="14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7"/>
        <v>0</v>
      </c>
      <c r="P929" t="s">
        <v>8310</v>
      </c>
      <c r="Q929" t="s">
        <v>8327</v>
      </c>
      <c r="R929" s="12">
        <f t="shared" si="55"/>
        <v>41013.822858796295</v>
      </c>
      <c r="S929" s="13">
        <f t="shared" si="56"/>
        <v>41043.822858796295</v>
      </c>
    </row>
    <row r="930" spans="1:19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4">
        <v>1353196800</v>
      </c>
      <c r="J930" s="14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7"/>
        <v>11</v>
      </c>
      <c r="P930" t="s">
        <v>8310</v>
      </c>
      <c r="Q930" t="s">
        <v>8327</v>
      </c>
      <c r="R930" s="12">
        <f t="shared" si="55"/>
        <v>41180.86241898148</v>
      </c>
      <c r="S930" s="13">
        <f t="shared" si="56"/>
        <v>41231</v>
      </c>
    </row>
    <row r="931" spans="1:19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4">
        <v>1333946569</v>
      </c>
      <c r="J931" s="14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7"/>
        <v>0</v>
      </c>
      <c r="P931" t="s">
        <v>8310</v>
      </c>
      <c r="Q931" t="s">
        <v>8327</v>
      </c>
      <c r="R931" s="12">
        <f t="shared" si="55"/>
        <v>40978.238067129627</v>
      </c>
      <c r="S931" s="13">
        <f t="shared" si="56"/>
        <v>41008.196400462963</v>
      </c>
    </row>
    <row r="932" spans="1:19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4">
        <v>1277501520</v>
      </c>
      <c r="J932" s="14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7"/>
        <v>38</v>
      </c>
      <c r="P932" t="s">
        <v>8310</v>
      </c>
      <c r="Q932" t="s">
        <v>8327</v>
      </c>
      <c r="R932" s="12">
        <f t="shared" si="55"/>
        <v>40312.915578703702</v>
      </c>
      <c r="S932" s="13">
        <f t="shared" si="56"/>
        <v>40354.897222222222</v>
      </c>
    </row>
    <row r="933" spans="1:19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4">
        <v>1395007200</v>
      </c>
      <c r="J933" s="14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7"/>
        <v>7</v>
      </c>
      <c r="P933" t="s">
        <v>8310</v>
      </c>
      <c r="Q933" t="s">
        <v>8327</v>
      </c>
      <c r="R933" s="12">
        <f t="shared" si="55"/>
        <v>41680.359976851854</v>
      </c>
      <c r="S933" s="13">
        <f t="shared" si="56"/>
        <v>41714.916666666664</v>
      </c>
    </row>
    <row r="934" spans="1:19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4">
        <v>1363990545</v>
      </c>
      <c r="J934" s="1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7"/>
        <v>15</v>
      </c>
      <c r="P934" t="s">
        <v>8310</v>
      </c>
      <c r="Q934" t="s">
        <v>8327</v>
      </c>
      <c r="R934" s="12">
        <f t="shared" si="55"/>
        <v>41310.969270833331</v>
      </c>
      <c r="S934" s="13">
        <f t="shared" si="56"/>
        <v>41355.927604166667</v>
      </c>
    </row>
    <row r="935" spans="1:19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4">
        <v>1399867409</v>
      </c>
      <c r="J935" s="14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7"/>
        <v>6</v>
      </c>
      <c r="P935" t="s">
        <v>8310</v>
      </c>
      <c r="Q935" t="s">
        <v>8327</v>
      </c>
      <c r="R935" s="12">
        <f t="shared" si="55"/>
        <v>41711.169085648151</v>
      </c>
      <c r="S935" s="13">
        <f t="shared" si="56"/>
        <v>41771.169085648151</v>
      </c>
    </row>
    <row r="936" spans="1:19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4">
        <v>1399183200</v>
      </c>
      <c r="J936" s="14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7"/>
        <v>30</v>
      </c>
      <c r="P936" t="s">
        <v>8310</v>
      </c>
      <c r="Q936" t="s">
        <v>8327</v>
      </c>
      <c r="R936" s="12">
        <f t="shared" si="55"/>
        <v>41733.737083333333</v>
      </c>
      <c r="S936" s="13">
        <f t="shared" si="56"/>
        <v>41763.25</v>
      </c>
    </row>
    <row r="937" spans="1:19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4">
        <v>1454054429</v>
      </c>
      <c r="J937" s="14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7"/>
        <v>1</v>
      </c>
      <c r="P937" t="s">
        <v>8310</v>
      </c>
      <c r="Q937" t="s">
        <v>8327</v>
      </c>
      <c r="R937" s="12">
        <f t="shared" si="55"/>
        <v>42368.333668981482</v>
      </c>
      <c r="S937" s="13">
        <f t="shared" si="56"/>
        <v>42398.333668981482</v>
      </c>
    </row>
    <row r="938" spans="1:19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4">
        <v>1326916800</v>
      </c>
      <c r="J938" s="14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7"/>
        <v>0</v>
      </c>
      <c r="P938" t="s">
        <v>8310</v>
      </c>
      <c r="Q938" t="s">
        <v>8327</v>
      </c>
      <c r="R938" s="12">
        <f t="shared" si="55"/>
        <v>40883.024178240739</v>
      </c>
      <c r="S938" s="13">
        <f t="shared" si="56"/>
        <v>40926.833333333336</v>
      </c>
    </row>
    <row r="939" spans="1:19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4">
        <v>1383509357</v>
      </c>
      <c r="J939" s="14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7"/>
        <v>1</v>
      </c>
      <c r="P939" t="s">
        <v>8310</v>
      </c>
      <c r="Q939" t="s">
        <v>8327</v>
      </c>
      <c r="R939" s="12">
        <f t="shared" si="55"/>
        <v>41551.798113425924</v>
      </c>
      <c r="S939" s="13">
        <f t="shared" si="56"/>
        <v>41581.839780092596</v>
      </c>
    </row>
    <row r="940" spans="1:19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4">
        <v>1346585448</v>
      </c>
      <c r="J940" s="14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7"/>
        <v>0</v>
      </c>
      <c r="P940" t="s">
        <v>8310</v>
      </c>
      <c r="Q940" t="s">
        <v>8327</v>
      </c>
      <c r="R940" s="12">
        <f t="shared" si="55"/>
        <v>41124.479722222226</v>
      </c>
      <c r="S940" s="13">
        <f t="shared" si="56"/>
        <v>41154.479722222226</v>
      </c>
    </row>
    <row r="941" spans="1:19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4">
        <v>1372622280</v>
      </c>
      <c r="J941" s="14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7"/>
        <v>1</v>
      </c>
      <c r="P941" t="s">
        <v>8310</v>
      </c>
      <c r="Q941" t="s">
        <v>8327</v>
      </c>
      <c r="R941" s="12">
        <f t="shared" si="55"/>
        <v>41416.763171296298</v>
      </c>
      <c r="S941" s="13">
        <f t="shared" si="56"/>
        <v>41455.831944444442</v>
      </c>
    </row>
    <row r="942" spans="1:19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4">
        <v>1439251926</v>
      </c>
      <c r="J942" s="14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7"/>
        <v>17</v>
      </c>
      <c r="P942" t="s">
        <v>8321</v>
      </c>
      <c r="Q942" t="s">
        <v>8323</v>
      </c>
      <c r="R942" s="12">
        <f t="shared" si="55"/>
        <v>42182.008402777778</v>
      </c>
      <c r="S942" s="13">
        <f t="shared" si="56"/>
        <v>42227.008402777778</v>
      </c>
    </row>
    <row r="943" spans="1:19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4">
        <v>1486693145</v>
      </c>
      <c r="J943" s="14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7"/>
        <v>2</v>
      </c>
      <c r="P943" t="s">
        <v>8321</v>
      </c>
      <c r="Q943" t="s">
        <v>8323</v>
      </c>
      <c r="R943" s="12">
        <f t="shared" si="55"/>
        <v>42746.096585648149</v>
      </c>
      <c r="S943" s="13">
        <f t="shared" si="56"/>
        <v>42776.096585648149</v>
      </c>
    </row>
    <row r="944" spans="1:19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4">
        <v>1455826460</v>
      </c>
      <c r="J944" s="1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7"/>
        <v>9</v>
      </c>
      <c r="P944" t="s">
        <v>8321</v>
      </c>
      <c r="Q944" t="s">
        <v>8323</v>
      </c>
      <c r="R944" s="12">
        <f t="shared" si="55"/>
        <v>42382.843287037031</v>
      </c>
      <c r="S944" s="13">
        <f t="shared" si="56"/>
        <v>42418.843287037031</v>
      </c>
    </row>
    <row r="945" spans="1:19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4">
        <v>1480438905</v>
      </c>
      <c r="J945" s="14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7"/>
        <v>10</v>
      </c>
      <c r="P945" t="s">
        <v>8321</v>
      </c>
      <c r="Q945" t="s">
        <v>8323</v>
      </c>
      <c r="R945" s="12">
        <f t="shared" si="55"/>
        <v>42673.66788194445</v>
      </c>
      <c r="S945" s="13">
        <f t="shared" si="56"/>
        <v>42703.709548611107</v>
      </c>
    </row>
    <row r="946" spans="1:19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4">
        <v>1460988000</v>
      </c>
      <c r="J946" s="14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7"/>
        <v>13</v>
      </c>
      <c r="P946" t="s">
        <v>8321</v>
      </c>
      <c r="Q946" t="s">
        <v>8323</v>
      </c>
      <c r="R946" s="12">
        <f t="shared" si="55"/>
        <v>42444.583912037036</v>
      </c>
      <c r="S946" s="13">
        <f t="shared" si="56"/>
        <v>42478.583333333328</v>
      </c>
    </row>
    <row r="947" spans="1:19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4">
        <v>1487462340</v>
      </c>
      <c r="J947" s="14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7"/>
        <v>2</v>
      </c>
      <c r="P947" t="s">
        <v>8321</v>
      </c>
      <c r="Q947" t="s">
        <v>8323</v>
      </c>
      <c r="R947" s="12">
        <f t="shared" si="55"/>
        <v>42732.872986111113</v>
      </c>
      <c r="S947" s="13">
        <f t="shared" si="56"/>
        <v>42784.999305555553</v>
      </c>
    </row>
    <row r="948" spans="1:19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4">
        <v>1473444048</v>
      </c>
      <c r="J948" s="14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7"/>
        <v>2</v>
      </c>
      <c r="P948" t="s">
        <v>8321</v>
      </c>
      <c r="Q948" t="s">
        <v>8323</v>
      </c>
      <c r="R948" s="12">
        <f t="shared" si="55"/>
        <v>42592.750555555554</v>
      </c>
      <c r="S948" s="13">
        <f t="shared" si="56"/>
        <v>42622.750555555554</v>
      </c>
    </row>
    <row r="949" spans="1:19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4">
        <v>1467312306</v>
      </c>
      <c r="J949" s="14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7"/>
        <v>0</v>
      </c>
      <c r="P949" t="s">
        <v>8321</v>
      </c>
      <c r="Q949" t="s">
        <v>8323</v>
      </c>
      <c r="R949" s="12">
        <f t="shared" si="55"/>
        <v>42491.781319444446</v>
      </c>
      <c r="S949" s="13">
        <f t="shared" si="56"/>
        <v>42551.781319444446</v>
      </c>
    </row>
    <row r="950" spans="1:19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4">
        <v>1457812364</v>
      </c>
      <c r="J950" s="14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7"/>
        <v>12</v>
      </c>
      <c r="P950" t="s">
        <v>8321</v>
      </c>
      <c r="Q950" t="s">
        <v>8323</v>
      </c>
      <c r="R950" s="12">
        <f t="shared" si="55"/>
        <v>42411.828287037039</v>
      </c>
      <c r="S950" s="13">
        <f t="shared" si="56"/>
        <v>42441.828287037039</v>
      </c>
    </row>
    <row r="951" spans="1:19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4">
        <v>1456016576</v>
      </c>
      <c r="J951" s="14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7"/>
        <v>1</v>
      </c>
      <c r="P951" t="s">
        <v>8321</v>
      </c>
      <c r="Q951" t="s">
        <v>8323</v>
      </c>
      <c r="R951" s="12">
        <f t="shared" si="55"/>
        <v>42361.043703703705</v>
      </c>
      <c r="S951" s="13">
        <f t="shared" si="56"/>
        <v>42421.043703703705</v>
      </c>
    </row>
    <row r="952" spans="1:19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4">
        <v>1453053661</v>
      </c>
      <c r="J952" s="14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7"/>
        <v>28</v>
      </c>
      <c r="P952" t="s">
        <v>8321</v>
      </c>
      <c r="Q952" t="s">
        <v>8323</v>
      </c>
      <c r="R952" s="12">
        <f t="shared" si="55"/>
        <v>42356.750706018516</v>
      </c>
      <c r="S952" s="13">
        <f t="shared" si="56"/>
        <v>42386.750706018516</v>
      </c>
    </row>
    <row r="953" spans="1:19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4">
        <v>1465054872</v>
      </c>
      <c r="J953" s="14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7"/>
        <v>38</v>
      </c>
      <c r="P953" t="s">
        <v>8321</v>
      </c>
      <c r="Q953" t="s">
        <v>8323</v>
      </c>
      <c r="R953" s="12">
        <f t="shared" si="55"/>
        <v>42480.653611111105</v>
      </c>
      <c r="S953" s="13">
        <f t="shared" si="56"/>
        <v>42525.653611111105</v>
      </c>
    </row>
    <row r="954" spans="1:19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4">
        <v>1479483812</v>
      </c>
      <c r="J954" s="1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7"/>
        <v>40</v>
      </c>
      <c r="P954" t="s">
        <v>8321</v>
      </c>
      <c r="Q954" t="s">
        <v>8323</v>
      </c>
      <c r="R954" s="12">
        <f t="shared" si="55"/>
        <v>42662.613564814819</v>
      </c>
      <c r="S954" s="13">
        <f t="shared" si="56"/>
        <v>42692.655231481483</v>
      </c>
    </row>
    <row r="955" spans="1:19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4">
        <v>1422158199</v>
      </c>
      <c r="J955" s="14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7"/>
        <v>1</v>
      </c>
      <c r="P955" t="s">
        <v>8321</v>
      </c>
      <c r="Q955" t="s">
        <v>8323</v>
      </c>
      <c r="R955" s="12">
        <f t="shared" si="55"/>
        <v>41999.164340277777</v>
      </c>
      <c r="S955" s="13">
        <f t="shared" si="56"/>
        <v>42029.164340277777</v>
      </c>
    </row>
    <row r="956" spans="1:19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4">
        <v>1440100839</v>
      </c>
      <c r="J956" s="14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7"/>
        <v>43</v>
      </c>
      <c r="P956" t="s">
        <v>8321</v>
      </c>
      <c r="Q956" t="s">
        <v>8323</v>
      </c>
      <c r="R956" s="12">
        <f t="shared" si="55"/>
        <v>42194.833784722221</v>
      </c>
      <c r="S956" s="13">
        <f t="shared" si="56"/>
        <v>42236.833784722221</v>
      </c>
    </row>
    <row r="957" spans="1:19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4">
        <v>1473750300</v>
      </c>
      <c r="J957" s="14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7"/>
        <v>6</v>
      </c>
      <c r="P957" t="s">
        <v>8321</v>
      </c>
      <c r="Q957" t="s">
        <v>8323</v>
      </c>
      <c r="R957" s="12">
        <f t="shared" si="55"/>
        <v>42586.295138888891</v>
      </c>
      <c r="S957" s="13">
        <f t="shared" si="56"/>
        <v>42626.295138888891</v>
      </c>
    </row>
    <row r="958" spans="1:19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4">
        <v>1430081759</v>
      </c>
      <c r="J958" s="14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7"/>
        <v>2</v>
      </c>
      <c r="P958" t="s">
        <v>8321</v>
      </c>
      <c r="Q958" t="s">
        <v>8323</v>
      </c>
      <c r="R958" s="12">
        <f t="shared" si="55"/>
        <v>42060.913877314815</v>
      </c>
      <c r="S958" s="13">
        <f t="shared" si="56"/>
        <v>42120.872210648144</v>
      </c>
    </row>
    <row r="959" spans="1:19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4">
        <v>1479392133</v>
      </c>
      <c r="J959" s="14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7"/>
        <v>2</v>
      </c>
      <c r="P959" t="s">
        <v>8321</v>
      </c>
      <c r="Q959" t="s">
        <v>8323</v>
      </c>
      <c r="R959" s="12">
        <f t="shared" si="55"/>
        <v>42660.552465277782</v>
      </c>
      <c r="S959" s="13">
        <f t="shared" si="56"/>
        <v>42691.594131944439</v>
      </c>
    </row>
    <row r="960" spans="1:19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4">
        <v>1428641940</v>
      </c>
      <c r="J960" s="14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7"/>
        <v>11</v>
      </c>
      <c r="P960" t="s">
        <v>8321</v>
      </c>
      <c r="Q960" t="s">
        <v>8323</v>
      </c>
      <c r="R960" s="12">
        <f t="shared" si="55"/>
        <v>42082.802812499998</v>
      </c>
      <c r="S960" s="13">
        <f t="shared" si="56"/>
        <v>42104.207638888889</v>
      </c>
    </row>
    <row r="961" spans="1:19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4">
        <v>1421640665</v>
      </c>
      <c r="J961" s="14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7"/>
        <v>39</v>
      </c>
      <c r="P961" t="s">
        <v>8321</v>
      </c>
      <c r="Q961" t="s">
        <v>8323</v>
      </c>
      <c r="R961" s="12">
        <f t="shared" si="55"/>
        <v>41993.174363425926</v>
      </c>
      <c r="S961" s="13">
        <f t="shared" si="56"/>
        <v>42023.174363425926</v>
      </c>
    </row>
    <row r="962" spans="1:19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4">
        <v>1489500155</v>
      </c>
      <c r="J962" s="14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7"/>
        <v>46</v>
      </c>
      <c r="P962" t="s">
        <v>8321</v>
      </c>
      <c r="Q962" t="s">
        <v>8323</v>
      </c>
      <c r="R962" s="12">
        <f t="shared" ref="R962:R1025" si="58">(((J962/60)/60)/24)+DATE(1970,1,1)</f>
        <v>42766.626793981486</v>
      </c>
      <c r="S962" s="13">
        <f t="shared" ref="S962:S1025" si="59">(((I962/60)/60)/24)+DATE(1970,1,1)</f>
        <v>42808.585127314815</v>
      </c>
    </row>
    <row r="963" spans="1:19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4">
        <v>1487617200</v>
      </c>
      <c r="J963" s="14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57"/>
        <v>42</v>
      </c>
      <c r="P963" t="s">
        <v>8321</v>
      </c>
      <c r="Q963" t="s">
        <v>8323</v>
      </c>
      <c r="R963" s="12">
        <f t="shared" si="58"/>
        <v>42740.693692129629</v>
      </c>
      <c r="S963" s="13">
        <f t="shared" si="59"/>
        <v>42786.791666666672</v>
      </c>
    </row>
    <row r="964" spans="1:19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4">
        <v>1455210353</v>
      </c>
      <c r="J964" s="1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57"/>
        <v>28</v>
      </c>
      <c r="P964" t="s">
        <v>8321</v>
      </c>
      <c r="Q964" t="s">
        <v>8323</v>
      </c>
      <c r="R964" s="12">
        <f t="shared" si="58"/>
        <v>42373.712418981479</v>
      </c>
      <c r="S964" s="13">
        <f t="shared" si="59"/>
        <v>42411.712418981479</v>
      </c>
    </row>
    <row r="965" spans="1:19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4">
        <v>1476717319</v>
      </c>
      <c r="J965" s="14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57"/>
        <v>1</v>
      </c>
      <c r="P965" t="s">
        <v>8321</v>
      </c>
      <c r="Q965" t="s">
        <v>8323</v>
      </c>
      <c r="R965" s="12">
        <f t="shared" si="58"/>
        <v>42625.635636574079</v>
      </c>
      <c r="S965" s="13">
        <f t="shared" si="59"/>
        <v>42660.635636574079</v>
      </c>
    </row>
    <row r="966" spans="1:19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4">
        <v>1441119919</v>
      </c>
      <c r="J966" s="14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57"/>
        <v>1</v>
      </c>
      <c r="P966" t="s">
        <v>8321</v>
      </c>
      <c r="Q966" t="s">
        <v>8323</v>
      </c>
      <c r="R966" s="12">
        <f t="shared" si="58"/>
        <v>42208.628692129627</v>
      </c>
      <c r="S966" s="13">
        <f t="shared" si="59"/>
        <v>42248.628692129627</v>
      </c>
    </row>
    <row r="967" spans="1:19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4">
        <v>1477454340</v>
      </c>
      <c r="J967" s="14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57"/>
        <v>1</v>
      </c>
      <c r="P967" t="s">
        <v>8321</v>
      </c>
      <c r="Q967" t="s">
        <v>8323</v>
      </c>
      <c r="R967" s="12">
        <f t="shared" si="58"/>
        <v>42637.016736111109</v>
      </c>
      <c r="S967" s="13">
        <f t="shared" si="59"/>
        <v>42669.165972222225</v>
      </c>
    </row>
    <row r="968" spans="1:19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4">
        <v>1475766932</v>
      </c>
      <c r="J968" s="14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57"/>
        <v>15</v>
      </c>
      <c r="P968" t="s">
        <v>8321</v>
      </c>
      <c r="Q968" t="s">
        <v>8323</v>
      </c>
      <c r="R968" s="12">
        <f t="shared" si="58"/>
        <v>42619.635787037041</v>
      </c>
      <c r="S968" s="13">
        <f t="shared" si="59"/>
        <v>42649.635787037041</v>
      </c>
    </row>
    <row r="969" spans="1:19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4">
        <v>1461301574</v>
      </c>
      <c r="J969" s="14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57"/>
        <v>18</v>
      </c>
      <c r="P969" t="s">
        <v>8321</v>
      </c>
      <c r="Q969" t="s">
        <v>8323</v>
      </c>
      <c r="R969" s="12">
        <f t="shared" si="58"/>
        <v>42422.254328703704</v>
      </c>
      <c r="S969" s="13">
        <f t="shared" si="59"/>
        <v>42482.21266203704</v>
      </c>
    </row>
    <row r="970" spans="1:19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4">
        <v>1408134034</v>
      </c>
      <c r="J970" s="14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60">ROUND(E970/D970*100,0)</f>
        <v>1</v>
      </c>
      <c r="P970" t="s">
        <v>8321</v>
      </c>
      <c r="Q970" t="s">
        <v>8323</v>
      </c>
      <c r="R970" s="12">
        <f t="shared" si="58"/>
        <v>41836.847615740742</v>
      </c>
      <c r="S970" s="13">
        <f t="shared" si="59"/>
        <v>41866.847615740742</v>
      </c>
    </row>
    <row r="971" spans="1:19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4">
        <v>1486624607</v>
      </c>
      <c r="J971" s="14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 t="s">
        <v>8321</v>
      </c>
      <c r="Q971" t="s">
        <v>8323</v>
      </c>
      <c r="R971" s="12">
        <f t="shared" si="58"/>
        <v>42742.30332175926</v>
      </c>
      <c r="S971" s="13">
        <f t="shared" si="59"/>
        <v>42775.30332175926</v>
      </c>
    </row>
    <row r="972" spans="1:19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4">
        <v>1485147540</v>
      </c>
      <c r="J972" s="14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 t="s">
        <v>8321</v>
      </c>
      <c r="Q972" t="s">
        <v>8323</v>
      </c>
      <c r="R972" s="12">
        <f t="shared" si="58"/>
        <v>42721.220520833333</v>
      </c>
      <c r="S972" s="13">
        <f t="shared" si="59"/>
        <v>42758.207638888889</v>
      </c>
    </row>
    <row r="973" spans="1:19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4">
        <v>1433178060</v>
      </c>
      <c r="J973" s="14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 t="s">
        <v>8321</v>
      </c>
      <c r="Q973" t="s">
        <v>8323</v>
      </c>
      <c r="R973" s="12">
        <f t="shared" si="58"/>
        <v>42111.709027777775</v>
      </c>
      <c r="S973" s="13">
        <f t="shared" si="59"/>
        <v>42156.709027777775</v>
      </c>
    </row>
    <row r="974" spans="1:19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4">
        <v>1409813940</v>
      </c>
      <c r="J974" s="1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 t="s">
        <v>8321</v>
      </c>
      <c r="Q974" t="s">
        <v>8323</v>
      </c>
      <c r="R974" s="12">
        <f t="shared" si="58"/>
        <v>41856.865717592591</v>
      </c>
      <c r="S974" s="13">
        <f t="shared" si="59"/>
        <v>41886.290972222225</v>
      </c>
    </row>
    <row r="975" spans="1:19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4">
        <v>1447032093</v>
      </c>
      <c r="J975" s="14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 t="s">
        <v>8321</v>
      </c>
      <c r="Q975" t="s">
        <v>8323</v>
      </c>
      <c r="R975" s="12">
        <f t="shared" si="58"/>
        <v>42257.014965277776</v>
      </c>
      <c r="S975" s="13">
        <f t="shared" si="59"/>
        <v>42317.056631944448</v>
      </c>
    </row>
    <row r="976" spans="1:19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4">
        <v>1458925156</v>
      </c>
      <c r="J976" s="14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 t="s">
        <v>8321</v>
      </c>
      <c r="Q976" t="s">
        <v>8323</v>
      </c>
      <c r="R976" s="12">
        <f t="shared" si="58"/>
        <v>42424.749490740738</v>
      </c>
      <c r="S976" s="13">
        <f t="shared" si="59"/>
        <v>42454.707824074074</v>
      </c>
    </row>
    <row r="977" spans="1:19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4">
        <v>1467132185</v>
      </c>
      <c r="J977" s="14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 t="s">
        <v>8321</v>
      </c>
      <c r="Q977" t="s">
        <v>8323</v>
      </c>
      <c r="R977" s="12">
        <f t="shared" si="58"/>
        <v>42489.696585648147</v>
      </c>
      <c r="S977" s="13">
        <f t="shared" si="59"/>
        <v>42549.696585648147</v>
      </c>
    </row>
    <row r="978" spans="1:19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4">
        <v>1439515497</v>
      </c>
      <c r="J978" s="14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 t="s">
        <v>8321</v>
      </c>
      <c r="Q978" t="s">
        <v>8323</v>
      </c>
      <c r="R978" s="12">
        <f t="shared" si="58"/>
        <v>42185.058993055558</v>
      </c>
      <c r="S978" s="13">
        <f t="shared" si="59"/>
        <v>42230.058993055558</v>
      </c>
    </row>
    <row r="979" spans="1:19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4">
        <v>1456094197</v>
      </c>
      <c r="J979" s="14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 t="s">
        <v>8321</v>
      </c>
      <c r="Q979" t="s">
        <v>8323</v>
      </c>
      <c r="R979" s="12">
        <f t="shared" si="58"/>
        <v>42391.942094907412</v>
      </c>
      <c r="S979" s="13">
        <f t="shared" si="59"/>
        <v>42421.942094907412</v>
      </c>
    </row>
    <row r="980" spans="1:19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4">
        <v>1456385101</v>
      </c>
      <c r="J980" s="14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 t="s">
        <v>8321</v>
      </c>
      <c r="Q980" t="s">
        <v>8323</v>
      </c>
      <c r="R980" s="12">
        <f t="shared" si="58"/>
        <v>42395.309039351851</v>
      </c>
      <c r="S980" s="13">
        <f t="shared" si="59"/>
        <v>42425.309039351851</v>
      </c>
    </row>
    <row r="981" spans="1:19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4">
        <v>1466449140</v>
      </c>
      <c r="J981" s="14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 t="s">
        <v>8321</v>
      </c>
      <c r="Q981" t="s">
        <v>8323</v>
      </c>
      <c r="R981" s="12">
        <f t="shared" si="58"/>
        <v>42506.416990740734</v>
      </c>
      <c r="S981" s="13">
        <f t="shared" si="59"/>
        <v>42541.790972222225</v>
      </c>
    </row>
    <row r="982" spans="1:19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4">
        <v>1417387322</v>
      </c>
      <c r="J982" s="14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 t="s">
        <v>8321</v>
      </c>
      <c r="Q982" t="s">
        <v>8323</v>
      </c>
      <c r="R982" s="12">
        <f t="shared" si="58"/>
        <v>41928.904189814813</v>
      </c>
      <c r="S982" s="13">
        <f t="shared" si="59"/>
        <v>41973.945856481485</v>
      </c>
    </row>
    <row r="983" spans="1:19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4">
        <v>1407624222</v>
      </c>
      <c r="J983" s="14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 t="s">
        <v>8321</v>
      </c>
      <c r="Q983" t="s">
        <v>8323</v>
      </c>
      <c r="R983" s="12">
        <f t="shared" si="58"/>
        <v>41830.947013888886</v>
      </c>
      <c r="S983" s="13">
        <f t="shared" si="59"/>
        <v>41860.947013888886</v>
      </c>
    </row>
    <row r="984" spans="1:19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4">
        <v>1475431486</v>
      </c>
      <c r="J984" s="1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 t="s">
        <v>8321</v>
      </c>
      <c r="Q984" t="s">
        <v>8323</v>
      </c>
      <c r="R984" s="12">
        <f t="shared" si="58"/>
        <v>42615.753310185188</v>
      </c>
      <c r="S984" s="13">
        <f t="shared" si="59"/>
        <v>42645.753310185188</v>
      </c>
    </row>
    <row r="985" spans="1:19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4">
        <v>1471985640</v>
      </c>
      <c r="J985" s="14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 t="s">
        <v>8321</v>
      </c>
      <c r="Q985" t="s">
        <v>8323</v>
      </c>
      <c r="R985" s="12">
        <f t="shared" si="58"/>
        <v>42574.667650462965</v>
      </c>
      <c r="S985" s="13">
        <f t="shared" si="59"/>
        <v>42605.870833333334</v>
      </c>
    </row>
    <row r="986" spans="1:19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4">
        <v>1427507208</v>
      </c>
      <c r="J986" s="14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 t="s">
        <v>8321</v>
      </c>
      <c r="Q986" t="s">
        <v>8323</v>
      </c>
      <c r="R986" s="12">
        <f t="shared" si="58"/>
        <v>42061.11583333333</v>
      </c>
      <c r="S986" s="13">
        <f t="shared" si="59"/>
        <v>42091.074166666673</v>
      </c>
    </row>
    <row r="987" spans="1:19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4">
        <v>1451602800</v>
      </c>
      <c r="J987" s="14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 t="s">
        <v>8321</v>
      </c>
      <c r="Q987" t="s">
        <v>8323</v>
      </c>
      <c r="R987" s="12">
        <f t="shared" si="58"/>
        <v>42339.967708333337</v>
      </c>
      <c r="S987" s="13">
        <f t="shared" si="59"/>
        <v>42369.958333333328</v>
      </c>
    </row>
    <row r="988" spans="1:19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4">
        <v>1452384000</v>
      </c>
      <c r="J988" s="14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 t="s">
        <v>8321</v>
      </c>
      <c r="Q988" t="s">
        <v>8323</v>
      </c>
      <c r="R988" s="12">
        <f t="shared" si="58"/>
        <v>42324.767361111109</v>
      </c>
      <c r="S988" s="13">
        <f t="shared" si="59"/>
        <v>42379</v>
      </c>
    </row>
    <row r="989" spans="1:19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4">
        <v>1403507050</v>
      </c>
      <c r="J989" s="14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 t="s">
        <v>8321</v>
      </c>
      <c r="Q989" t="s">
        <v>8323</v>
      </c>
      <c r="R989" s="12">
        <f t="shared" si="58"/>
        <v>41773.294560185182</v>
      </c>
      <c r="S989" s="13">
        <f t="shared" si="59"/>
        <v>41813.294560185182</v>
      </c>
    </row>
    <row r="990" spans="1:19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4">
        <v>1475310825</v>
      </c>
      <c r="J990" s="14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 t="s">
        <v>8321</v>
      </c>
      <c r="Q990" t="s">
        <v>8323</v>
      </c>
      <c r="R990" s="12">
        <f t="shared" si="58"/>
        <v>42614.356770833328</v>
      </c>
      <c r="S990" s="13">
        <f t="shared" si="59"/>
        <v>42644.356770833328</v>
      </c>
    </row>
    <row r="991" spans="1:19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4">
        <v>1475101495</v>
      </c>
      <c r="J991" s="14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 t="s">
        <v>8321</v>
      </c>
      <c r="Q991" t="s">
        <v>8323</v>
      </c>
      <c r="R991" s="12">
        <f t="shared" si="58"/>
        <v>42611.933969907404</v>
      </c>
      <c r="S991" s="13">
        <f t="shared" si="59"/>
        <v>42641.933969907404</v>
      </c>
    </row>
    <row r="992" spans="1:19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4">
        <v>1409770164</v>
      </c>
      <c r="J992" s="14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 t="s">
        <v>8321</v>
      </c>
      <c r="Q992" t="s">
        <v>8323</v>
      </c>
      <c r="R992" s="12">
        <f t="shared" si="58"/>
        <v>41855.784305555557</v>
      </c>
      <c r="S992" s="13">
        <f t="shared" si="59"/>
        <v>41885.784305555557</v>
      </c>
    </row>
    <row r="993" spans="1:19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4">
        <v>1468349460</v>
      </c>
      <c r="J993" s="14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 t="s">
        <v>8321</v>
      </c>
      <c r="Q993" t="s">
        <v>8323</v>
      </c>
      <c r="R993" s="12">
        <f t="shared" si="58"/>
        <v>42538.75680555556</v>
      </c>
      <c r="S993" s="13">
        <f t="shared" si="59"/>
        <v>42563.785416666666</v>
      </c>
    </row>
    <row r="994" spans="1:19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4">
        <v>1462655519</v>
      </c>
      <c r="J994" s="1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 t="s">
        <v>8321</v>
      </c>
      <c r="Q994" t="s">
        <v>8323</v>
      </c>
      <c r="R994" s="12">
        <f t="shared" si="58"/>
        <v>42437.924988425926</v>
      </c>
      <c r="S994" s="13">
        <f t="shared" si="59"/>
        <v>42497.883321759262</v>
      </c>
    </row>
    <row r="995" spans="1:19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4">
        <v>1478926800</v>
      </c>
      <c r="J995" s="14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 t="s">
        <v>8321</v>
      </c>
      <c r="Q995" t="s">
        <v>8323</v>
      </c>
      <c r="R995" s="12">
        <f t="shared" si="58"/>
        <v>42652.964907407411</v>
      </c>
      <c r="S995" s="13">
        <f t="shared" si="59"/>
        <v>42686.208333333328</v>
      </c>
    </row>
    <row r="996" spans="1:19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4">
        <v>1417388340</v>
      </c>
      <c r="J996" s="14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 t="s">
        <v>8321</v>
      </c>
      <c r="Q996" t="s">
        <v>8323</v>
      </c>
      <c r="R996" s="12">
        <f t="shared" si="58"/>
        <v>41921.263078703705</v>
      </c>
      <c r="S996" s="13">
        <f t="shared" si="59"/>
        <v>41973.957638888889</v>
      </c>
    </row>
    <row r="997" spans="1:19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4">
        <v>1417276800</v>
      </c>
      <c r="J997" s="14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 t="s">
        <v>8321</v>
      </c>
      <c r="Q997" t="s">
        <v>8323</v>
      </c>
      <c r="R997" s="12">
        <f t="shared" si="58"/>
        <v>41947.940740740742</v>
      </c>
      <c r="S997" s="13">
        <f t="shared" si="59"/>
        <v>41972.666666666672</v>
      </c>
    </row>
    <row r="998" spans="1:19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4">
        <v>1406474820</v>
      </c>
      <c r="J998" s="14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 t="s">
        <v>8321</v>
      </c>
      <c r="Q998" t="s">
        <v>8323</v>
      </c>
      <c r="R998" s="12">
        <f t="shared" si="58"/>
        <v>41817.866435185184</v>
      </c>
      <c r="S998" s="13">
        <f t="shared" si="59"/>
        <v>41847.643750000003</v>
      </c>
    </row>
    <row r="999" spans="1:19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4">
        <v>1417145297</v>
      </c>
      <c r="J999" s="14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 t="s">
        <v>8321</v>
      </c>
      <c r="Q999" t="s">
        <v>8323</v>
      </c>
      <c r="R999" s="12">
        <f t="shared" si="58"/>
        <v>41941.10297453704</v>
      </c>
      <c r="S999" s="13">
        <f t="shared" si="59"/>
        <v>41971.144641203704</v>
      </c>
    </row>
    <row r="1000" spans="1:19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4">
        <v>1447909401</v>
      </c>
      <c r="J1000" s="14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 t="s">
        <v>8321</v>
      </c>
      <c r="Q1000" t="s">
        <v>8323</v>
      </c>
      <c r="R1000" s="12">
        <f t="shared" si="58"/>
        <v>42282.168993055559</v>
      </c>
      <c r="S1000" s="13">
        <f t="shared" si="59"/>
        <v>42327.210659722223</v>
      </c>
    </row>
    <row r="1001" spans="1:19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4">
        <v>1415865720</v>
      </c>
      <c r="J1001" s="14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 t="s">
        <v>8321</v>
      </c>
      <c r="Q1001" t="s">
        <v>8323</v>
      </c>
      <c r="R1001" s="12">
        <f t="shared" si="58"/>
        <v>41926.29965277778</v>
      </c>
      <c r="S1001" s="13">
        <f t="shared" si="59"/>
        <v>41956.334722222222</v>
      </c>
    </row>
    <row r="1002" spans="1:19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4">
        <v>1489537560</v>
      </c>
      <c r="J1002" s="14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 t="s">
        <v>8321</v>
      </c>
      <c r="Q1002" t="s">
        <v>8323</v>
      </c>
      <c r="R1002" s="12">
        <f t="shared" si="58"/>
        <v>42749.059722222228</v>
      </c>
      <c r="S1002" s="13">
        <f t="shared" si="59"/>
        <v>42809.018055555556</v>
      </c>
    </row>
    <row r="1003" spans="1:19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4">
        <v>1485796613</v>
      </c>
      <c r="J1003" s="14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 t="s">
        <v>8321</v>
      </c>
      <c r="Q1003" t="s">
        <v>8323</v>
      </c>
      <c r="R1003" s="12">
        <f t="shared" si="58"/>
        <v>42720.720057870371</v>
      </c>
      <c r="S1003" s="13">
        <f t="shared" si="59"/>
        <v>42765.720057870371</v>
      </c>
    </row>
    <row r="1004" spans="1:19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4">
        <v>1450331940</v>
      </c>
      <c r="J1004" s="1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 t="s">
        <v>8321</v>
      </c>
      <c r="Q1004" t="s">
        <v>8323</v>
      </c>
      <c r="R1004" s="12">
        <f t="shared" si="58"/>
        <v>42325.684189814812</v>
      </c>
      <c r="S1004" s="13">
        <f t="shared" si="59"/>
        <v>42355.249305555553</v>
      </c>
    </row>
    <row r="1005" spans="1:19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4">
        <v>1489680061</v>
      </c>
      <c r="J1005" s="14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 t="s">
        <v>8321</v>
      </c>
      <c r="Q1005" t="s">
        <v>8323</v>
      </c>
      <c r="R1005" s="12">
        <f t="shared" si="58"/>
        <v>42780.709039351852</v>
      </c>
      <c r="S1005" s="13">
        <f t="shared" si="59"/>
        <v>42810.667372685188</v>
      </c>
    </row>
    <row r="1006" spans="1:19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4">
        <v>1455814827</v>
      </c>
      <c r="J1006" s="14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 t="s">
        <v>8321</v>
      </c>
      <c r="Q1006" t="s">
        <v>8323</v>
      </c>
      <c r="R1006" s="12">
        <f t="shared" si="58"/>
        <v>42388.708645833336</v>
      </c>
      <c r="S1006" s="13">
        <f t="shared" si="59"/>
        <v>42418.708645833336</v>
      </c>
    </row>
    <row r="1007" spans="1:19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4">
        <v>1446217183</v>
      </c>
      <c r="J1007" s="14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 t="s">
        <v>8321</v>
      </c>
      <c r="Q1007" t="s">
        <v>8323</v>
      </c>
      <c r="R1007" s="12">
        <f t="shared" si="58"/>
        <v>42276.624803240738</v>
      </c>
      <c r="S1007" s="13">
        <f t="shared" si="59"/>
        <v>42307.624803240738</v>
      </c>
    </row>
    <row r="1008" spans="1:19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4">
        <v>1418368260</v>
      </c>
      <c r="J1008" s="14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 t="s">
        <v>8321</v>
      </c>
      <c r="Q1008" t="s">
        <v>8323</v>
      </c>
      <c r="R1008" s="12">
        <f t="shared" si="58"/>
        <v>41977.040185185186</v>
      </c>
      <c r="S1008" s="13">
        <f t="shared" si="59"/>
        <v>41985.299305555556</v>
      </c>
    </row>
    <row r="1009" spans="1:19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4">
        <v>1481727623</v>
      </c>
      <c r="J1009" s="14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 t="s">
        <v>8321</v>
      </c>
      <c r="Q1009" t="s">
        <v>8323</v>
      </c>
      <c r="R1009" s="12">
        <f t="shared" si="58"/>
        <v>42676.583599537036</v>
      </c>
      <c r="S1009" s="13">
        <f t="shared" si="59"/>
        <v>42718.6252662037</v>
      </c>
    </row>
    <row r="1010" spans="1:19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4">
        <v>1482953115</v>
      </c>
      <c r="J1010" s="14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 t="s">
        <v>8321</v>
      </c>
      <c r="Q1010" t="s">
        <v>8323</v>
      </c>
      <c r="R1010" s="12">
        <f t="shared" si="58"/>
        <v>42702.809201388889</v>
      </c>
      <c r="S1010" s="13">
        <f t="shared" si="59"/>
        <v>42732.809201388889</v>
      </c>
    </row>
    <row r="1011" spans="1:19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4">
        <v>1466346646</v>
      </c>
      <c r="J1011" s="14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 t="s">
        <v>8321</v>
      </c>
      <c r="Q1011" t="s">
        <v>8323</v>
      </c>
      <c r="R1011" s="12">
        <f t="shared" si="58"/>
        <v>42510.604699074072</v>
      </c>
      <c r="S1011" s="13">
        <f t="shared" si="59"/>
        <v>42540.604699074072</v>
      </c>
    </row>
    <row r="1012" spans="1:19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4">
        <v>1473044340</v>
      </c>
      <c r="J1012" s="14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 t="s">
        <v>8321</v>
      </c>
      <c r="Q1012" t="s">
        <v>8323</v>
      </c>
      <c r="R1012" s="12">
        <f t="shared" si="58"/>
        <v>42561.829421296294</v>
      </c>
      <c r="S1012" s="13">
        <f t="shared" si="59"/>
        <v>42618.124305555553</v>
      </c>
    </row>
    <row r="1013" spans="1:19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4">
        <v>1418938395</v>
      </c>
      <c r="J1013" s="14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 t="s">
        <v>8321</v>
      </c>
      <c r="Q1013" t="s">
        <v>8323</v>
      </c>
      <c r="R1013" s="12">
        <f t="shared" si="58"/>
        <v>41946.898090277777</v>
      </c>
      <c r="S1013" s="13">
        <f t="shared" si="59"/>
        <v>41991.898090277777</v>
      </c>
    </row>
    <row r="1014" spans="1:19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4">
        <v>1485254052</v>
      </c>
      <c r="J1014" s="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 t="s">
        <v>8321</v>
      </c>
      <c r="Q1014" t="s">
        <v>8323</v>
      </c>
      <c r="R1014" s="12">
        <f t="shared" si="58"/>
        <v>42714.440416666665</v>
      </c>
      <c r="S1014" s="13">
        <f t="shared" si="59"/>
        <v>42759.440416666665</v>
      </c>
    </row>
    <row r="1015" spans="1:19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4">
        <v>1451419200</v>
      </c>
      <c r="J1015" s="14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 t="s">
        <v>8321</v>
      </c>
      <c r="Q1015" t="s">
        <v>8323</v>
      </c>
      <c r="R1015" s="12">
        <f t="shared" si="58"/>
        <v>42339.833981481483</v>
      </c>
      <c r="S1015" s="13">
        <f t="shared" si="59"/>
        <v>42367.833333333328</v>
      </c>
    </row>
    <row r="1016" spans="1:19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4">
        <v>1420070615</v>
      </c>
      <c r="J1016" s="14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 t="s">
        <v>8321</v>
      </c>
      <c r="Q1016" t="s">
        <v>8323</v>
      </c>
      <c r="R1016" s="12">
        <f t="shared" si="58"/>
        <v>41955.002488425926</v>
      </c>
      <c r="S1016" s="13">
        <f t="shared" si="59"/>
        <v>42005.002488425926</v>
      </c>
    </row>
    <row r="1017" spans="1:19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4">
        <v>1448489095</v>
      </c>
      <c r="J1017" s="14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 t="s">
        <v>8321</v>
      </c>
      <c r="Q1017" t="s">
        <v>8323</v>
      </c>
      <c r="R1017" s="12">
        <f t="shared" si="58"/>
        <v>42303.878414351857</v>
      </c>
      <c r="S1017" s="13">
        <f t="shared" si="59"/>
        <v>42333.920081018514</v>
      </c>
    </row>
    <row r="1018" spans="1:19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4">
        <v>1459992856</v>
      </c>
      <c r="J1018" s="14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 t="s">
        <v>8321</v>
      </c>
      <c r="Q1018" t="s">
        <v>8323</v>
      </c>
      <c r="R1018" s="12">
        <f t="shared" si="58"/>
        <v>42422.107129629629</v>
      </c>
      <c r="S1018" s="13">
        <f t="shared" si="59"/>
        <v>42467.065462962957</v>
      </c>
    </row>
    <row r="1019" spans="1:19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4">
        <v>1448125935</v>
      </c>
      <c r="J1019" s="14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 t="s">
        <v>8321</v>
      </c>
      <c r="Q1019" t="s">
        <v>8323</v>
      </c>
      <c r="R1019" s="12">
        <f t="shared" si="58"/>
        <v>42289.675173611111</v>
      </c>
      <c r="S1019" s="13">
        <f t="shared" si="59"/>
        <v>42329.716840277775</v>
      </c>
    </row>
    <row r="1020" spans="1:19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4">
        <v>1468496933</v>
      </c>
      <c r="J1020" s="14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 t="s">
        <v>8321</v>
      </c>
      <c r="Q1020" t="s">
        <v>8323</v>
      </c>
      <c r="R1020" s="12">
        <f t="shared" si="58"/>
        <v>42535.492280092592</v>
      </c>
      <c r="S1020" s="13">
        <f t="shared" si="59"/>
        <v>42565.492280092592</v>
      </c>
    </row>
    <row r="1021" spans="1:19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4">
        <v>1423092149</v>
      </c>
      <c r="J1021" s="14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 t="s">
        <v>8321</v>
      </c>
      <c r="Q1021" t="s">
        <v>8323</v>
      </c>
      <c r="R1021" s="12">
        <f t="shared" si="58"/>
        <v>42009.973946759259</v>
      </c>
      <c r="S1021" s="13">
        <f t="shared" si="59"/>
        <v>42039.973946759259</v>
      </c>
    </row>
    <row r="1022" spans="1:19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4">
        <v>1433206020</v>
      </c>
      <c r="J1022" s="14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 t="s">
        <v>8310</v>
      </c>
      <c r="Q1022" t="s">
        <v>8329</v>
      </c>
      <c r="R1022" s="12">
        <f t="shared" si="58"/>
        <v>42127.069548611107</v>
      </c>
      <c r="S1022" s="13">
        <f t="shared" si="59"/>
        <v>42157.032638888893</v>
      </c>
    </row>
    <row r="1023" spans="1:19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4">
        <v>1445054400</v>
      </c>
      <c r="J1023" s="14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 t="s">
        <v>8310</v>
      </c>
      <c r="Q1023" t="s">
        <v>8329</v>
      </c>
      <c r="R1023" s="12">
        <f t="shared" si="58"/>
        <v>42271.251979166671</v>
      </c>
      <c r="S1023" s="13">
        <f t="shared" si="59"/>
        <v>42294.166666666672</v>
      </c>
    </row>
    <row r="1024" spans="1:19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4">
        <v>1431876677</v>
      </c>
      <c r="J1024" s="1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 t="s">
        <v>8310</v>
      </c>
      <c r="Q1024" t="s">
        <v>8329</v>
      </c>
      <c r="R1024" s="12">
        <f t="shared" si="58"/>
        <v>42111.646724537044</v>
      </c>
      <c r="S1024" s="13">
        <f t="shared" si="59"/>
        <v>42141.646724537044</v>
      </c>
    </row>
    <row r="1025" spans="1:19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4">
        <v>1434837861</v>
      </c>
      <c r="J1025" s="14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 t="s">
        <v>8310</v>
      </c>
      <c r="Q1025" t="s">
        <v>8329</v>
      </c>
      <c r="R1025" s="12">
        <f t="shared" si="58"/>
        <v>42145.919687500005</v>
      </c>
      <c r="S1025" s="13">
        <f t="shared" si="59"/>
        <v>42175.919687500005</v>
      </c>
    </row>
    <row r="1026" spans="1:19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4">
        <v>1454248563</v>
      </c>
      <c r="J1026" s="14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 t="s">
        <v>8310</v>
      </c>
      <c r="Q1026" t="s">
        <v>8329</v>
      </c>
      <c r="R1026" s="12">
        <f t="shared" ref="R1026:R1089" si="61">(((J1026/60)/60)/24)+DATE(1970,1,1)</f>
        <v>42370.580590277779</v>
      </c>
      <c r="S1026" s="13">
        <f t="shared" ref="S1026:S1089" si="62">(((I1026/60)/60)/24)+DATE(1970,1,1)</f>
        <v>42400.580590277779</v>
      </c>
    </row>
    <row r="1027" spans="1:19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4">
        <v>1426532437</v>
      </c>
      <c r="J1027" s="14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0"/>
        <v>110</v>
      </c>
      <c r="P1027" t="s">
        <v>8310</v>
      </c>
      <c r="Q1027" t="s">
        <v>8329</v>
      </c>
      <c r="R1027" s="12">
        <f t="shared" si="61"/>
        <v>42049.833761574075</v>
      </c>
      <c r="S1027" s="13">
        <f t="shared" si="62"/>
        <v>42079.792094907403</v>
      </c>
    </row>
    <row r="1028" spans="1:19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4">
        <v>1459414016</v>
      </c>
      <c r="J1028" s="14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0"/>
        <v>100</v>
      </c>
      <c r="P1028" t="s">
        <v>8310</v>
      </c>
      <c r="Q1028" t="s">
        <v>8329</v>
      </c>
      <c r="R1028" s="12">
        <f t="shared" si="61"/>
        <v>42426.407592592594</v>
      </c>
      <c r="S1028" s="13">
        <f t="shared" si="62"/>
        <v>42460.365925925929</v>
      </c>
    </row>
    <row r="1029" spans="1:19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4">
        <v>1414025347</v>
      </c>
      <c r="J1029" s="14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0"/>
        <v>103</v>
      </c>
      <c r="P1029" t="s">
        <v>8310</v>
      </c>
      <c r="Q1029" t="s">
        <v>8329</v>
      </c>
      <c r="R1029" s="12">
        <f t="shared" si="61"/>
        <v>41905.034108796295</v>
      </c>
      <c r="S1029" s="13">
        <f t="shared" si="62"/>
        <v>41935.034108796295</v>
      </c>
    </row>
    <row r="1030" spans="1:19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4">
        <v>1488830400</v>
      </c>
      <c r="J1030" s="14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0"/>
        <v>117</v>
      </c>
      <c r="P1030" t="s">
        <v>8310</v>
      </c>
      <c r="Q1030" t="s">
        <v>8329</v>
      </c>
      <c r="R1030" s="12">
        <f t="shared" si="61"/>
        <v>42755.627372685187</v>
      </c>
      <c r="S1030" s="13">
        <f t="shared" si="62"/>
        <v>42800.833333333328</v>
      </c>
    </row>
    <row r="1031" spans="1:19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4">
        <v>1428184740</v>
      </c>
      <c r="J1031" s="14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0"/>
        <v>112</v>
      </c>
      <c r="P1031" t="s">
        <v>8310</v>
      </c>
      <c r="Q1031" t="s">
        <v>8329</v>
      </c>
      <c r="R1031" s="12">
        <f t="shared" si="61"/>
        <v>42044.711886574078</v>
      </c>
      <c r="S1031" s="13">
        <f t="shared" si="62"/>
        <v>42098.915972222225</v>
      </c>
    </row>
    <row r="1032" spans="1:19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4">
        <v>1473680149</v>
      </c>
      <c r="J1032" s="14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0"/>
        <v>342</v>
      </c>
      <c r="P1032" t="s">
        <v>8310</v>
      </c>
      <c r="Q1032" t="s">
        <v>8329</v>
      </c>
      <c r="R1032" s="12">
        <f t="shared" si="61"/>
        <v>42611.483206018514</v>
      </c>
      <c r="S1032" s="13">
        <f t="shared" si="62"/>
        <v>42625.483206018514</v>
      </c>
    </row>
    <row r="1033" spans="1:19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4">
        <v>1450290010</v>
      </c>
      <c r="J1033" s="14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0"/>
        <v>107</v>
      </c>
      <c r="P1033" t="s">
        <v>8310</v>
      </c>
      <c r="Q1033" t="s">
        <v>8329</v>
      </c>
      <c r="R1033" s="12">
        <f t="shared" si="61"/>
        <v>42324.764004629629</v>
      </c>
      <c r="S1033" s="13">
        <f t="shared" si="62"/>
        <v>42354.764004629629</v>
      </c>
    </row>
    <row r="1034" spans="1:19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4">
        <v>1466697625</v>
      </c>
      <c r="J1034" s="1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63">ROUND(E1034/D1034*100,0)</f>
        <v>108</v>
      </c>
      <c r="P1034" t="s">
        <v>8310</v>
      </c>
      <c r="Q1034" t="s">
        <v>8329</v>
      </c>
      <c r="R1034" s="12">
        <f t="shared" si="61"/>
        <v>42514.666956018518</v>
      </c>
      <c r="S1034" s="13">
        <f t="shared" si="62"/>
        <v>42544.666956018518</v>
      </c>
    </row>
    <row r="1035" spans="1:19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4">
        <v>1481564080</v>
      </c>
      <c r="J1035" s="14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3"/>
        <v>103</v>
      </c>
      <c r="P1035" t="s">
        <v>8310</v>
      </c>
      <c r="Q1035" t="s">
        <v>8329</v>
      </c>
      <c r="R1035" s="12">
        <f t="shared" si="61"/>
        <v>42688.732407407413</v>
      </c>
      <c r="S1035" s="13">
        <f t="shared" si="62"/>
        <v>42716.732407407413</v>
      </c>
    </row>
    <row r="1036" spans="1:19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4">
        <v>1470369540</v>
      </c>
      <c r="J1036" s="14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3"/>
        <v>130</v>
      </c>
      <c r="P1036" t="s">
        <v>8310</v>
      </c>
      <c r="Q1036" t="s">
        <v>8329</v>
      </c>
      <c r="R1036" s="12">
        <f t="shared" si="61"/>
        <v>42555.166712962964</v>
      </c>
      <c r="S1036" s="13">
        <f t="shared" si="62"/>
        <v>42587.165972222225</v>
      </c>
    </row>
    <row r="1037" spans="1:19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4">
        <v>1423668220</v>
      </c>
      <c r="J1037" s="14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3"/>
        <v>108</v>
      </c>
      <c r="P1037" t="s">
        <v>8310</v>
      </c>
      <c r="Q1037" t="s">
        <v>8329</v>
      </c>
      <c r="R1037" s="12">
        <f t="shared" si="61"/>
        <v>42016.641435185185</v>
      </c>
      <c r="S1037" s="13">
        <f t="shared" si="62"/>
        <v>42046.641435185185</v>
      </c>
    </row>
    <row r="1038" spans="1:19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4">
        <v>1357545600</v>
      </c>
      <c r="J1038" s="14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3"/>
        <v>112</v>
      </c>
      <c r="P1038" t="s">
        <v>8310</v>
      </c>
      <c r="Q1038" t="s">
        <v>8329</v>
      </c>
      <c r="R1038" s="12">
        <f t="shared" si="61"/>
        <v>41249.448958333334</v>
      </c>
      <c r="S1038" s="13">
        <f t="shared" si="62"/>
        <v>41281.333333333336</v>
      </c>
    </row>
    <row r="1039" spans="1:19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4">
        <v>1431925200</v>
      </c>
      <c r="J1039" s="14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3"/>
        <v>102</v>
      </c>
      <c r="P1039" t="s">
        <v>8310</v>
      </c>
      <c r="Q1039" t="s">
        <v>8329</v>
      </c>
      <c r="R1039" s="12">
        <f t="shared" si="61"/>
        <v>42119.822476851856</v>
      </c>
      <c r="S1039" s="13">
        <f t="shared" si="62"/>
        <v>42142.208333333328</v>
      </c>
    </row>
    <row r="1040" spans="1:19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4">
        <v>1458362023</v>
      </c>
      <c r="J1040" s="14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3"/>
        <v>145</v>
      </c>
      <c r="P1040" t="s">
        <v>8310</v>
      </c>
      <c r="Q1040" t="s">
        <v>8329</v>
      </c>
      <c r="R1040" s="12">
        <f t="shared" si="61"/>
        <v>42418.231747685189</v>
      </c>
      <c r="S1040" s="13">
        <f t="shared" si="62"/>
        <v>42448.190081018518</v>
      </c>
    </row>
    <row r="1041" spans="1:19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4">
        <v>1481615940</v>
      </c>
      <c r="J1041" s="14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3"/>
        <v>128</v>
      </c>
      <c r="P1041" t="s">
        <v>8310</v>
      </c>
      <c r="Q1041" t="s">
        <v>8329</v>
      </c>
      <c r="R1041" s="12">
        <f t="shared" si="61"/>
        <v>42692.109328703707</v>
      </c>
      <c r="S1041" s="13">
        <f t="shared" si="62"/>
        <v>42717.332638888889</v>
      </c>
    </row>
    <row r="1042" spans="1:19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4">
        <v>1472317209</v>
      </c>
      <c r="J1042" s="14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3"/>
        <v>0</v>
      </c>
      <c r="P1042" t="s">
        <v>8330</v>
      </c>
      <c r="Q1042" t="s">
        <v>8331</v>
      </c>
      <c r="R1042" s="12">
        <f t="shared" si="61"/>
        <v>42579.708437499998</v>
      </c>
      <c r="S1042" s="13">
        <f t="shared" si="62"/>
        <v>42609.708437499998</v>
      </c>
    </row>
    <row r="1043" spans="1:19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4">
        <v>1406769992</v>
      </c>
      <c r="J1043" s="14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3"/>
        <v>0</v>
      </c>
      <c r="P1043" t="s">
        <v>8330</v>
      </c>
      <c r="Q1043" t="s">
        <v>8331</v>
      </c>
      <c r="R1043" s="12">
        <f t="shared" si="61"/>
        <v>41831.060092592597</v>
      </c>
      <c r="S1043" s="13">
        <f t="shared" si="62"/>
        <v>41851.060092592597</v>
      </c>
    </row>
    <row r="1044" spans="1:19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4">
        <v>1410516000</v>
      </c>
      <c r="J1044" s="1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3"/>
        <v>2</v>
      </c>
      <c r="P1044" t="s">
        <v>8330</v>
      </c>
      <c r="Q1044" t="s">
        <v>8331</v>
      </c>
      <c r="R1044" s="12">
        <f t="shared" si="61"/>
        <v>41851.696157407408</v>
      </c>
      <c r="S1044" s="13">
        <f t="shared" si="62"/>
        <v>41894.416666666664</v>
      </c>
    </row>
    <row r="1045" spans="1:19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4">
        <v>1432101855</v>
      </c>
      <c r="J1045" s="14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3"/>
        <v>9</v>
      </c>
      <c r="P1045" t="s">
        <v>8330</v>
      </c>
      <c r="Q1045" t="s">
        <v>8331</v>
      </c>
      <c r="R1045" s="12">
        <f t="shared" si="61"/>
        <v>42114.252951388888</v>
      </c>
      <c r="S1045" s="13">
        <f t="shared" si="62"/>
        <v>42144.252951388888</v>
      </c>
    </row>
    <row r="1046" spans="1:19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4">
        <v>1425587220</v>
      </c>
      <c r="J1046" s="14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3"/>
        <v>0</v>
      </c>
      <c r="P1046" t="s">
        <v>8330</v>
      </c>
      <c r="Q1046" t="s">
        <v>8331</v>
      </c>
      <c r="R1046" s="12">
        <f t="shared" si="61"/>
        <v>42011.925937499997</v>
      </c>
      <c r="S1046" s="13">
        <f t="shared" si="62"/>
        <v>42068.852083333331</v>
      </c>
    </row>
    <row r="1047" spans="1:19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4">
        <v>1408827550</v>
      </c>
      <c r="J1047" s="14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3"/>
        <v>3</v>
      </c>
      <c r="P1047" t="s">
        <v>8330</v>
      </c>
      <c r="Q1047" t="s">
        <v>8331</v>
      </c>
      <c r="R1047" s="12">
        <f t="shared" si="61"/>
        <v>41844.874421296299</v>
      </c>
      <c r="S1047" s="13">
        <f t="shared" si="62"/>
        <v>41874.874421296299</v>
      </c>
    </row>
    <row r="1048" spans="1:19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4">
        <v>1451161560</v>
      </c>
      <c r="J1048" s="14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3"/>
        <v>0</v>
      </c>
      <c r="P1048" t="s">
        <v>8330</v>
      </c>
      <c r="Q1048" t="s">
        <v>8331</v>
      </c>
      <c r="R1048" s="12">
        <f t="shared" si="61"/>
        <v>42319.851388888885</v>
      </c>
      <c r="S1048" s="13">
        <f t="shared" si="62"/>
        <v>42364.851388888885</v>
      </c>
    </row>
    <row r="1049" spans="1:19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4">
        <v>1415219915</v>
      </c>
      <c r="J1049" s="14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3"/>
        <v>0</v>
      </c>
      <c r="P1049" t="s">
        <v>8330</v>
      </c>
      <c r="Q1049" t="s">
        <v>8331</v>
      </c>
      <c r="R1049" s="12">
        <f t="shared" si="61"/>
        <v>41918.818460648145</v>
      </c>
      <c r="S1049" s="13">
        <f t="shared" si="62"/>
        <v>41948.860127314816</v>
      </c>
    </row>
    <row r="1050" spans="1:19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4">
        <v>1474766189</v>
      </c>
      <c r="J1050" s="14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3"/>
        <v>1</v>
      </c>
      <c r="P1050" t="s">
        <v>8330</v>
      </c>
      <c r="Q1050" t="s">
        <v>8331</v>
      </c>
      <c r="R1050" s="12">
        <f t="shared" si="61"/>
        <v>42598.053113425922</v>
      </c>
      <c r="S1050" s="13">
        <f t="shared" si="62"/>
        <v>42638.053113425922</v>
      </c>
    </row>
    <row r="1051" spans="1:19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4">
        <v>1455272445</v>
      </c>
      <c r="J1051" s="14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3"/>
        <v>0</v>
      </c>
      <c r="P1051" t="s">
        <v>8330</v>
      </c>
      <c r="Q1051" t="s">
        <v>8331</v>
      </c>
      <c r="R1051" s="12">
        <f t="shared" si="61"/>
        <v>42382.431076388893</v>
      </c>
      <c r="S1051" s="13">
        <f t="shared" si="62"/>
        <v>42412.431076388893</v>
      </c>
    </row>
    <row r="1052" spans="1:19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4">
        <v>1442257677</v>
      </c>
      <c r="J1052" s="14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3"/>
        <v>0</v>
      </c>
      <c r="P1052" t="s">
        <v>8330</v>
      </c>
      <c r="Q1052" t="s">
        <v>8331</v>
      </c>
      <c r="R1052" s="12">
        <f t="shared" si="61"/>
        <v>42231.7971875</v>
      </c>
      <c r="S1052" s="13">
        <f t="shared" si="62"/>
        <v>42261.7971875</v>
      </c>
    </row>
    <row r="1053" spans="1:19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4">
        <v>1409098825</v>
      </c>
      <c r="J1053" s="14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3"/>
        <v>0</v>
      </c>
      <c r="P1053" t="s">
        <v>8330</v>
      </c>
      <c r="Q1053" t="s">
        <v>8331</v>
      </c>
      <c r="R1053" s="12">
        <f t="shared" si="61"/>
        <v>41850.014178240745</v>
      </c>
      <c r="S1053" s="13">
        <f t="shared" si="62"/>
        <v>41878.014178240745</v>
      </c>
    </row>
    <row r="1054" spans="1:19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4">
        <v>1465243740</v>
      </c>
      <c r="J1054" s="1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3"/>
        <v>0</v>
      </c>
      <c r="P1054" t="s">
        <v>8330</v>
      </c>
      <c r="Q1054" t="s">
        <v>8331</v>
      </c>
      <c r="R1054" s="12">
        <f t="shared" si="61"/>
        <v>42483.797395833331</v>
      </c>
      <c r="S1054" s="13">
        <f t="shared" si="62"/>
        <v>42527.839583333334</v>
      </c>
    </row>
    <row r="1055" spans="1:19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4">
        <v>1488773332</v>
      </c>
      <c r="J1055" s="14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3"/>
        <v>1</v>
      </c>
      <c r="P1055" t="s">
        <v>8330</v>
      </c>
      <c r="Q1055" t="s">
        <v>8331</v>
      </c>
      <c r="R1055" s="12">
        <f t="shared" si="61"/>
        <v>42775.172824074078</v>
      </c>
      <c r="S1055" s="13">
        <f t="shared" si="62"/>
        <v>42800.172824074078</v>
      </c>
    </row>
    <row r="1056" spans="1:19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4">
        <v>1407708000</v>
      </c>
      <c r="J1056" s="14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3"/>
        <v>0</v>
      </c>
      <c r="P1056" t="s">
        <v>8330</v>
      </c>
      <c r="Q1056" t="s">
        <v>8331</v>
      </c>
      <c r="R1056" s="12">
        <f t="shared" si="61"/>
        <v>41831.851840277777</v>
      </c>
      <c r="S1056" s="13">
        <f t="shared" si="62"/>
        <v>41861.916666666664</v>
      </c>
    </row>
    <row r="1057" spans="1:19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4">
        <v>1457394545</v>
      </c>
      <c r="J1057" s="14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3"/>
        <v>0</v>
      </c>
      <c r="P1057" t="s">
        <v>8330</v>
      </c>
      <c r="Q1057" t="s">
        <v>8331</v>
      </c>
      <c r="R1057" s="12">
        <f t="shared" si="61"/>
        <v>42406.992418981477</v>
      </c>
      <c r="S1057" s="13">
        <f t="shared" si="62"/>
        <v>42436.992418981477</v>
      </c>
    </row>
    <row r="1058" spans="1:19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4">
        <v>1429892177</v>
      </c>
      <c r="J1058" s="14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3"/>
        <v>0</v>
      </c>
      <c r="P1058" t="s">
        <v>8330</v>
      </c>
      <c r="Q1058" t="s">
        <v>8331</v>
      </c>
      <c r="R1058" s="12">
        <f t="shared" si="61"/>
        <v>42058.719641203701</v>
      </c>
      <c r="S1058" s="13">
        <f t="shared" si="62"/>
        <v>42118.677974537044</v>
      </c>
    </row>
    <row r="1059" spans="1:19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4">
        <v>1480888483</v>
      </c>
      <c r="J1059" s="14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3"/>
        <v>0</v>
      </c>
      <c r="P1059" t="s">
        <v>8330</v>
      </c>
      <c r="Q1059" t="s">
        <v>8331</v>
      </c>
      <c r="R1059" s="12">
        <f t="shared" si="61"/>
        <v>42678.871331018512</v>
      </c>
      <c r="S1059" s="13">
        <f t="shared" si="62"/>
        <v>42708.912997685184</v>
      </c>
    </row>
    <row r="1060" spans="1:19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4">
        <v>1427328000</v>
      </c>
      <c r="J1060" s="14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3"/>
        <v>0</v>
      </c>
      <c r="P1060" t="s">
        <v>8330</v>
      </c>
      <c r="Q1060" t="s">
        <v>8331</v>
      </c>
      <c r="R1060" s="12">
        <f t="shared" si="61"/>
        <v>42047.900960648149</v>
      </c>
      <c r="S1060" s="13">
        <f t="shared" si="62"/>
        <v>42089</v>
      </c>
    </row>
    <row r="1061" spans="1:19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4">
        <v>1426269456</v>
      </c>
      <c r="J1061" s="14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3"/>
        <v>0</v>
      </c>
      <c r="P1061" t="s">
        <v>8330</v>
      </c>
      <c r="Q1061" t="s">
        <v>8331</v>
      </c>
      <c r="R1061" s="12">
        <f t="shared" si="61"/>
        <v>42046.79</v>
      </c>
      <c r="S1061" s="13">
        <f t="shared" si="62"/>
        <v>42076.748333333337</v>
      </c>
    </row>
    <row r="1062" spans="1:19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4">
        <v>1429134893</v>
      </c>
      <c r="J1062" s="14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3"/>
        <v>1</v>
      </c>
      <c r="P1062" t="s">
        <v>8330</v>
      </c>
      <c r="Q1062" t="s">
        <v>8331</v>
      </c>
      <c r="R1062" s="12">
        <f t="shared" si="61"/>
        <v>42079.913113425922</v>
      </c>
      <c r="S1062" s="13">
        <f t="shared" si="62"/>
        <v>42109.913113425922</v>
      </c>
    </row>
    <row r="1063" spans="1:19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4">
        <v>1462150800</v>
      </c>
      <c r="J1063" s="14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3"/>
        <v>0</v>
      </c>
      <c r="P1063" t="s">
        <v>8330</v>
      </c>
      <c r="Q1063" t="s">
        <v>8331</v>
      </c>
      <c r="R1063" s="12">
        <f t="shared" si="61"/>
        <v>42432.276712962965</v>
      </c>
      <c r="S1063" s="13">
        <f t="shared" si="62"/>
        <v>42492.041666666672</v>
      </c>
    </row>
    <row r="1064" spans="1:19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4">
        <v>1468351341</v>
      </c>
      <c r="J1064" s="1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3"/>
        <v>95</v>
      </c>
      <c r="P1064" t="s">
        <v>8330</v>
      </c>
      <c r="Q1064" t="s">
        <v>8331</v>
      </c>
      <c r="R1064" s="12">
        <f t="shared" si="61"/>
        <v>42556.807187500002</v>
      </c>
      <c r="S1064" s="13">
        <f t="shared" si="62"/>
        <v>42563.807187500002</v>
      </c>
    </row>
    <row r="1065" spans="1:19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4">
        <v>1472604262</v>
      </c>
      <c r="J1065" s="14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3"/>
        <v>0</v>
      </c>
      <c r="P1065" t="s">
        <v>8330</v>
      </c>
      <c r="Q1065" t="s">
        <v>8331</v>
      </c>
      <c r="R1065" s="12">
        <f t="shared" si="61"/>
        <v>42583.030810185184</v>
      </c>
      <c r="S1065" s="13">
        <f t="shared" si="62"/>
        <v>42613.030810185184</v>
      </c>
    </row>
    <row r="1066" spans="1:19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4">
        <v>1373174903</v>
      </c>
      <c r="J1066" s="14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3"/>
        <v>9</v>
      </c>
      <c r="P1066" t="s">
        <v>8311</v>
      </c>
      <c r="Q1066" t="s">
        <v>8332</v>
      </c>
      <c r="R1066" s="12">
        <f t="shared" si="61"/>
        <v>41417.228043981479</v>
      </c>
      <c r="S1066" s="13">
        <f t="shared" si="62"/>
        <v>41462.228043981479</v>
      </c>
    </row>
    <row r="1067" spans="1:19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4">
        <v>1392800922</v>
      </c>
      <c r="J1067" s="14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3"/>
        <v>3</v>
      </c>
      <c r="P1067" t="s">
        <v>8311</v>
      </c>
      <c r="Q1067" t="s">
        <v>8332</v>
      </c>
      <c r="R1067" s="12">
        <f t="shared" si="61"/>
        <v>41661.381041666667</v>
      </c>
      <c r="S1067" s="13">
        <f t="shared" si="62"/>
        <v>41689.381041666667</v>
      </c>
    </row>
    <row r="1068" spans="1:19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4">
        <v>1375657582</v>
      </c>
      <c r="J1068" s="14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3"/>
        <v>3</v>
      </c>
      <c r="P1068" t="s">
        <v>8311</v>
      </c>
      <c r="Q1068" t="s">
        <v>8332</v>
      </c>
      <c r="R1068" s="12">
        <f t="shared" si="61"/>
        <v>41445.962754629632</v>
      </c>
      <c r="S1068" s="13">
        <f t="shared" si="62"/>
        <v>41490.962754629632</v>
      </c>
    </row>
    <row r="1069" spans="1:19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4">
        <v>1387657931</v>
      </c>
      <c r="J1069" s="14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3"/>
        <v>26</v>
      </c>
      <c r="P1069" t="s">
        <v>8311</v>
      </c>
      <c r="Q1069" t="s">
        <v>8332</v>
      </c>
      <c r="R1069" s="12">
        <f t="shared" si="61"/>
        <v>41599.855682870373</v>
      </c>
      <c r="S1069" s="13">
        <f t="shared" si="62"/>
        <v>41629.855682870373</v>
      </c>
    </row>
    <row r="1070" spans="1:19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4">
        <v>1460274864</v>
      </c>
      <c r="J1070" s="14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3"/>
        <v>0</v>
      </c>
      <c r="P1070" t="s">
        <v>8311</v>
      </c>
      <c r="Q1070" t="s">
        <v>8332</v>
      </c>
      <c r="R1070" s="12">
        <f t="shared" si="61"/>
        <v>42440.371111111104</v>
      </c>
      <c r="S1070" s="13">
        <f t="shared" si="62"/>
        <v>42470.329444444447</v>
      </c>
    </row>
    <row r="1071" spans="1:19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4">
        <v>1385447459</v>
      </c>
      <c r="J1071" s="14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3"/>
        <v>39</v>
      </c>
      <c r="P1071" t="s">
        <v>8311</v>
      </c>
      <c r="Q1071" t="s">
        <v>8332</v>
      </c>
      <c r="R1071" s="12">
        <f t="shared" si="61"/>
        <v>41572.229849537034</v>
      </c>
      <c r="S1071" s="13">
        <f t="shared" si="62"/>
        <v>41604.271516203706</v>
      </c>
    </row>
    <row r="1072" spans="1:19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4">
        <v>1349050622</v>
      </c>
      <c r="J1072" s="14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3"/>
        <v>1</v>
      </c>
      <c r="P1072" t="s">
        <v>8311</v>
      </c>
      <c r="Q1072" t="s">
        <v>8332</v>
      </c>
      <c r="R1072" s="12">
        <f t="shared" si="61"/>
        <v>41163.011828703704</v>
      </c>
      <c r="S1072" s="13">
        <f t="shared" si="62"/>
        <v>41183.011828703704</v>
      </c>
    </row>
    <row r="1073" spans="1:19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4">
        <v>1447787093</v>
      </c>
      <c r="J1073" s="14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3"/>
        <v>0</v>
      </c>
      <c r="P1073" t="s">
        <v>8311</v>
      </c>
      <c r="Q1073" t="s">
        <v>8332</v>
      </c>
      <c r="R1073" s="12">
        <f t="shared" si="61"/>
        <v>42295.753391203703</v>
      </c>
      <c r="S1073" s="13">
        <f t="shared" si="62"/>
        <v>42325.795057870375</v>
      </c>
    </row>
    <row r="1074" spans="1:19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4">
        <v>1391630297</v>
      </c>
      <c r="J1074" s="1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3"/>
        <v>0</v>
      </c>
      <c r="P1074" t="s">
        <v>8311</v>
      </c>
      <c r="Q1074" t="s">
        <v>8332</v>
      </c>
      <c r="R1074" s="12">
        <f t="shared" si="61"/>
        <v>41645.832141203704</v>
      </c>
      <c r="S1074" s="13">
        <f t="shared" si="62"/>
        <v>41675.832141203704</v>
      </c>
    </row>
    <row r="1075" spans="1:19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4">
        <v>1318806541</v>
      </c>
      <c r="J1075" s="14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3"/>
        <v>1</v>
      </c>
      <c r="P1075" t="s">
        <v>8311</v>
      </c>
      <c r="Q1075" t="s">
        <v>8332</v>
      </c>
      <c r="R1075" s="12">
        <f t="shared" si="61"/>
        <v>40802.964594907404</v>
      </c>
      <c r="S1075" s="13">
        <f t="shared" si="62"/>
        <v>40832.964594907404</v>
      </c>
    </row>
    <row r="1076" spans="1:19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4">
        <v>1388808545</v>
      </c>
      <c r="J1076" s="14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3"/>
        <v>6</v>
      </c>
      <c r="P1076" t="s">
        <v>8311</v>
      </c>
      <c r="Q1076" t="s">
        <v>8332</v>
      </c>
      <c r="R1076" s="12">
        <f t="shared" si="61"/>
        <v>41613.172974537039</v>
      </c>
      <c r="S1076" s="13">
        <f t="shared" si="62"/>
        <v>41643.172974537039</v>
      </c>
    </row>
    <row r="1077" spans="1:19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4">
        <v>1336340516</v>
      </c>
      <c r="J1077" s="14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3"/>
        <v>5</v>
      </c>
      <c r="P1077" t="s">
        <v>8311</v>
      </c>
      <c r="Q1077" t="s">
        <v>8332</v>
      </c>
      <c r="R1077" s="12">
        <f t="shared" si="61"/>
        <v>41005.904120370367</v>
      </c>
      <c r="S1077" s="13">
        <f t="shared" si="62"/>
        <v>41035.904120370367</v>
      </c>
    </row>
    <row r="1078" spans="1:19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4">
        <v>1410426250</v>
      </c>
      <c r="J1078" s="14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3"/>
        <v>63</v>
      </c>
      <c r="P1078" t="s">
        <v>8311</v>
      </c>
      <c r="Q1078" t="s">
        <v>8332</v>
      </c>
      <c r="R1078" s="12">
        <f t="shared" si="61"/>
        <v>41838.377893518518</v>
      </c>
      <c r="S1078" s="13">
        <f t="shared" si="62"/>
        <v>41893.377893518518</v>
      </c>
    </row>
    <row r="1079" spans="1:19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4">
        <v>1452744011</v>
      </c>
      <c r="J1079" s="14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3"/>
        <v>29</v>
      </c>
      <c r="P1079" t="s">
        <v>8311</v>
      </c>
      <c r="Q1079" t="s">
        <v>8332</v>
      </c>
      <c r="R1079" s="12">
        <f t="shared" si="61"/>
        <v>42353.16679398148</v>
      </c>
      <c r="S1079" s="13">
        <f t="shared" si="62"/>
        <v>42383.16679398148</v>
      </c>
    </row>
    <row r="1080" spans="1:19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4">
        <v>1311309721</v>
      </c>
      <c r="J1080" s="14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3"/>
        <v>8</v>
      </c>
      <c r="P1080" t="s">
        <v>8311</v>
      </c>
      <c r="Q1080" t="s">
        <v>8332</v>
      </c>
      <c r="R1080" s="12">
        <f t="shared" si="61"/>
        <v>40701.195844907408</v>
      </c>
      <c r="S1080" s="13">
        <f t="shared" si="62"/>
        <v>40746.195844907408</v>
      </c>
    </row>
    <row r="1081" spans="1:19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4">
        <v>1463232936</v>
      </c>
      <c r="J1081" s="14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3"/>
        <v>3</v>
      </c>
      <c r="P1081" t="s">
        <v>8311</v>
      </c>
      <c r="Q1081" t="s">
        <v>8332</v>
      </c>
      <c r="R1081" s="12">
        <f t="shared" si="61"/>
        <v>42479.566388888896</v>
      </c>
      <c r="S1081" s="13">
        <f t="shared" si="62"/>
        <v>42504.566388888896</v>
      </c>
    </row>
    <row r="1082" spans="1:19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4">
        <v>1399778333</v>
      </c>
      <c r="J1082" s="14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3"/>
        <v>9</v>
      </c>
      <c r="P1082" t="s">
        <v>8311</v>
      </c>
      <c r="Q1082" t="s">
        <v>8332</v>
      </c>
      <c r="R1082" s="12">
        <f t="shared" si="61"/>
        <v>41740.138113425928</v>
      </c>
      <c r="S1082" s="13">
        <f t="shared" si="62"/>
        <v>41770.138113425928</v>
      </c>
    </row>
    <row r="1083" spans="1:19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4">
        <v>1422483292</v>
      </c>
      <c r="J1083" s="14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3"/>
        <v>0</v>
      </c>
      <c r="P1083" t="s">
        <v>8311</v>
      </c>
      <c r="Q1083" t="s">
        <v>8332</v>
      </c>
      <c r="R1083" s="12">
        <f t="shared" si="61"/>
        <v>42002.926990740743</v>
      </c>
      <c r="S1083" s="13">
        <f t="shared" si="62"/>
        <v>42032.926990740743</v>
      </c>
    </row>
    <row r="1084" spans="1:19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4">
        <v>1344635088</v>
      </c>
      <c r="J1084" s="1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3"/>
        <v>1</v>
      </c>
      <c r="P1084" t="s">
        <v>8311</v>
      </c>
      <c r="Q1084" t="s">
        <v>8332</v>
      </c>
      <c r="R1084" s="12">
        <f t="shared" si="61"/>
        <v>41101.906111111115</v>
      </c>
      <c r="S1084" s="13">
        <f t="shared" si="62"/>
        <v>41131.906111111115</v>
      </c>
    </row>
    <row r="1085" spans="1:19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4">
        <v>1406994583</v>
      </c>
      <c r="J1085" s="14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3"/>
        <v>1</v>
      </c>
      <c r="P1085" t="s">
        <v>8311</v>
      </c>
      <c r="Q1085" t="s">
        <v>8332</v>
      </c>
      <c r="R1085" s="12">
        <f t="shared" si="61"/>
        <v>41793.659525462965</v>
      </c>
      <c r="S1085" s="13">
        <f t="shared" si="62"/>
        <v>41853.659525462965</v>
      </c>
    </row>
    <row r="1086" spans="1:19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4">
        <v>1407534804</v>
      </c>
      <c r="J1086" s="14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3"/>
        <v>0</v>
      </c>
      <c r="P1086" t="s">
        <v>8311</v>
      </c>
      <c r="Q1086" t="s">
        <v>8332</v>
      </c>
      <c r="R1086" s="12">
        <f t="shared" si="61"/>
        <v>41829.912083333329</v>
      </c>
      <c r="S1086" s="13">
        <f t="shared" si="62"/>
        <v>41859.912083333329</v>
      </c>
    </row>
    <row r="1087" spans="1:19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4">
        <v>1457967975</v>
      </c>
      <c r="J1087" s="14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3"/>
        <v>3</v>
      </c>
      <c r="P1087" t="s">
        <v>8311</v>
      </c>
      <c r="Q1087" t="s">
        <v>8332</v>
      </c>
      <c r="R1087" s="12">
        <f t="shared" si="61"/>
        <v>42413.671006944445</v>
      </c>
      <c r="S1087" s="13">
        <f t="shared" si="62"/>
        <v>42443.629340277781</v>
      </c>
    </row>
    <row r="1088" spans="1:19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4">
        <v>1408913291</v>
      </c>
      <c r="J1088" s="14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3"/>
        <v>0</v>
      </c>
      <c r="P1088" t="s">
        <v>8311</v>
      </c>
      <c r="Q1088" t="s">
        <v>8332</v>
      </c>
      <c r="R1088" s="12">
        <f t="shared" si="61"/>
        <v>41845.866793981484</v>
      </c>
      <c r="S1088" s="13">
        <f t="shared" si="62"/>
        <v>41875.866793981484</v>
      </c>
    </row>
    <row r="1089" spans="1:19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4">
        <v>1402852087</v>
      </c>
      <c r="J1089" s="14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3"/>
        <v>0</v>
      </c>
      <c r="P1089" t="s">
        <v>8311</v>
      </c>
      <c r="Q1089" t="s">
        <v>8332</v>
      </c>
      <c r="R1089" s="12">
        <f t="shared" si="61"/>
        <v>41775.713969907411</v>
      </c>
      <c r="S1089" s="13">
        <f t="shared" si="62"/>
        <v>41805.713969907411</v>
      </c>
    </row>
    <row r="1090" spans="1:19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4">
        <v>1398366667</v>
      </c>
      <c r="J1090" s="14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3"/>
        <v>14</v>
      </c>
      <c r="P1090" t="s">
        <v>8311</v>
      </c>
      <c r="Q1090" t="s">
        <v>8332</v>
      </c>
      <c r="R1090" s="12">
        <f t="shared" ref="R1090:R1153" si="64">(((J1090/60)/60)/24)+DATE(1970,1,1)</f>
        <v>41723.799386574072</v>
      </c>
      <c r="S1090" s="13">
        <f t="shared" ref="S1090:S1153" si="65">(((I1090/60)/60)/24)+DATE(1970,1,1)</f>
        <v>41753.799386574072</v>
      </c>
    </row>
    <row r="1091" spans="1:19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4">
        <v>1435293175</v>
      </c>
      <c r="J1091" s="14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3"/>
        <v>8</v>
      </c>
      <c r="P1091" t="s">
        <v>8311</v>
      </c>
      <c r="Q1091" t="s">
        <v>8332</v>
      </c>
      <c r="R1091" s="12">
        <f t="shared" si="64"/>
        <v>42151.189525462964</v>
      </c>
      <c r="S1091" s="13">
        <f t="shared" si="65"/>
        <v>42181.189525462964</v>
      </c>
    </row>
    <row r="1092" spans="1:19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4">
        <v>1432873653</v>
      </c>
      <c r="J1092" s="14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3"/>
        <v>0</v>
      </c>
      <c r="P1092" t="s">
        <v>8311</v>
      </c>
      <c r="Q1092" t="s">
        <v>8332</v>
      </c>
      <c r="R1092" s="12">
        <f t="shared" si="64"/>
        <v>42123.185798611114</v>
      </c>
      <c r="S1092" s="13">
        <f t="shared" si="65"/>
        <v>42153.185798611114</v>
      </c>
    </row>
    <row r="1093" spans="1:19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4">
        <v>1460313672</v>
      </c>
      <c r="J1093" s="14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3"/>
        <v>13</v>
      </c>
      <c r="P1093" t="s">
        <v>8311</v>
      </c>
      <c r="Q1093" t="s">
        <v>8332</v>
      </c>
      <c r="R1093" s="12">
        <f t="shared" si="64"/>
        <v>42440.820277777777</v>
      </c>
      <c r="S1093" s="13">
        <f t="shared" si="65"/>
        <v>42470.778611111105</v>
      </c>
    </row>
    <row r="1094" spans="1:19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4">
        <v>1357432638</v>
      </c>
      <c r="J1094" s="1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3"/>
        <v>1</v>
      </c>
      <c r="P1094" t="s">
        <v>8311</v>
      </c>
      <c r="Q1094" t="s">
        <v>8332</v>
      </c>
      <c r="R1094" s="12">
        <f t="shared" si="64"/>
        <v>41250.025902777779</v>
      </c>
      <c r="S1094" s="13">
        <f t="shared" si="65"/>
        <v>41280.025902777779</v>
      </c>
    </row>
    <row r="1095" spans="1:19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4">
        <v>1455232937</v>
      </c>
      <c r="J1095" s="14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3"/>
        <v>14</v>
      </c>
      <c r="P1095" t="s">
        <v>8311</v>
      </c>
      <c r="Q1095" t="s">
        <v>8332</v>
      </c>
      <c r="R1095" s="12">
        <f t="shared" si="64"/>
        <v>42396.973807870367</v>
      </c>
      <c r="S1095" s="13">
        <f t="shared" si="65"/>
        <v>42411.973807870367</v>
      </c>
    </row>
    <row r="1096" spans="1:19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4">
        <v>1318180033</v>
      </c>
      <c r="J1096" s="14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3"/>
        <v>18</v>
      </c>
      <c r="P1096" t="s">
        <v>8311</v>
      </c>
      <c r="Q1096" t="s">
        <v>8332</v>
      </c>
      <c r="R1096" s="12">
        <f t="shared" si="64"/>
        <v>40795.713344907403</v>
      </c>
      <c r="S1096" s="13">
        <f t="shared" si="65"/>
        <v>40825.713344907403</v>
      </c>
    </row>
    <row r="1097" spans="1:19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4">
        <v>1377867220</v>
      </c>
      <c r="J1097" s="14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3"/>
        <v>5</v>
      </c>
      <c r="P1097" t="s">
        <v>8311</v>
      </c>
      <c r="Q1097" t="s">
        <v>8332</v>
      </c>
      <c r="R1097" s="12">
        <f t="shared" si="64"/>
        <v>41486.537268518521</v>
      </c>
      <c r="S1097" s="13">
        <f t="shared" si="65"/>
        <v>41516.537268518521</v>
      </c>
    </row>
    <row r="1098" spans="1:19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4">
        <v>1412393400</v>
      </c>
      <c r="J1098" s="14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66">ROUND(E1098/D1098*100,0)</f>
        <v>18</v>
      </c>
      <c r="P1098" t="s">
        <v>8311</v>
      </c>
      <c r="Q1098" t="s">
        <v>8332</v>
      </c>
      <c r="R1098" s="12">
        <f t="shared" si="64"/>
        <v>41885.51798611111</v>
      </c>
      <c r="S1098" s="13">
        <f t="shared" si="65"/>
        <v>41916.145833333336</v>
      </c>
    </row>
    <row r="1099" spans="1:19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4">
        <v>1393786877</v>
      </c>
      <c r="J1099" s="14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6"/>
        <v>0</v>
      </c>
      <c r="P1099" t="s">
        <v>8311</v>
      </c>
      <c r="Q1099" t="s">
        <v>8332</v>
      </c>
      <c r="R1099" s="12">
        <f t="shared" si="64"/>
        <v>41660.792557870373</v>
      </c>
      <c r="S1099" s="13">
        <f t="shared" si="65"/>
        <v>41700.792557870373</v>
      </c>
    </row>
    <row r="1100" spans="1:19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4">
        <v>1397413095</v>
      </c>
      <c r="J1100" s="14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6"/>
        <v>7</v>
      </c>
      <c r="P1100" t="s">
        <v>8311</v>
      </c>
      <c r="Q1100" t="s">
        <v>8332</v>
      </c>
      <c r="R1100" s="12">
        <f t="shared" si="64"/>
        <v>41712.762673611112</v>
      </c>
      <c r="S1100" s="13">
        <f t="shared" si="65"/>
        <v>41742.762673611112</v>
      </c>
    </row>
    <row r="1101" spans="1:19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4">
        <v>1431547468</v>
      </c>
      <c r="J1101" s="14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6"/>
        <v>1</v>
      </c>
      <c r="P1101" t="s">
        <v>8311</v>
      </c>
      <c r="Q1101" t="s">
        <v>8332</v>
      </c>
      <c r="R1101" s="12">
        <f t="shared" si="64"/>
        <v>42107.836435185185</v>
      </c>
      <c r="S1101" s="13">
        <f t="shared" si="65"/>
        <v>42137.836435185185</v>
      </c>
    </row>
    <row r="1102" spans="1:19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4">
        <v>1455417571</v>
      </c>
      <c r="J1102" s="14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6"/>
        <v>3</v>
      </c>
      <c r="P1102" t="s">
        <v>8311</v>
      </c>
      <c r="Q1102" t="s">
        <v>8332</v>
      </c>
      <c r="R1102" s="12">
        <f t="shared" si="64"/>
        <v>42384.110775462963</v>
      </c>
      <c r="S1102" s="13">
        <f t="shared" si="65"/>
        <v>42414.110775462963</v>
      </c>
    </row>
    <row r="1103" spans="1:19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4">
        <v>1468519920</v>
      </c>
      <c r="J1103" s="14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6"/>
        <v>0</v>
      </c>
      <c r="P1103" t="s">
        <v>8311</v>
      </c>
      <c r="Q1103" t="s">
        <v>8332</v>
      </c>
      <c r="R1103" s="12">
        <f t="shared" si="64"/>
        <v>42538.77243055556</v>
      </c>
      <c r="S1103" s="13">
        <f t="shared" si="65"/>
        <v>42565.758333333331</v>
      </c>
    </row>
    <row r="1104" spans="1:19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4">
        <v>1386568740</v>
      </c>
      <c r="J1104" s="1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6"/>
        <v>5</v>
      </c>
      <c r="P1104" t="s">
        <v>8311</v>
      </c>
      <c r="Q1104" t="s">
        <v>8332</v>
      </c>
      <c r="R1104" s="12">
        <f t="shared" si="64"/>
        <v>41577.045428240745</v>
      </c>
      <c r="S1104" s="13">
        <f t="shared" si="65"/>
        <v>41617.249305555553</v>
      </c>
    </row>
    <row r="1105" spans="1:19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4">
        <v>1466227190</v>
      </c>
      <c r="J1105" s="14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6"/>
        <v>2</v>
      </c>
      <c r="P1105" t="s">
        <v>8311</v>
      </c>
      <c r="Q1105" t="s">
        <v>8332</v>
      </c>
      <c r="R1105" s="12">
        <f t="shared" si="64"/>
        <v>42479.22210648148</v>
      </c>
      <c r="S1105" s="13">
        <f t="shared" si="65"/>
        <v>42539.22210648148</v>
      </c>
    </row>
    <row r="1106" spans="1:19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4">
        <v>1402480221</v>
      </c>
      <c r="J1106" s="14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6"/>
        <v>5</v>
      </c>
      <c r="P1106" t="s">
        <v>8311</v>
      </c>
      <c r="Q1106" t="s">
        <v>8332</v>
      </c>
      <c r="R1106" s="12">
        <f t="shared" si="64"/>
        <v>41771.40996527778</v>
      </c>
      <c r="S1106" s="13">
        <f t="shared" si="65"/>
        <v>41801.40996527778</v>
      </c>
    </row>
    <row r="1107" spans="1:19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4">
        <v>1395627327</v>
      </c>
      <c r="J1107" s="14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6"/>
        <v>0</v>
      </c>
      <c r="P1107" t="s">
        <v>8311</v>
      </c>
      <c r="Q1107" t="s">
        <v>8332</v>
      </c>
      <c r="R1107" s="12">
        <f t="shared" si="64"/>
        <v>41692.135729166665</v>
      </c>
      <c r="S1107" s="13">
        <f t="shared" si="65"/>
        <v>41722.0940625</v>
      </c>
    </row>
    <row r="1108" spans="1:19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4">
        <v>1333557975</v>
      </c>
      <c r="J1108" s="14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6"/>
        <v>41</v>
      </c>
      <c r="P1108" t="s">
        <v>8311</v>
      </c>
      <c r="Q1108" t="s">
        <v>8332</v>
      </c>
      <c r="R1108" s="12">
        <f t="shared" si="64"/>
        <v>40973.740451388891</v>
      </c>
      <c r="S1108" s="13">
        <f t="shared" si="65"/>
        <v>41003.698784722219</v>
      </c>
    </row>
    <row r="1109" spans="1:19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4">
        <v>1406148024</v>
      </c>
      <c r="J1109" s="14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6"/>
        <v>0</v>
      </c>
      <c r="P1109" t="s">
        <v>8311</v>
      </c>
      <c r="Q1109" t="s">
        <v>8332</v>
      </c>
      <c r="R1109" s="12">
        <f t="shared" si="64"/>
        <v>41813.861388888887</v>
      </c>
      <c r="S1109" s="13">
        <f t="shared" si="65"/>
        <v>41843.861388888887</v>
      </c>
    </row>
    <row r="1110" spans="1:19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4">
        <v>1334326635</v>
      </c>
      <c r="J1110" s="14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6"/>
        <v>3</v>
      </c>
      <c r="P1110" t="s">
        <v>8311</v>
      </c>
      <c r="Q1110" t="s">
        <v>8332</v>
      </c>
      <c r="R1110" s="12">
        <f t="shared" si="64"/>
        <v>40952.636979166666</v>
      </c>
      <c r="S1110" s="13">
        <f t="shared" si="65"/>
        <v>41012.595312500001</v>
      </c>
    </row>
    <row r="1111" spans="1:19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4">
        <v>1479495790</v>
      </c>
      <c r="J1111" s="14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6"/>
        <v>0</v>
      </c>
      <c r="P1111" t="s">
        <v>8311</v>
      </c>
      <c r="Q1111" t="s">
        <v>8332</v>
      </c>
      <c r="R1111" s="12">
        <f t="shared" si="64"/>
        <v>42662.752199074079</v>
      </c>
      <c r="S1111" s="13">
        <f t="shared" si="65"/>
        <v>42692.793865740736</v>
      </c>
    </row>
    <row r="1112" spans="1:19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4">
        <v>1354919022</v>
      </c>
      <c r="J1112" s="14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6"/>
        <v>1</v>
      </c>
      <c r="P1112" t="s">
        <v>8311</v>
      </c>
      <c r="Q1112" t="s">
        <v>8332</v>
      </c>
      <c r="R1112" s="12">
        <f t="shared" si="64"/>
        <v>41220.933124999996</v>
      </c>
      <c r="S1112" s="13">
        <f t="shared" si="65"/>
        <v>41250.933124999996</v>
      </c>
    </row>
    <row r="1113" spans="1:19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4">
        <v>1452228790</v>
      </c>
      <c r="J1113" s="14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6"/>
        <v>0</v>
      </c>
      <c r="P1113" t="s">
        <v>8311</v>
      </c>
      <c r="Q1113" t="s">
        <v>8332</v>
      </c>
      <c r="R1113" s="12">
        <f t="shared" si="64"/>
        <v>42347.203587962969</v>
      </c>
      <c r="S1113" s="13">
        <f t="shared" si="65"/>
        <v>42377.203587962969</v>
      </c>
    </row>
    <row r="1114" spans="1:19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4">
        <v>1421656200</v>
      </c>
      <c r="J1114" s="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6"/>
        <v>36</v>
      </c>
      <c r="P1114" t="s">
        <v>8311</v>
      </c>
      <c r="Q1114" t="s">
        <v>8332</v>
      </c>
      <c r="R1114" s="12">
        <f t="shared" si="64"/>
        <v>41963.759386574078</v>
      </c>
      <c r="S1114" s="13">
        <f t="shared" si="65"/>
        <v>42023.354166666672</v>
      </c>
    </row>
    <row r="1115" spans="1:19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4">
        <v>1408058820</v>
      </c>
      <c r="J1115" s="14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6"/>
        <v>1</v>
      </c>
      <c r="P1115" t="s">
        <v>8311</v>
      </c>
      <c r="Q1115" t="s">
        <v>8332</v>
      </c>
      <c r="R1115" s="12">
        <f t="shared" si="64"/>
        <v>41835.977083333331</v>
      </c>
      <c r="S1115" s="13">
        <f t="shared" si="65"/>
        <v>41865.977083333331</v>
      </c>
    </row>
    <row r="1116" spans="1:19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4">
        <v>1381306687</v>
      </c>
      <c r="J1116" s="14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6"/>
        <v>0</v>
      </c>
      <c r="P1116" t="s">
        <v>8311</v>
      </c>
      <c r="Q1116" t="s">
        <v>8332</v>
      </c>
      <c r="R1116" s="12">
        <f t="shared" si="64"/>
        <v>41526.345914351856</v>
      </c>
      <c r="S1116" s="13">
        <f t="shared" si="65"/>
        <v>41556.345914351856</v>
      </c>
    </row>
    <row r="1117" spans="1:19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4">
        <v>1459352495</v>
      </c>
      <c r="J1117" s="14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6"/>
        <v>0</v>
      </c>
      <c r="P1117" t="s">
        <v>8311</v>
      </c>
      <c r="Q1117" t="s">
        <v>8332</v>
      </c>
      <c r="R1117" s="12">
        <f t="shared" si="64"/>
        <v>42429.695543981477</v>
      </c>
      <c r="S1117" s="13">
        <f t="shared" si="65"/>
        <v>42459.653877314813</v>
      </c>
    </row>
    <row r="1118" spans="1:19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4">
        <v>1339273208</v>
      </c>
      <c r="J1118" s="14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6"/>
        <v>0</v>
      </c>
      <c r="P1118" t="s">
        <v>8311</v>
      </c>
      <c r="Q1118" t="s">
        <v>8332</v>
      </c>
      <c r="R1118" s="12">
        <f t="shared" si="64"/>
        <v>41009.847314814811</v>
      </c>
      <c r="S1118" s="13">
        <f t="shared" si="65"/>
        <v>41069.847314814811</v>
      </c>
    </row>
    <row r="1119" spans="1:19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4">
        <v>1451053313</v>
      </c>
      <c r="J1119" s="14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6"/>
        <v>8</v>
      </c>
      <c r="P1119" t="s">
        <v>8311</v>
      </c>
      <c r="Q1119" t="s">
        <v>8332</v>
      </c>
      <c r="R1119" s="12">
        <f t="shared" si="64"/>
        <v>42333.598530092597</v>
      </c>
      <c r="S1119" s="13">
        <f t="shared" si="65"/>
        <v>42363.598530092597</v>
      </c>
    </row>
    <row r="1120" spans="1:19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4">
        <v>1396666779</v>
      </c>
      <c r="J1120" s="14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6"/>
        <v>2</v>
      </c>
      <c r="P1120" t="s">
        <v>8311</v>
      </c>
      <c r="Q1120" t="s">
        <v>8332</v>
      </c>
      <c r="R1120" s="12">
        <f t="shared" si="64"/>
        <v>41704.16642361111</v>
      </c>
      <c r="S1120" s="13">
        <f t="shared" si="65"/>
        <v>41734.124756944446</v>
      </c>
    </row>
    <row r="1121" spans="1:19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4">
        <v>1396810864</v>
      </c>
      <c r="J1121" s="14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6"/>
        <v>0</v>
      </c>
      <c r="P1121" t="s">
        <v>8311</v>
      </c>
      <c r="Q1121" t="s">
        <v>8332</v>
      </c>
      <c r="R1121" s="12">
        <f t="shared" si="64"/>
        <v>41722.792407407411</v>
      </c>
      <c r="S1121" s="13">
        <f t="shared" si="65"/>
        <v>41735.792407407411</v>
      </c>
    </row>
    <row r="1122" spans="1:19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4">
        <v>1319835400</v>
      </c>
      <c r="J1122" s="14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6"/>
        <v>0</v>
      </c>
      <c r="P1122" t="s">
        <v>8311</v>
      </c>
      <c r="Q1122" t="s">
        <v>8332</v>
      </c>
      <c r="R1122" s="12">
        <f t="shared" si="64"/>
        <v>40799.872685185182</v>
      </c>
      <c r="S1122" s="13">
        <f t="shared" si="65"/>
        <v>40844.872685185182</v>
      </c>
    </row>
    <row r="1123" spans="1:19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4">
        <v>1457904316</v>
      </c>
      <c r="J1123" s="14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6"/>
        <v>0</v>
      </c>
      <c r="P1123" t="s">
        <v>8311</v>
      </c>
      <c r="Q1123" t="s">
        <v>8332</v>
      </c>
      <c r="R1123" s="12">
        <f t="shared" si="64"/>
        <v>42412.934212962966</v>
      </c>
      <c r="S1123" s="13">
        <f t="shared" si="65"/>
        <v>42442.892546296294</v>
      </c>
    </row>
    <row r="1124" spans="1:19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4">
        <v>1369932825</v>
      </c>
      <c r="J1124" s="1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6"/>
        <v>0</v>
      </c>
      <c r="P1124" t="s">
        <v>8311</v>
      </c>
      <c r="Q1124" t="s">
        <v>8332</v>
      </c>
      <c r="R1124" s="12">
        <f t="shared" si="64"/>
        <v>41410.703993055555</v>
      </c>
      <c r="S1124" s="13">
        <f t="shared" si="65"/>
        <v>41424.703993055555</v>
      </c>
    </row>
    <row r="1125" spans="1:19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4">
        <v>1397910848</v>
      </c>
      <c r="J1125" s="14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6"/>
        <v>0</v>
      </c>
      <c r="P1125" t="s">
        <v>8311</v>
      </c>
      <c r="Q1125" t="s">
        <v>8332</v>
      </c>
      <c r="R1125" s="12">
        <f t="shared" si="64"/>
        <v>41718.5237037037</v>
      </c>
      <c r="S1125" s="13">
        <f t="shared" si="65"/>
        <v>41748.5237037037</v>
      </c>
    </row>
    <row r="1126" spans="1:19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4">
        <v>1430409651</v>
      </c>
      <c r="J1126" s="14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6"/>
        <v>0</v>
      </c>
      <c r="P1126" t="s">
        <v>8311</v>
      </c>
      <c r="Q1126" t="s">
        <v>8333</v>
      </c>
      <c r="R1126" s="12">
        <f t="shared" si="64"/>
        <v>42094.667256944449</v>
      </c>
      <c r="S1126" s="13">
        <f t="shared" si="65"/>
        <v>42124.667256944449</v>
      </c>
    </row>
    <row r="1127" spans="1:19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4">
        <v>1443193130</v>
      </c>
      <c r="J1127" s="14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6"/>
        <v>0</v>
      </c>
      <c r="P1127" t="s">
        <v>8311</v>
      </c>
      <c r="Q1127" t="s">
        <v>8333</v>
      </c>
      <c r="R1127" s="12">
        <f t="shared" si="64"/>
        <v>42212.624189814815</v>
      </c>
      <c r="S1127" s="13">
        <f t="shared" si="65"/>
        <v>42272.624189814815</v>
      </c>
    </row>
    <row r="1128" spans="1:19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4">
        <v>1468482694</v>
      </c>
      <c r="J1128" s="14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6"/>
        <v>1</v>
      </c>
      <c r="P1128" t="s">
        <v>8311</v>
      </c>
      <c r="Q1128" t="s">
        <v>8333</v>
      </c>
      <c r="R1128" s="12">
        <f t="shared" si="64"/>
        <v>42535.327476851846</v>
      </c>
      <c r="S1128" s="13">
        <f t="shared" si="65"/>
        <v>42565.327476851846</v>
      </c>
    </row>
    <row r="1129" spans="1:19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4">
        <v>1416000600</v>
      </c>
      <c r="J1129" s="14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6"/>
        <v>2</v>
      </c>
      <c r="P1129" t="s">
        <v>8311</v>
      </c>
      <c r="Q1129" t="s">
        <v>8333</v>
      </c>
      <c r="R1129" s="12">
        <f t="shared" si="64"/>
        <v>41926.854166666664</v>
      </c>
      <c r="S1129" s="13">
        <f t="shared" si="65"/>
        <v>41957.895833333328</v>
      </c>
    </row>
    <row r="1130" spans="1:19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4">
        <v>1407425717</v>
      </c>
      <c r="J1130" s="14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6"/>
        <v>0</v>
      </c>
      <c r="P1130" t="s">
        <v>8311</v>
      </c>
      <c r="Q1130" t="s">
        <v>8333</v>
      </c>
      <c r="R1130" s="12">
        <f t="shared" si="64"/>
        <v>41828.649502314816</v>
      </c>
      <c r="S1130" s="13">
        <f t="shared" si="65"/>
        <v>41858.649502314816</v>
      </c>
    </row>
    <row r="1131" spans="1:19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4">
        <v>1465107693</v>
      </c>
      <c r="J1131" s="14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6"/>
        <v>0</v>
      </c>
      <c r="P1131" t="s">
        <v>8311</v>
      </c>
      <c r="Q1131" t="s">
        <v>8333</v>
      </c>
      <c r="R1131" s="12">
        <f t="shared" si="64"/>
        <v>42496.264965277776</v>
      </c>
      <c r="S1131" s="13">
        <f t="shared" si="65"/>
        <v>42526.264965277776</v>
      </c>
    </row>
    <row r="1132" spans="1:19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4">
        <v>1416963300</v>
      </c>
      <c r="J1132" s="14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6"/>
        <v>0</v>
      </c>
      <c r="P1132" t="s">
        <v>8311</v>
      </c>
      <c r="Q1132" t="s">
        <v>8333</v>
      </c>
      <c r="R1132" s="12">
        <f t="shared" si="64"/>
        <v>41908.996527777781</v>
      </c>
      <c r="S1132" s="13">
        <f t="shared" si="65"/>
        <v>41969.038194444445</v>
      </c>
    </row>
    <row r="1133" spans="1:19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4">
        <v>1450993668</v>
      </c>
      <c r="J1133" s="14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6"/>
        <v>0</v>
      </c>
      <c r="P1133" t="s">
        <v>8311</v>
      </c>
      <c r="Q1133" t="s">
        <v>8333</v>
      </c>
      <c r="R1133" s="12">
        <f t="shared" si="64"/>
        <v>42332.908194444448</v>
      </c>
      <c r="S1133" s="13">
        <f t="shared" si="65"/>
        <v>42362.908194444448</v>
      </c>
    </row>
    <row r="1134" spans="1:19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4">
        <v>1483238771</v>
      </c>
      <c r="J1134" s="1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6"/>
        <v>14</v>
      </c>
      <c r="P1134" t="s">
        <v>8311</v>
      </c>
      <c r="Q1134" t="s">
        <v>8333</v>
      </c>
      <c r="R1134" s="12">
        <f t="shared" si="64"/>
        <v>42706.115405092598</v>
      </c>
      <c r="S1134" s="13">
        <f t="shared" si="65"/>
        <v>42736.115405092598</v>
      </c>
    </row>
    <row r="1135" spans="1:19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4">
        <v>1406799981</v>
      </c>
      <c r="J1135" s="14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6"/>
        <v>1</v>
      </c>
      <c r="P1135" t="s">
        <v>8311</v>
      </c>
      <c r="Q1135" t="s">
        <v>8333</v>
      </c>
      <c r="R1135" s="12">
        <f t="shared" si="64"/>
        <v>41821.407187500001</v>
      </c>
      <c r="S1135" s="13">
        <f t="shared" si="65"/>
        <v>41851.407187500001</v>
      </c>
    </row>
    <row r="1136" spans="1:19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4">
        <v>1417235580</v>
      </c>
      <c r="J1136" s="14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6"/>
        <v>0</v>
      </c>
      <c r="P1136" t="s">
        <v>8311</v>
      </c>
      <c r="Q1136" t="s">
        <v>8333</v>
      </c>
      <c r="R1136" s="12">
        <f t="shared" si="64"/>
        <v>41958.285046296296</v>
      </c>
      <c r="S1136" s="13">
        <f t="shared" si="65"/>
        <v>41972.189583333333</v>
      </c>
    </row>
    <row r="1137" spans="1:19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4">
        <v>1470527094</v>
      </c>
      <c r="J1137" s="14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6"/>
        <v>5</v>
      </c>
      <c r="P1137" t="s">
        <v>8311</v>
      </c>
      <c r="Q1137" t="s">
        <v>8333</v>
      </c>
      <c r="R1137" s="12">
        <f t="shared" si="64"/>
        <v>42558.989513888882</v>
      </c>
      <c r="S1137" s="13">
        <f t="shared" si="65"/>
        <v>42588.989513888882</v>
      </c>
    </row>
    <row r="1138" spans="1:19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4">
        <v>1450541229</v>
      </c>
      <c r="J1138" s="14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6"/>
        <v>6</v>
      </c>
      <c r="P1138" t="s">
        <v>8311</v>
      </c>
      <c r="Q1138" t="s">
        <v>8333</v>
      </c>
      <c r="R1138" s="12">
        <f t="shared" si="64"/>
        <v>42327.671631944439</v>
      </c>
      <c r="S1138" s="13">
        <f t="shared" si="65"/>
        <v>42357.671631944439</v>
      </c>
    </row>
    <row r="1139" spans="1:19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4">
        <v>1461440421</v>
      </c>
      <c r="J1139" s="14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6"/>
        <v>40</v>
      </c>
      <c r="P1139" t="s">
        <v>8311</v>
      </c>
      <c r="Q1139" t="s">
        <v>8333</v>
      </c>
      <c r="R1139" s="12">
        <f t="shared" si="64"/>
        <v>42453.819687499999</v>
      </c>
      <c r="S1139" s="13">
        <f t="shared" si="65"/>
        <v>42483.819687499999</v>
      </c>
    </row>
    <row r="1140" spans="1:19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4">
        <v>1485035131</v>
      </c>
      <c r="J1140" s="14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6"/>
        <v>0</v>
      </c>
      <c r="P1140" t="s">
        <v>8311</v>
      </c>
      <c r="Q1140" t="s">
        <v>8333</v>
      </c>
      <c r="R1140" s="12">
        <f t="shared" si="64"/>
        <v>42736.9066087963</v>
      </c>
      <c r="S1140" s="13">
        <f t="shared" si="65"/>
        <v>42756.9066087963</v>
      </c>
    </row>
    <row r="1141" spans="1:19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4">
        <v>1420100426</v>
      </c>
      <c r="J1141" s="14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6"/>
        <v>0</v>
      </c>
      <c r="P1141" t="s">
        <v>8311</v>
      </c>
      <c r="Q1141" t="s">
        <v>8333</v>
      </c>
      <c r="R1141" s="12">
        <f t="shared" si="64"/>
        <v>41975.347523148142</v>
      </c>
      <c r="S1141" s="13">
        <f t="shared" si="65"/>
        <v>42005.347523148142</v>
      </c>
    </row>
    <row r="1142" spans="1:19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4">
        <v>1438859121</v>
      </c>
      <c r="J1142" s="14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6"/>
        <v>0</v>
      </c>
      <c r="P1142" t="s">
        <v>8311</v>
      </c>
      <c r="Q1142" t="s">
        <v>8333</v>
      </c>
      <c r="R1142" s="12">
        <f t="shared" si="64"/>
        <v>42192.462048611109</v>
      </c>
      <c r="S1142" s="13">
        <f t="shared" si="65"/>
        <v>42222.462048611109</v>
      </c>
    </row>
    <row r="1143" spans="1:19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4">
        <v>1436460450</v>
      </c>
      <c r="J1143" s="14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6"/>
        <v>0</v>
      </c>
      <c r="P1143" t="s">
        <v>8311</v>
      </c>
      <c r="Q1143" t="s">
        <v>8333</v>
      </c>
      <c r="R1143" s="12">
        <f t="shared" si="64"/>
        <v>42164.699652777781</v>
      </c>
      <c r="S1143" s="13">
        <f t="shared" si="65"/>
        <v>42194.699652777781</v>
      </c>
    </row>
    <row r="1144" spans="1:19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4">
        <v>1424131727</v>
      </c>
      <c r="J1144" s="1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6"/>
        <v>0</v>
      </c>
      <c r="P1144" t="s">
        <v>8311</v>
      </c>
      <c r="Q1144" t="s">
        <v>8333</v>
      </c>
      <c r="R1144" s="12">
        <f t="shared" si="64"/>
        <v>42022.006099537044</v>
      </c>
      <c r="S1144" s="13">
        <f t="shared" si="65"/>
        <v>42052.006099537044</v>
      </c>
    </row>
    <row r="1145" spans="1:19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4">
        <v>1450327126</v>
      </c>
      <c r="J1145" s="14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6"/>
        <v>0</v>
      </c>
      <c r="P1145" t="s">
        <v>8311</v>
      </c>
      <c r="Q1145" t="s">
        <v>8333</v>
      </c>
      <c r="R1145" s="12">
        <f t="shared" si="64"/>
        <v>42325.19358796296</v>
      </c>
      <c r="S1145" s="13">
        <f t="shared" si="65"/>
        <v>42355.19358796296</v>
      </c>
    </row>
    <row r="1146" spans="1:19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4">
        <v>1430281320</v>
      </c>
      <c r="J1146" s="14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6"/>
        <v>0</v>
      </c>
      <c r="P1146" t="s">
        <v>8334</v>
      </c>
      <c r="Q1146" t="s">
        <v>8335</v>
      </c>
      <c r="R1146" s="12">
        <f t="shared" si="64"/>
        <v>42093.181944444441</v>
      </c>
      <c r="S1146" s="13">
        <f t="shared" si="65"/>
        <v>42123.181944444441</v>
      </c>
    </row>
    <row r="1147" spans="1:19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4">
        <v>1412272592</v>
      </c>
      <c r="J1147" s="14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6"/>
        <v>0</v>
      </c>
      <c r="P1147" t="s">
        <v>8334</v>
      </c>
      <c r="Q1147" t="s">
        <v>8335</v>
      </c>
      <c r="R1147" s="12">
        <f t="shared" si="64"/>
        <v>41854.747592592597</v>
      </c>
      <c r="S1147" s="13">
        <f t="shared" si="65"/>
        <v>41914.747592592597</v>
      </c>
    </row>
    <row r="1148" spans="1:19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4">
        <v>1399071173</v>
      </c>
      <c r="J1148" s="14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6"/>
        <v>9</v>
      </c>
      <c r="P1148" t="s">
        <v>8334</v>
      </c>
      <c r="Q1148" t="s">
        <v>8335</v>
      </c>
      <c r="R1148" s="12">
        <f t="shared" si="64"/>
        <v>41723.9533912037</v>
      </c>
      <c r="S1148" s="13">
        <f t="shared" si="65"/>
        <v>41761.9533912037</v>
      </c>
    </row>
    <row r="1149" spans="1:19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4">
        <v>1413760783</v>
      </c>
      <c r="J1149" s="14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6"/>
        <v>0</v>
      </c>
      <c r="P1149" t="s">
        <v>8334</v>
      </c>
      <c r="Q1149" t="s">
        <v>8335</v>
      </c>
      <c r="R1149" s="12">
        <f t="shared" si="64"/>
        <v>41871.972025462965</v>
      </c>
      <c r="S1149" s="13">
        <f t="shared" si="65"/>
        <v>41931.972025462965</v>
      </c>
    </row>
    <row r="1150" spans="1:19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4">
        <v>1480568781</v>
      </c>
      <c r="J1150" s="14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6"/>
        <v>0</v>
      </c>
      <c r="P1150" t="s">
        <v>8334</v>
      </c>
      <c r="Q1150" t="s">
        <v>8335</v>
      </c>
      <c r="R1150" s="12">
        <f t="shared" si="64"/>
        <v>42675.171076388884</v>
      </c>
      <c r="S1150" s="13">
        <f t="shared" si="65"/>
        <v>42705.212743055556</v>
      </c>
    </row>
    <row r="1151" spans="1:19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4">
        <v>1466096566</v>
      </c>
      <c r="J1151" s="14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6"/>
        <v>0</v>
      </c>
      <c r="P1151" t="s">
        <v>8334</v>
      </c>
      <c r="Q1151" t="s">
        <v>8335</v>
      </c>
      <c r="R1151" s="12">
        <f t="shared" si="64"/>
        <v>42507.71025462963</v>
      </c>
      <c r="S1151" s="13">
        <f t="shared" si="65"/>
        <v>42537.71025462963</v>
      </c>
    </row>
    <row r="1152" spans="1:19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4">
        <v>1452293675</v>
      </c>
      <c r="J1152" s="14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6"/>
        <v>10</v>
      </c>
      <c r="P1152" t="s">
        <v>8334</v>
      </c>
      <c r="Q1152" t="s">
        <v>8335</v>
      </c>
      <c r="R1152" s="12">
        <f t="shared" si="64"/>
        <v>42317.954571759255</v>
      </c>
      <c r="S1152" s="13">
        <f t="shared" si="65"/>
        <v>42377.954571759255</v>
      </c>
    </row>
    <row r="1153" spans="1:19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4">
        <v>1441592863</v>
      </c>
      <c r="J1153" s="14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6"/>
        <v>0</v>
      </c>
      <c r="P1153" t="s">
        <v>8334</v>
      </c>
      <c r="Q1153" t="s">
        <v>8335</v>
      </c>
      <c r="R1153" s="12">
        <f t="shared" si="64"/>
        <v>42224.102581018517</v>
      </c>
      <c r="S1153" s="13">
        <f t="shared" si="65"/>
        <v>42254.102581018517</v>
      </c>
    </row>
    <row r="1154" spans="1:19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4">
        <v>1431709312</v>
      </c>
      <c r="J1154" s="1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6"/>
        <v>6</v>
      </c>
      <c r="P1154" t="s">
        <v>8334</v>
      </c>
      <c r="Q1154" t="s">
        <v>8335</v>
      </c>
      <c r="R1154" s="12">
        <f t="shared" ref="R1154:R1217" si="67">(((J1154/60)/60)/24)+DATE(1970,1,1)</f>
        <v>42109.709629629629</v>
      </c>
      <c r="S1154" s="13">
        <f t="shared" ref="S1154:S1217" si="68">(((I1154/60)/60)/24)+DATE(1970,1,1)</f>
        <v>42139.709629629629</v>
      </c>
    </row>
    <row r="1155" spans="1:19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4">
        <v>1434647305</v>
      </c>
      <c r="J1155" s="14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66"/>
        <v>1</v>
      </c>
      <c r="P1155" t="s">
        <v>8334</v>
      </c>
      <c r="Q1155" t="s">
        <v>8335</v>
      </c>
      <c r="R1155" s="12">
        <f t="shared" si="67"/>
        <v>42143.714178240742</v>
      </c>
      <c r="S1155" s="13">
        <f t="shared" si="68"/>
        <v>42173.714178240742</v>
      </c>
    </row>
    <row r="1156" spans="1:19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4">
        <v>1441507006</v>
      </c>
      <c r="J1156" s="14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66"/>
        <v>7</v>
      </c>
      <c r="P1156" t="s">
        <v>8334</v>
      </c>
      <c r="Q1156" t="s">
        <v>8335</v>
      </c>
      <c r="R1156" s="12">
        <f t="shared" si="67"/>
        <v>42223.108865740738</v>
      </c>
      <c r="S1156" s="13">
        <f t="shared" si="68"/>
        <v>42253.108865740738</v>
      </c>
    </row>
    <row r="1157" spans="1:19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4">
        <v>1408040408</v>
      </c>
      <c r="J1157" s="14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66"/>
        <v>1</v>
      </c>
      <c r="P1157" t="s">
        <v>8334</v>
      </c>
      <c r="Q1157" t="s">
        <v>8335</v>
      </c>
      <c r="R1157" s="12">
        <f t="shared" si="67"/>
        <v>41835.763981481483</v>
      </c>
      <c r="S1157" s="13">
        <f t="shared" si="68"/>
        <v>41865.763981481483</v>
      </c>
    </row>
    <row r="1158" spans="1:19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4">
        <v>1424742162</v>
      </c>
      <c r="J1158" s="14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66"/>
        <v>0</v>
      </c>
      <c r="P1158" t="s">
        <v>8334</v>
      </c>
      <c r="Q1158" t="s">
        <v>8335</v>
      </c>
      <c r="R1158" s="12">
        <f t="shared" si="67"/>
        <v>42029.07131944444</v>
      </c>
      <c r="S1158" s="13">
        <f t="shared" si="68"/>
        <v>42059.07131944444</v>
      </c>
    </row>
    <row r="1159" spans="1:19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4">
        <v>1417795480</v>
      </c>
      <c r="J1159" s="14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66"/>
        <v>2</v>
      </c>
      <c r="P1159" t="s">
        <v>8334</v>
      </c>
      <c r="Q1159" t="s">
        <v>8335</v>
      </c>
      <c r="R1159" s="12">
        <f t="shared" si="67"/>
        <v>41918.628240740742</v>
      </c>
      <c r="S1159" s="13">
        <f t="shared" si="68"/>
        <v>41978.669907407413</v>
      </c>
    </row>
    <row r="1160" spans="1:19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4">
        <v>1418091128</v>
      </c>
      <c r="J1160" s="14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66"/>
        <v>0</v>
      </c>
      <c r="P1160" t="s">
        <v>8334</v>
      </c>
      <c r="Q1160" t="s">
        <v>8335</v>
      </c>
      <c r="R1160" s="12">
        <f t="shared" si="67"/>
        <v>41952.09175925926</v>
      </c>
      <c r="S1160" s="13">
        <f t="shared" si="68"/>
        <v>41982.09175925926</v>
      </c>
    </row>
    <row r="1161" spans="1:19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4">
        <v>1435679100</v>
      </c>
      <c r="J1161" s="14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66"/>
        <v>0</v>
      </c>
      <c r="P1161" t="s">
        <v>8334</v>
      </c>
      <c r="Q1161" t="s">
        <v>8335</v>
      </c>
      <c r="R1161" s="12">
        <f t="shared" si="67"/>
        <v>42154.726446759261</v>
      </c>
      <c r="S1161" s="13">
        <f t="shared" si="68"/>
        <v>42185.65625</v>
      </c>
    </row>
    <row r="1162" spans="1:19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4">
        <v>1427510586</v>
      </c>
      <c r="J1162" s="14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69">ROUND(E1162/D1162*100,0)</f>
        <v>4</v>
      </c>
      <c r="P1162" t="s">
        <v>8334</v>
      </c>
      <c r="Q1162" t="s">
        <v>8335</v>
      </c>
      <c r="R1162" s="12">
        <f t="shared" si="67"/>
        <v>42061.154930555553</v>
      </c>
      <c r="S1162" s="13">
        <f t="shared" si="68"/>
        <v>42091.113263888896</v>
      </c>
    </row>
    <row r="1163" spans="1:19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4">
        <v>1432047989</v>
      </c>
      <c r="J1163" s="14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69"/>
        <v>0</v>
      </c>
      <c r="P1163" t="s">
        <v>8334</v>
      </c>
      <c r="Q1163" t="s">
        <v>8335</v>
      </c>
      <c r="R1163" s="12">
        <f t="shared" si="67"/>
        <v>42122.629502314812</v>
      </c>
      <c r="S1163" s="13">
        <f t="shared" si="68"/>
        <v>42143.629502314812</v>
      </c>
    </row>
    <row r="1164" spans="1:19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4">
        <v>1411662264</v>
      </c>
      <c r="J1164" s="1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69"/>
        <v>0</v>
      </c>
      <c r="P1164" t="s">
        <v>8334</v>
      </c>
      <c r="Q1164" t="s">
        <v>8335</v>
      </c>
      <c r="R1164" s="12">
        <f t="shared" si="67"/>
        <v>41876.683611111112</v>
      </c>
      <c r="S1164" s="13">
        <f t="shared" si="68"/>
        <v>41907.683611111112</v>
      </c>
    </row>
    <row r="1165" spans="1:19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4">
        <v>1407604920</v>
      </c>
      <c r="J1165" s="14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69"/>
        <v>0</v>
      </c>
      <c r="P1165" t="s">
        <v>8334</v>
      </c>
      <c r="Q1165" t="s">
        <v>8335</v>
      </c>
      <c r="R1165" s="12">
        <f t="shared" si="67"/>
        <v>41830.723611111112</v>
      </c>
      <c r="S1165" s="13">
        <f t="shared" si="68"/>
        <v>41860.723611111112</v>
      </c>
    </row>
    <row r="1166" spans="1:19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4">
        <v>1466270582</v>
      </c>
      <c r="J1166" s="14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69"/>
        <v>0</v>
      </c>
      <c r="P1166" t="s">
        <v>8334</v>
      </c>
      <c r="Q1166" t="s">
        <v>8335</v>
      </c>
      <c r="R1166" s="12">
        <f t="shared" si="67"/>
        <v>42509.724328703705</v>
      </c>
      <c r="S1166" s="13">
        <f t="shared" si="68"/>
        <v>42539.724328703705</v>
      </c>
    </row>
    <row r="1167" spans="1:19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4">
        <v>1404623330</v>
      </c>
      <c r="J1167" s="14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69"/>
        <v>21</v>
      </c>
      <c r="P1167" t="s">
        <v>8334</v>
      </c>
      <c r="Q1167" t="s">
        <v>8335</v>
      </c>
      <c r="R1167" s="12">
        <f t="shared" si="67"/>
        <v>41792.214467592588</v>
      </c>
      <c r="S1167" s="13">
        <f t="shared" si="68"/>
        <v>41826.214467592588</v>
      </c>
    </row>
    <row r="1168" spans="1:19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4">
        <v>1435291200</v>
      </c>
      <c r="J1168" s="14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69"/>
        <v>19</v>
      </c>
      <c r="P1168" t="s">
        <v>8334</v>
      </c>
      <c r="Q1168" t="s">
        <v>8335</v>
      </c>
      <c r="R1168" s="12">
        <f t="shared" si="67"/>
        <v>42150.485439814816</v>
      </c>
      <c r="S1168" s="13">
        <f t="shared" si="68"/>
        <v>42181.166666666672</v>
      </c>
    </row>
    <row r="1169" spans="1:19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4">
        <v>1410543495</v>
      </c>
      <c r="J1169" s="14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69"/>
        <v>2</v>
      </c>
      <c r="P1169" t="s">
        <v>8334</v>
      </c>
      <c r="Q1169" t="s">
        <v>8335</v>
      </c>
      <c r="R1169" s="12">
        <f t="shared" si="67"/>
        <v>41863.734895833331</v>
      </c>
      <c r="S1169" s="13">
        <f t="shared" si="68"/>
        <v>41894.734895833331</v>
      </c>
    </row>
    <row r="1170" spans="1:19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4">
        <v>1474507065</v>
      </c>
      <c r="J1170" s="14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69"/>
        <v>6</v>
      </c>
      <c r="P1170" t="s">
        <v>8334</v>
      </c>
      <c r="Q1170" t="s">
        <v>8335</v>
      </c>
      <c r="R1170" s="12">
        <f t="shared" si="67"/>
        <v>42605.053993055553</v>
      </c>
      <c r="S1170" s="13">
        <f t="shared" si="68"/>
        <v>42635.053993055553</v>
      </c>
    </row>
    <row r="1171" spans="1:19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4">
        <v>1424593763</v>
      </c>
      <c r="J1171" s="14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69"/>
        <v>0</v>
      </c>
      <c r="P1171" t="s">
        <v>8334</v>
      </c>
      <c r="Q1171" t="s">
        <v>8335</v>
      </c>
      <c r="R1171" s="12">
        <f t="shared" si="67"/>
        <v>42027.353738425925</v>
      </c>
      <c r="S1171" s="13">
        <f t="shared" si="68"/>
        <v>42057.353738425925</v>
      </c>
    </row>
    <row r="1172" spans="1:19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4">
        <v>1433021171</v>
      </c>
      <c r="J1172" s="14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69"/>
        <v>0</v>
      </c>
      <c r="P1172" t="s">
        <v>8334</v>
      </c>
      <c r="Q1172" t="s">
        <v>8335</v>
      </c>
      <c r="R1172" s="12">
        <f t="shared" si="67"/>
        <v>42124.893182870372</v>
      </c>
      <c r="S1172" s="13">
        <f t="shared" si="68"/>
        <v>42154.893182870372</v>
      </c>
    </row>
    <row r="1173" spans="1:19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4">
        <v>1415909927</v>
      </c>
      <c r="J1173" s="14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69"/>
        <v>0</v>
      </c>
      <c r="P1173" t="s">
        <v>8334</v>
      </c>
      <c r="Q1173" t="s">
        <v>8335</v>
      </c>
      <c r="R1173" s="12">
        <f t="shared" si="67"/>
        <v>41938.804710648146</v>
      </c>
      <c r="S1173" s="13">
        <f t="shared" si="68"/>
        <v>41956.846377314811</v>
      </c>
    </row>
    <row r="1174" spans="1:19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4">
        <v>1408551752</v>
      </c>
      <c r="J1174" s="1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69"/>
        <v>0</v>
      </c>
      <c r="P1174" t="s">
        <v>8334</v>
      </c>
      <c r="Q1174" t="s">
        <v>8335</v>
      </c>
      <c r="R1174" s="12">
        <f t="shared" si="67"/>
        <v>41841.682314814818</v>
      </c>
      <c r="S1174" s="13">
        <f t="shared" si="68"/>
        <v>41871.682314814818</v>
      </c>
    </row>
    <row r="1175" spans="1:19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4">
        <v>1438576057</v>
      </c>
      <c r="J1175" s="14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69"/>
        <v>0</v>
      </c>
      <c r="P1175" t="s">
        <v>8334</v>
      </c>
      <c r="Q1175" t="s">
        <v>8335</v>
      </c>
      <c r="R1175" s="12">
        <f t="shared" si="67"/>
        <v>42184.185844907406</v>
      </c>
      <c r="S1175" s="13">
        <f t="shared" si="68"/>
        <v>42219.185844907406</v>
      </c>
    </row>
    <row r="1176" spans="1:19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4">
        <v>1462738327</v>
      </c>
      <c r="J1176" s="14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69"/>
        <v>6</v>
      </c>
      <c r="P1176" t="s">
        <v>8334</v>
      </c>
      <c r="Q1176" t="s">
        <v>8335</v>
      </c>
      <c r="R1176" s="12">
        <f t="shared" si="67"/>
        <v>42468.84174768519</v>
      </c>
      <c r="S1176" s="13">
        <f t="shared" si="68"/>
        <v>42498.84174768519</v>
      </c>
    </row>
    <row r="1177" spans="1:19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4">
        <v>1436981339</v>
      </c>
      <c r="J1177" s="14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69"/>
        <v>3</v>
      </c>
      <c r="P1177" t="s">
        <v>8334</v>
      </c>
      <c r="Q1177" t="s">
        <v>8335</v>
      </c>
      <c r="R1177" s="12">
        <f t="shared" si="67"/>
        <v>42170.728460648148</v>
      </c>
      <c r="S1177" s="13">
        <f t="shared" si="68"/>
        <v>42200.728460648148</v>
      </c>
    </row>
    <row r="1178" spans="1:19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4">
        <v>1488805200</v>
      </c>
      <c r="J1178" s="14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69"/>
        <v>0</v>
      </c>
      <c r="P1178" t="s">
        <v>8334</v>
      </c>
      <c r="Q1178" t="s">
        <v>8335</v>
      </c>
      <c r="R1178" s="12">
        <f t="shared" si="67"/>
        <v>42746.019652777773</v>
      </c>
      <c r="S1178" s="13">
        <f t="shared" si="68"/>
        <v>42800.541666666672</v>
      </c>
    </row>
    <row r="1179" spans="1:19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4">
        <v>1413388296</v>
      </c>
      <c r="J1179" s="14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69"/>
        <v>0</v>
      </c>
      <c r="P1179" t="s">
        <v>8334</v>
      </c>
      <c r="Q1179" t="s">
        <v>8335</v>
      </c>
      <c r="R1179" s="12">
        <f t="shared" si="67"/>
        <v>41897.660833333335</v>
      </c>
      <c r="S1179" s="13">
        <f t="shared" si="68"/>
        <v>41927.660833333335</v>
      </c>
    </row>
    <row r="1180" spans="1:19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4">
        <v>1408225452</v>
      </c>
      <c r="J1180" s="14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69"/>
        <v>0</v>
      </c>
      <c r="P1180" t="s">
        <v>8334</v>
      </c>
      <c r="Q1180" t="s">
        <v>8335</v>
      </c>
      <c r="R1180" s="12">
        <f t="shared" si="67"/>
        <v>41837.905694444446</v>
      </c>
      <c r="S1180" s="13">
        <f t="shared" si="68"/>
        <v>41867.905694444446</v>
      </c>
    </row>
    <row r="1181" spans="1:19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4">
        <v>1446052627</v>
      </c>
      <c r="J1181" s="14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69"/>
        <v>5</v>
      </c>
      <c r="P1181" t="s">
        <v>8334</v>
      </c>
      <c r="Q1181" t="s">
        <v>8335</v>
      </c>
      <c r="R1181" s="12">
        <f t="shared" si="67"/>
        <v>42275.720219907409</v>
      </c>
      <c r="S1181" s="13">
        <f t="shared" si="68"/>
        <v>42305.720219907409</v>
      </c>
    </row>
    <row r="1182" spans="1:19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4">
        <v>1403983314</v>
      </c>
      <c r="J1182" s="14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69"/>
        <v>12</v>
      </c>
      <c r="P1182" t="s">
        <v>8334</v>
      </c>
      <c r="Q1182" t="s">
        <v>8335</v>
      </c>
      <c r="R1182" s="12">
        <f t="shared" si="67"/>
        <v>41781.806875000002</v>
      </c>
      <c r="S1182" s="13">
        <f t="shared" si="68"/>
        <v>41818.806875000002</v>
      </c>
    </row>
    <row r="1183" spans="1:19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4">
        <v>1425197321</v>
      </c>
      <c r="J1183" s="14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69"/>
        <v>0</v>
      </c>
      <c r="P1183" t="s">
        <v>8334</v>
      </c>
      <c r="Q1183" t="s">
        <v>8335</v>
      </c>
      <c r="R1183" s="12">
        <f t="shared" si="67"/>
        <v>42034.339363425926</v>
      </c>
      <c r="S1183" s="13">
        <f t="shared" si="68"/>
        <v>42064.339363425926</v>
      </c>
    </row>
    <row r="1184" spans="1:19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4">
        <v>1484239320</v>
      </c>
      <c r="J1184" s="1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69"/>
        <v>4</v>
      </c>
      <c r="P1184" t="s">
        <v>8334</v>
      </c>
      <c r="Q1184" t="s">
        <v>8335</v>
      </c>
      <c r="R1184" s="12">
        <f t="shared" si="67"/>
        <v>42728.827407407407</v>
      </c>
      <c r="S1184" s="13">
        <f t="shared" si="68"/>
        <v>42747.695833333331</v>
      </c>
    </row>
    <row r="1185" spans="1:19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4">
        <v>1478059140</v>
      </c>
      <c r="J1185" s="14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69"/>
        <v>4</v>
      </c>
      <c r="P1185" t="s">
        <v>8334</v>
      </c>
      <c r="Q1185" t="s">
        <v>8335</v>
      </c>
      <c r="R1185" s="12">
        <f t="shared" si="67"/>
        <v>42656.86137731481</v>
      </c>
      <c r="S1185" s="13">
        <f t="shared" si="68"/>
        <v>42676.165972222225</v>
      </c>
    </row>
    <row r="1186" spans="1:19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4">
        <v>1486391011</v>
      </c>
      <c r="J1186" s="14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69"/>
        <v>105</v>
      </c>
      <c r="P1186" t="s">
        <v>8336</v>
      </c>
      <c r="Q1186" t="s">
        <v>8337</v>
      </c>
      <c r="R1186" s="12">
        <f t="shared" si="67"/>
        <v>42741.599664351852</v>
      </c>
      <c r="S1186" s="13">
        <f t="shared" si="68"/>
        <v>42772.599664351852</v>
      </c>
    </row>
    <row r="1187" spans="1:19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4">
        <v>1433736000</v>
      </c>
      <c r="J1187" s="14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69"/>
        <v>105</v>
      </c>
      <c r="P1187" t="s">
        <v>8336</v>
      </c>
      <c r="Q1187" t="s">
        <v>8337</v>
      </c>
      <c r="R1187" s="12">
        <f t="shared" si="67"/>
        <v>42130.865150462967</v>
      </c>
      <c r="S1187" s="13">
        <f t="shared" si="68"/>
        <v>42163.166666666672</v>
      </c>
    </row>
    <row r="1188" spans="1:19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4">
        <v>1433198520</v>
      </c>
      <c r="J1188" s="14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69"/>
        <v>107</v>
      </c>
      <c r="P1188" t="s">
        <v>8336</v>
      </c>
      <c r="Q1188" t="s">
        <v>8337</v>
      </c>
      <c r="R1188" s="12">
        <f t="shared" si="67"/>
        <v>42123.86336805555</v>
      </c>
      <c r="S1188" s="13">
        <f t="shared" si="68"/>
        <v>42156.945833333331</v>
      </c>
    </row>
    <row r="1189" spans="1:19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4">
        <v>1431885600</v>
      </c>
      <c r="J1189" s="14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69"/>
        <v>104</v>
      </c>
      <c r="P1189" t="s">
        <v>8336</v>
      </c>
      <c r="Q1189" t="s">
        <v>8337</v>
      </c>
      <c r="R1189" s="12">
        <f t="shared" si="67"/>
        <v>42109.894942129627</v>
      </c>
      <c r="S1189" s="13">
        <f t="shared" si="68"/>
        <v>42141.75</v>
      </c>
    </row>
    <row r="1190" spans="1:19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4">
        <v>1482943740</v>
      </c>
      <c r="J1190" s="14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69"/>
        <v>161</v>
      </c>
      <c r="P1190" t="s">
        <v>8336</v>
      </c>
      <c r="Q1190" t="s">
        <v>8337</v>
      </c>
      <c r="R1190" s="12">
        <f t="shared" si="67"/>
        <v>42711.700694444444</v>
      </c>
      <c r="S1190" s="13">
        <f t="shared" si="68"/>
        <v>42732.700694444444</v>
      </c>
    </row>
    <row r="1191" spans="1:19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4">
        <v>1467242995</v>
      </c>
      <c r="J1191" s="14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69"/>
        <v>108</v>
      </c>
      <c r="P1191" t="s">
        <v>8336</v>
      </c>
      <c r="Q1191" t="s">
        <v>8337</v>
      </c>
      <c r="R1191" s="12">
        <f t="shared" si="67"/>
        <v>42529.979108796295</v>
      </c>
      <c r="S1191" s="13">
        <f t="shared" si="68"/>
        <v>42550.979108796295</v>
      </c>
    </row>
    <row r="1192" spans="1:19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4">
        <v>1409500725</v>
      </c>
      <c r="J1192" s="14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69"/>
        <v>135</v>
      </c>
      <c r="P1192" t="s">
        <v>8336</v>
      </c>
      <c r="Q1192" t="s">
        <v>8337</v>
      </c>
      <c r="R1192" s="12">
        <f t="shared" si="67"/>
        <v>41852.665798611109</v>
      </c>
      <c r="S1192" s="13">
        <f t="shared" si="68"/>
        <v>41882.665798611109</v>
      </c>
    </row>
    <row r="1193" spans="1:19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4">
        <v>1458480560</v>
      </c>
      <c r="J1193" s="14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69"/>
        <v>109</v>
      </c>
      <c r="P1193" t="s">
        <v>8336</v>
      </c>
      <c r="Q1193" t="s">
        <v>8337</v>
      </c>
      <c r="R1193" s="12">
        <f t="shared" si="67"/>
        <v>42419.603703703702</v>
      </c>
      <c r="S1193" s="13">
        <f t="shared" si="68"/>
        <v>42449.562037037031</v>
      </c>
    </row>
    <row r="1194" spans="1:19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4">
        <v>1486814978</v>
      </c>
      <c r="J1194" s="1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69"/>
        <v>290</v>
      </c>
      <c r="P1194" t="s">
        <v>8336</v>
      </c>
      <c r="Q1194" t="s">
        <v>8337</v>
      </c>
      <c r="R1194" s="12">
        <f t="shared" si="67"/>
        <v>42747.506689814814</v>
      </c>
      <c r="S1194" s="13">
        <f t="shared" si="68"/>
        <v>42777.506689814814</v>
      </c>
    </row>
    <row r="1195" spans="1:19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4">
        <v>1460223453</v>
      </c>
      <c r="J1195" s="14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69"/>
        <v>104</v>
      </c>
      <c r="P1195" t="s">
        <v>8336</v>
      </c>
      <c r="Q1195" t="s">
        <v>8337</v>
      </c>
      <c r="R1195" s="12">
        <f t="shared" si="67"/>
        <v>42409.776076388895</v>
      </c>
      <c r="S1195" s="13">
        <f t="shared" si="68"/>
        <v>42469.734409722223</v>
      </c>
    </row>
    <row r="1196" spans="1:19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4">
        <v>1428493379</v>
      </c>
      <c r="J1196" s="14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69"/>
        <v>322</v>
      </c>
      <c r="P1196" t="s">
        <v>8336</v>
      </c>
      <c r="Q1196" t="s">
        <v>8337</v>
      </c>
      <c r="R1196" s="12">
        <f t="shared" si="67"/>
        <v>42072.488182870366</v>
      </c>
      <c r="S1196" s="13">
        <f t="shared" si="68"/>
        <v>42102.488182870366</v>
      </c>
    </row>
    <row r="1197" spans="1:19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4">
        <v>1450602000</v>
      </c>
      <c r="J1197" s="14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69"/>
        <v>135</v>
      </c>
      <c r="P1197" t="s">
        <v>8336</v>
      </c>
      <c r="Q1197" t="s">
        <v>8337</v>
      </c>
      <c r="R1197" s="12">
        <f t="shared" si="67"/>
        <v>42298.34783564815</v>
      </c>
      <c r="S1197" s="13">
        <f t="shared" si="68"/>
        <v>42358.375</v>
      </c>
    </row>
    <row r="1198" spans="1:19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4">
        <v>1450467539</v>
      </c>
      <c r="J1198" s="14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69"/>
        <v>270</v>
      </c>
      <c r="P1198" t="s">
        <v>8336</v>
      </c>
      <c r="Q1198" t="s">
        <v>8337</v>
      </c>
      <c r="R1198" s="12">
        <f t="shared" si="67"/>
        <v>42326.818738425922</v>
      </c>
      <c r="S1198" s="13">
        <f t="shared" si="68"/>
        <v>42356.818738425922</v>
      </c>
    </row>
    <row r="1199" spans="1:19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4">
        <v>1465797540</v>
      </c>
      <c r="J1199" s="14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69"/>
        <v>253</v>
      </c>
      <c r="P1199" t="s">
        <v>8336</v>
      </c>
      <c r="Q1199" t="s">
        <v>8337</v>
      </c>
      <c r="R1199" s="12">
        <f t="shared" si="67"/>
        <v>42503.66474537037</v>
      </c>
      <c r="S1199" s="13">
        <f t="shared" si="68"/>
        <v>42534.249305555553</v>
      </c>
    </row>
    <row r="1200" spans="1:19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4">
        <v>1451530800</v>
      </c>
      <c r="J1200" s="14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69"/>
        <v>261</v>
      </c>
      <c r="P1200" t="s">
        <v>8336</v>
      </c>
      <c r="Q1200" t="s">
        <v>8337</v>
      </c>
      <c r="R1200" s="12">
        <f t="shared" si="67"/>
        <v>42333.619050925925</v>
      </c>
      <c r="S1200" s="13">
        <f t="shared" si="68"/>
        <v>42369.125</v>
      </c>
    </row>
    <row r="1201" spans="1:19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4">
        <v>1436380200</v>
      </c>
      <c r="J1201" s="14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69"/>
        <v>101</v>
      </c>
      <c r="P1201" t="s">
        <v>8336</v>
      </c>
      <c r="Q1201" t="s">
        <v>8337</v>
      </c>
      <c r="R1201" s="12">
        <f t="shared" si="67"/>
        <v>42161.770833333328</v>
      </c>
      <c r="S1201" s="13">
        <f t="shared" si="68"/>
        <v>42193.770833333328</v>
      </c>
    </row>
    <row r="1202" spans="1:19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4">
        <v>1429183656</v>
      </c>
      <c r="J1202" s="14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69"/>
        <v>126</v>
      </c>
      <c r="P1202" t="s">
        <v>8336</v>
      </c>
      <c r="Q1202" t="s">
        <v>8337</v>
      </c>
      <c r="R1202" s="12">
        <f t="shared" si="67"/>
        <v>42089.477500000001</v>
      </c>
      <c r="S1202" s="13">
        <f t="shared" si="68"/>
        <v>42110.477500000001</v>
      </c>
    </row>
    <row r="1203" spans="1:19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4">
        <v>1468593246</v>
      </c>
      <c r="J1203" s="14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69"/>
        <v>102</v>
      </c>
      <c r="P1203" t="s">
        <v>8336</v>
      </c>
      <c r="Q1203" t="s">
        <v>8337</v>
      </c>
      <c r="R1203" s="12">
        <f t="shared" si="67"/>
        <v>42536.60701388889</v>
      </c>
      <c r="S1203" s="13">
        <f t="shared" si="68"/>
        <v>42566.60701388889</v>
      </c>
    </row>
    <row r="1204" spans="1:19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4">
        <v>1435388154</v>
      </c>
      <c r="J1204" s="1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69"/>
        <v>199</v>
      </c>
      <c r="P1204" t="s">
        <v>8336</v>
      </c>
      <c r="Q1204" t="s">
        <v>8337</v>
      </c>
      <c r="R1204" s="12">
        <f t="shared" si="67"/>
        <v>42152.288819444439</v>
      </c>
      <c r="S1204" s="13">
        <f t="shared" si="68"/>
        <v>42182.288819444439</v>
      </c>
    </row>
    <row r="1205" spans="1:19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4">
        <v>1433083527</v>
      </c>
      <c r="J1205" s="14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69"/>
        <v>102</v>
      </c>
      <c r="P1205" t="s">
        <v>8336</v>
      </c>
      <c r="Q1205" t="s">
        <v>8337</v>
      </c>
      <c r="R1205" s="12">
        <f t="shared" si="67"/>
        <v>42125.614895833336</v>
      </c>
      <c r="S1205" s="13">
        <f t="shared" si="68"/>
        <v>42155.614895833336</v>
      </c>
    </row>
    <row r="1206" spans="1:19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4">
        <v>1449205200</v>
      </c>
      <c r="J1206" s="14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69"/>
        <v>103</v>
      </c>
      <c r="P1206" t="s">
        <v>8336</v>
      </c>
      <c r="Q1206" t="s">
        <v>8337</v>
      </c>
      <c r="R1206" s="12">
        <f t="shared" si="67"/>
        <v>42297.748067129629</v>
      </c>
      <c r="S1206" s="13">
        <f t="shared" si="68"/>
        <v>42342.208333333328</v>
      </c>
    </row>
    <row r="1207" spans="1:19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4">
        <v>1434197351</v>
      </c>
      <c r="J1207" s="14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69"/>
        <v>101</v>
      </c>
      <c r="P1207" t="s">
        <v>8336</v>
      </c>
      <c r="Q1207" t="s">
        <v>8337</v>
      </c>
      <c r="R1207" s="12">
        <f t="shared" si="67"/>
        <v>42138.506377314814</v>
      </c>
      <c r="S1207" s="13">
        <f t="shared" si="68"/>
        <v>42168.506377314814</v>
      </c>
    </row>
    <row r="1208" spans="1:19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4">
        <v>1489238940</v>
      </c>
      <c r="J1208" s="14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69"/>
        <v>115</v>
      </c>
      <c r="P1208" t="s">
        <v>8336</v>
      </c>
      <c r="Q1208" t="s">
        <v>8337</v>
      </c>
      <c r="R1208" s="12">
        <f t="shared" si="67"/>
        <v>42772.776076388895</v>
      </c>
      <c r="S1208" s="13">
        <f t="shared" si="68"/>
        <v>42805.561805555553</v>
      </c>
    </row>
    <row r="1209" spans="1:19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4">
        <v>1459418400</v>
      </c>
      <c r="J1209" s="14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69"/>
        <v>104</v>
      </c>
      <c r="P1209" t="s">
        <v>8336</v>
      </c>
      <c r="Q1209" t="s">
        <v>8337</v>
      </c>
      <c r="R1209" s="12">
        <f t="shared" si="67"/>
        <v>42430.430243055554</v>
      </c>
      <c r="S1209" s="13">
        <f t="shared" si="68"/>
        <v>42460.416666666672</v>
      </c>
    </row>
    <row r="1210" spans="1:19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4">
        <v>1458835264</v>
      </c>
      <c r="J1210" s="14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69"/>
        <v>155</v>
      </c>
      <c r="P1210" t="s">
        <v>8336</v>
      </c>
      <c r="Q1210" t="s">
        <v>8337</v>
      </c>
      <c r="R1210" s="12">
        <f t="shared" si="67"/>
        <v>42423.709074074075</v>
      </c>
      <c r="S1210" s="13">
        <f t="shared" si="68"/>
        <v>42453.667407407411</v>
      </c>
    </row>
    <row r="1211" spans="1:19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4">
        <v>1488053905</v>
      </c>
      <c r="J1211" s="14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69"/>
        <v>106</v>
      </c>
      <c r="P1211" t="s">
        <v>8336</v>
      </c>
      <c r="Q1211" t="s">
        <v>8337</v>
      </c>
      <c r="R1211" s="12">
        <f t="shared" si="67"/>
        <v>42761.846122685187</v>
      </c>
      <c r="S1211" s="13">
        <f t="shared" si="68"/>
        <v>42791.846122685187</v>
      </c>
    </row>
    <row r="1212" spans="1:19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4">
        <v>1433106000</v>
      </c>
      <c r="J1212" s="14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69"/>
        <v>254</v>
      </c>
      <c r="P1212" t="s">
        <v>8336</v>
      </c>
      <c r="Q1212" t="s">
        <v>8337</v>
      </c>
      <c r="R1212" s="12">
        <f t="shared" si="67"/>
        <v>42132.941805555558</v>
      </c>
      <c r="S1212" s="13">
        <f t="shared" si="68"/>
        <v>42155.875</v>
      </c>
    </row>
    <row r="1213" spans="1:19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4">
        <v>1465505261</v>
      </c>
      <c r="J1213" s="14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69"/>
        <v>101</v>
      </c>
      <c r="P1213" t="s">
        <v>8336</v>
      </c>
      <c r="Q1213" t="s">
        <v>8337</v>
      </c>
      <c r="R1213" s="12">
        <f t="shared" si="67"/>
        <v>42515.866446759261</v>
      </c>
      <c r="S1213" s="13">
        <f t="shared" si="68"/>
        <v>42530.866446759261</v>
      </c>
    </row>
    <row r="1214" spans="1:19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4">
        <v>1448586000</v>
      </c>
      <c r="J1214" s="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69"/>
        <v>129</v>
      </c>
      <c r="P1214" t="s">
        <v>8336</v>
      </c>
      <c r="Q1214" t="s">
        <v>8337</v>
      </c>
      <c r="R1214" s="12">
        <f t="shared" si="67"/>
        <v>42318.950173611112</v>
      </c>
      <c r="S1214" s="13">
        <f t="shared" si="68"/>
        <v>42335.041666666672</v>
      </c>
    </row>
    <row r="1215" spans="1:19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4">
        <v>1485886100</v>
      </c>
      <c r="J1215" s="14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69"/>
        <v>102</v>
      </c>
      <c r="P1215" t="s">
        <v>8336</v>
      </c>
      <c r="Q1215" t="s">
        <v>8337</v>
      </c>
      <c r="R1215" s="12">
        <f t="shared" si="67"/>
        <v>42731.755787037036</v>
      </c>
      <c r="S1215" s="13">
        <f t="shared" si="68"/>
        <v>42766.755787037036</v>
      </c>
    </row>
    <row r="1216" spans="1:19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4">
        <v>1433880605</v>
      </c>
      <c r="J1216" s="14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69"/>
        <v>132</v>
      </c>
      <c r="P1216" t="s">
        <v>8336</v>
      </c>
      <c r="Q1216" t="s">
        <v>8337</v>
      </c>
      <c r="R1216" s="12">
        <f t="shared" si="67"/>
        <v>42104.840335648143</v>
      </c>
      <c r="S1216" s="13">
        <f t="shared" si="68"/>
        <v>42164.840335648143</v>
      </c>
    </row>
    <row r="1217" spans="1:19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4">
        <v>1401487756</v>
      </c>
      <c r="J1217" s="14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69"/>
        <v>786</v>
      </c>
      <c r="P1217" t="s">
        <v>8336</v>
      </c>
      <c r="Q1217" t="s">
        <v>8337</v>
      </c>
      <c r="R1217" s="12">
        <f t="shared" si="67"/>
        <v>41759.923101851848</v>
      </c>
      <c r="S1217" s="13">
        <f t="shared" si="68"/>
        <v>41789.923101851848</v>
      </c>
    </row>
    <row r="1218" spans="1:19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4">
        <v>1443826980</v>
      </c>
      <c r="J1218" s="14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69"/>
        <v>146</v>
      </c>
      <c r="P1218" t="s">
        <v>8336</v>
      </c>
      <c r="Q1218" t="s">
        <v>8337</v>
      </c>
      <c r="R1218" s="12">
        <f t="shared" ref="R1218:R1281" si="70">(((J1218/60)/60)/24)+DATE(1970,1,1)</f>
        <v>42247.616400462968</v>
      </c>
      <c r="S1218" s="13">
        <f t="shared" ref="S1218:S1281" si="71">(((I1218/60)/60)/24)+DATE(1970,1,1)</f>
        <v>42279.960416666669</v>
      </c>
    </row>
    <row r="1219" spans="1:19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4">
        <v>1468524340</v>
      </c>
      <c r="J1219" s="14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69"/>
        <v>103</v>
      </c>
      <c r="P1219" t="s">
        <v>8336</v>
      </c>
      <c r="Q1219" t="s">
        <v>8337</v>
      </c>
      <c r="R1219" s="12">
        <f t="shared" si="70"/>
        <v>42535.809490740736</v>
      </c>
      <c r="S1219" s="13">
        <f t="shared" si="71"/>
        <v>42565.809490740736</v>
      </c>
    </row>
    <row r="1220" spans="1:19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4">
        <v>1446346800</v>
      </c>
      <c r="J1220" s="14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69"/>
        <v>172</v>
      </c>
      <c r="P1220" t="s">
        <v>8336</v>
      </c>
      <c r="Q1220" t="s">
        <v>8337</v>
      </c>
      <c r="R1220" s="12">
        <f t="shared" si="70"/>
        <v>42278.662037037036</v>
      </c>
      <c r="S1220" s="13">
        <f t="shared" si="71"/>
        <v>42309.125</v>
      </c>
    </row>
    <row r="1221" spans="1:19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4">
        <v>1476961513</v>
      </c>
      <c r="J1221" s="14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69"/>
        <v>159</v>
      </c>
      <c r="P1221" t="s">
        <v>8336</v>
      </c>
      <c r="Q1221" t="s">
        <v>8337</v>
      </c>
      <c r="R1221" s="12">
        <f t="shared" si="70"/>
        <v>42633.461956018517</v>
      </c>
      <c r="S1221" s="13">
        <f t="shared" si="71"/>
        <v>42663.461956018517</v>
      </c>
    </row>
    <row r="1222" spans="1:19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4">
        <v>1440515112</v>
      </c>
      <c r="J1222" s="14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69"/>
        <v>104</v>
      </c>
      <c r="P1222" t="s">
        <v>8336</v>
      </c>
      <c r="Q1222" t="s">
        <v>8337</v>
      </c>
      <c r="R1222" s="12">
        <f t="shared" si="70"/>
        <v>42211.628611111111</v>
      </c>
      <c r="S1222" s="13">
        <f t="shared" si="71"/>
        <v>42241.628611111111</v>
      </c>
    </row>
    <row r="1223" spans="1:19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4">
        <v>1480809600</v>
      </c>
      <c r="J1223" s="14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69"/>
        <v>111</v>
      </c>
      <c r="P1223" t="s">
        <v>8336</v>
      </c>
      <c r="Q1223" t="s">
        <v>8337</v>
      </c>
      <c r="R1223" s="12">
        <f t="shared" si="70"/>
        <v>42680.47555555556</v>
      </c>
      <c r="S1223" s="13">
        <f t="shared" si="71"/>
        <v>42708</v>
      </c>
    </row>
    <row r="1224" spans="1:19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4">
        <v>1459483200</v>
      </c>
      <c r="J1224" s="1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69"/>
        <v>280</v>
      </c>
      <c r="P1224" t="s">
        <v>8336</v>
      </c>
      <c r="Q1224" t="s">
        <v>8337</v>
      </c>
      <c r="R1224" s="12">
        <f t="shared" si="70"/>
        <v>42430.720451388886</v>
      </c>
      <c r="S1224" s="13">
        <f t="shared" si="71"/>
        <v>42461.166666666672</v>
      </c>
    </row>
    <row r="1225" spans="1:19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4">
        <v>1478754909</v>
      </c>
      <c r="J1225" s="14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69"/>
        <v>112</v>
      </c>
      <c r="P1225" t="s">
        <v>8336</v>
      </c>
      <c r="Q1225" t="s">
        <v>8337</v>
      </c>
      <c r="R1225" s="12">
        <f t="shared" si="70"/>
        <v>42654.177187499998</v>
      </c>
      <c r="S1225" s="13">
        <f t="shared" si="71"/>
        <v>42684.218854166669</v>
      </c>
    </row>
    <row r="1226" spans="1:19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4">
        <v>1402060302</v>
      </c>
      <c r="J1226" s="14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72">ROUND(E1226/D1226*100,0)</f>
        <v>7</v>
      </c>
      <c r="P1226" t="s">
        <v>8310</v>
      </c>
      <c r="Q1226" t="s">
        <v>8338</v>
      </c>
      <c r="R1226" s="12">
        <f t="shared" si="70"/>
        <v>41736.549791666665</v>
      </c>
      <c r="S1226" s="13">
        <f t="shared" si="71"/>
        <v>41796.549791666665</v>
      </c>
    </row>
    <row r="1227" spans="1:19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4">
        <v>1382478278</v>
      </c>
      <c r="J1227" s="14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2"/>
        <v>4</v>
      </c>
      <c r="P1227" t="s">
        <v>8310</v>
      </c>
      <c r="Q1227" t="s">
        <v>8338</v>
      </c>
      <c r="R1227" s="12">
        <f t="shared" si="70"/>
        <v>41509.905995370369</v>
      </c>
      <c r="S1227" s="13">
        <f t="shared" si="71"/>
        <v>41569.905995370369</v>
      </c>
    </row>
    <row r="1228" spans="1:19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4">
        <v>1398042000</v>
      </c>
      <c r="J1228" s="14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2"/>
        <v>4</v>
      </c>
      <c r="P1228" t="s">
        <v>8310</v>
      </c>
      <c r="Q1228" t="s">
        <v>8338</v>
      </c>
      <c r="R1228" s="12">
        <f t="shared" si="70"/>
        <v>41715.874780092592</v>
      </c>
      <c r="S1228" s="13">
        <f t="shared" si="71"/>
        <v>41750.041666666664</v>
      </c>
    </row>
    <row r="1229" spans="1:19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4">
        <v>1407394800</v>
      </c>
      <c r="J1229" s="14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2"/>
        <v>0</v>
      </c>
      <c r="P1229" t="s">
        <v>8310</v>
      </c>
      <c r="Q1229" t="s">
        <v>8338</v>
      </c>
      <c r="R1229" s="12">
        <f t="shared" si="70"/>
        <v>41827.919166666667</v>
      </c>
      <c r="S1229" s="13">
        <f t="shared" si="71"/>
        <v>41858.291666666664</v>
      </c>
    </row>
    <row r="1230" spans="1:19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4">
        <v>1317231008</v>
      </c>
      <c r="J1230" s="14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2"/>
        <v>29</v>
      </c>
      <c r="P1230" t="s">
        <v>8310</v>
      </c>
      <c r="Q1230" t="s">
        <v>8338</v>
      </c>
      <c r="R1230" s="12">
        <f t="shared" si="70"/>
        <v>40754.729259259257</v>
      </c>
      <c r="S1230" s="13">
        <f t="shared" si="71"/>
        <v>40814.729259259257</v>
      </c>
    </row>
    <row r="1231" spans="1:19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4">
        <v>1334592000</v>
      </c>
      <c r="J1231" s="14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2"/>
        <v>1</v>
      </c>
      <c r="P1231" t="s">
        <v>8310</v>
      </c>
      <c r="Q1231" t="s">
        <v>8338</v>
      </c>
      <c r="R1231" s="12">
        <f t="shared" si="70"/>
        <v>40985.459803240738</v>
      </c>
      <c r="S1231" s="13">
        <f t="shared" si="71"/>
        <v>41015.666666666664</v>
      </c>
    </row>
    <row r="1232" spans="1:19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4">
        <v>1298589630</v>
      </c>
      <c r="J1232" s="14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2"/>
        <v>0</v>
      </c>
      <c r="P1232" t="s">
        <v>8310</v>
      </c>
      <c r="Q1232" t="s">
        <v>8338</v>
      </c>
      <c r="R1232" s="12">
        <f t="shared" si="70"/>
        <v>40568.972569444442</v>
      </c>
      <c r="S1232" s="13">
        <f t="shared" si="71"/>
        <v>40598.972569444442</v>
      </c>
    </row>
    <row r="1233" spans="1:19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4">
        <v>1440723600</v>
      </c>
      <c r="J1233" s="14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2"/>
        <v>0</v>
      </c>
      <c r="P1233" t="s">
        <v>8310</v>
      </c>
      <c r="Q1233" t="s">
        <v>8338</v>
      </c>
      <c r="R1233" s="12">
        <f t="shared" si="70"/>
        <v>42193.941759259258</v>
      </c>
      <c r="S1233" s="13">
        <f t="shared" si="71"/>
        <v>42244.041666666672</v>
      </c>
    </row>
    <row r="1234" spans="1:19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4">
        <v>1381090870</v>
      </c>
      <c r="J1234" s="1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2"/>
        <v>1</v>
      </c>
      <c r="P1234" t="s">
        <v>8310</v>
      </c>
      <c r="Q1234" t="s">
        <v>8338</v>
      </c>
      <c r="R1234" s="12">
        <f t="shared" si="70"/>
        <v>41506.848032407412</v>
      </c>
      <c r="S1234" s="13">
        <f t="shared" si="71"/>
        <v>41553.848032407412</v>
      </c>
    </row>
    <row r="1235" spans="1:19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4">
        <v>1329864374</v>
      </c>
      <c r="J1235" s="14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2"/>
        <v>12</v>
      </c>
      <c r="P1235" t="s">
        <v>8310</v>
      </c>
      <c r="Q1235" t="s">
        <v>8338</v>
      </c>
      <c r="R1235" s="12">
        <f t="shared" si="70"/>
        <v>40939.948773148149</v>
      </c>
      <c r="S1235" s="13">
        <f t="shared" si="71"/>
        <v>40960.948773148149</v>
      </c>
    </row>
    <row r="1236" spans="1:19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4">
        <v>1422903342</v>
      </c>
      <c r="J1236" s="14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2"/>
        <v>0</v>
      </c>
      <c r="P1236" t="s">
        <v>8310</v>
      </c>
      <c r="Q1236" t="s">
        <v>8338</v>
      </c>
      <c r="R1236" s="12">
        <f t="shared" si="70"/>
        <v>42007.788680555561</v>
      </c>
      <c r="S1236" s="13">
        <f t="shared" si="71"/>
        <v>42037.788680555561</v>
      </c>
    </row>
    <row r="1237" spans="1:19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4">
        <v>1387077299</v>
      </c>
      <c r="J1237" s="14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2"/>
        <v>3</v>
      </c>
      <c r="P1237" t="s">
        <v>8310</v>
      </c>
      <c r="Q1237" t="s">
        <v>8338</v>
      </c>
      <c r="R1237" s="12">
        <f t="shared" si="70"/>
        <v>41583.135405092595</v>
      </c>
      <c r="S1237" s="13">
        <f t="shared" si="71"/>
        <v>41623.135405092595</v>
      </c>
    </row>
    <row r="1238" spans="1:19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4">
        <v>1343491200</v>
      </c>
      <c r="J1238" s="14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2"/>
        <v>0</v>
      </c>
      <c r="P1238" t="s">
        <v>8310</v>
      </c>
      <c r="Q1238" t="s">
        <v>8338</v>
      </c>
      <c r="R1238" s="12">
        <f t="shared" si="70"/>
        <v>41110.680138888885</v>
      </c>
      <c r="S1238" s="13">
        <f t="shared" si="71"/>
        <v>41118.666666666664</v>
      </c>
    </row>
    <row r="1239" spans="1:19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4">
        <v>1345790865</v>
      </c>
      <c r="J1239" s="14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2"/>
        <v>0</v>
      </c>
      <c r="P1239" t="s">
        <v>8310</v>
      </c>
      <c r="Q1239" t="s">
        <v>8338</v>
      </c>
      <c r="R1239" s="12">
        <f t="shared" si="70"/>
        <v>41125.283159722225</v>
      </c>
      <c r="S1239" s="13">
        <f t="shared" si="71"/>
        <v>41145.283159722225</v>
      </c>
    </row>
    <row r="1240" spans="1:19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4">
        <v>1312641536</v>
      </c>
      <c r="J1240" s="14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2"/>
        <v>18</v>
      </c>
      <c r="P1240" t="s">
        <v>8310</v>
      </c>
      <c r="Q1240" t="s">
        <v>8338</v>
      </c>
      <c r="R1240" s="12">
        <f t="shared" si="70"/>
        <v>40731.61037037037</v>
      </c>
      <c r="S1240" s="13">
        <f t="shared" si="71"/>
        <v>40761.61037037037</v>
      </c>
    </row>
    <row r="1241" spans="1:19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4">
        <v>1325804767</v>
      </c>
      <c r="J1241" s="14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2"/>
        <v>0</v>
      </c>
      <c r="P1241" t="s">
        <v>8310</v>
      </c>
      <c r="Q1241" t="s">
        <v>8338</v>
      </c>
      <c r="R1241" s="12">
        <f t="shared" si="70"/>
        <v>40883.962581018517</v>
      </c>
      <c r="S1241" s="13">
        <f t="shared" si="71"/>
        <v>40913.962581018517</v>
      </c>
    </row>
    <row r="1242" spans="1:19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4">
        <v>1373665860</v>
      </c>
      <c r="J1242" s="14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2"/>
        <v>3</v>
      </c>
      <c r="P1242" t="s">
        <v>8310</v>
      </c>
      <c r="Q1242" t="s">
        <v>8338</v>
      </c>
      <c r="R1242" s="12">
        <f t="shared" si="70"/>
        <v>41409.040011574078</v>
      </c>
      <c r="S1242" s="13">
        <f t="shared" si="71"/>
        <v>41467.910416666666</v>
      </c>
    </row>
    <row r="1243" spans="1:19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4">
        <v>1414994340</v>
      </c>
      <c r="J1243" s="14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2"/>
        <v>51</v>
      </c>
      <c r="P1243" t="s">
        <v>8310</v>
      </c>
      <c r="Q1243" t="s">
        <v>8338</v>
      </c>
      <c r="R1243" s="12">
        <f t="shared" si="70"/>
        <v>41923.837731481479</v>
      </c>
      <c r="S1243" s="13">
        <f t="shared" si="71"/>
        <v>41946.249305555553</v>
      </c>
    </row>
    <row r="1244" spans="1:19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4">
        <v>1315747080</v>
      </c>
      <c r="J1244" s="1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2"/>
        <v>1</v>
      </c>
      <c r="P1244" t="s">
        <v>8310</v>
      </c>
      <c r="Q1244" t="s">
        <v>8338</v>
      </c>
      <c r="R1244" s="12">
        <f t="shared" si="70"/>
        <v>40782.165532407409</v>
      </c>
      <c r="S1244" s="13">
        <f t="shared" si="71"/>
        <v>40797.554166666669</v>
      </c>
    </row>
    <row r="1245" spans="1:19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4">
        <v>1310158800</v>
      </c>
      <c r="J1245" s="14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2"/>
        <v>14</v>
      </c>
      <c r="P1245" t="s">
        <v>8310</v>
      </c>
      <c r="Q1245" t="s">
        <v>8338</v>
      </c>
      <c r="R1245" s="12">
        <f t="shared" si="70"/>
        <v>40671.879293981481</v>
      </c>
      <c r="S1245" s="13">
        <f t="shared" si="71"/>
        <v>40732.875</v>
      </c>
    </row>
    <row r="1246" spans="1:19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4">
        <v>1366664400</v>
      </c>
      <c r="J1246" s="14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2"/>
        <v>104</v>
      </c>
      <c r="P1246" t="s">
        <v>8310</v>
      </c>
      <c r="Q1246" t="s">
        <v>8309</v>
      </c>
      <c r="R1246" s="12">
        <f t="shared" si="70"/>
        <v>41355.825497685182</v>
      </c>
      <c r="S1246" s="13">
        <f t="shared" si="71"/>
        <v>41386.875</v>
      </c>
    </row>
    <row r="1247" spans="1:19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4">
        <v>1402755834</v>
      </c>
      <c r="J1247" s="14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2"/>
        <v>120</v>
      </c>
      <c r="P1247" t="s">
        <v>8310</v>
      </c>
      <c r="Q1247" t="s">
        <v>8309</v>
      </c>
      <c r="R1247" s="12">
        <f t="shared" si="70"/>
        <v>41774.599930555552</v>
      </c>
      <c r="S1247" s="13">
        <f t="shared" si="71"/>
        <v>41804.599930555552</v>
      </c>
    </row>
    <row r="1248" spans="1:19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4">
        <v>1323136949</v>
      </c>
      <c r="J1248" s="14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2"/>
        <v>117</v>
      </c>
      <c r="P1248" t="s">
        <v>8310</v>
      </c>
      <c r="Q1248" t="s">
        <v>8309</v>
      </c>
      <c r="R1248" s="12">
        <f t="shared" si="70"/>
        <v>40838.043391203704</v>
      </c>
      <c r="S1248" s="13">
        <f t="shared" si="71"/>
        <v>40883.085057870368</v>
      </c>
    </row>
    <row r="1249" spans="1:19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4">
        <v>1367823655</v>
      </c>
      <c r="J1249" s="14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2"/>
        <v>122</v>
      </c>
      <c r="P1249" t="s">
        <v>8310</v>
      </c>
      <c r="Q1249" t="s">
        <v>8309</v>
      </c>
      <c r="R1249" s="12">
        <f t="shared" si="70"/>
        <v>41370.292303240742</v>
      </c>
      <c r="S1249" s="13">
        <f t="shared" si="71"/>
        <v>41400.292303240742</v>
      </c>
    </row>
    <row r="1250" spans="1:19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4">
        <v>1402642740</v>
      </c>
      <c r="J1250" s="14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2"/>
        <v>152</v>
      </c>
      <c r="P1250" t="s">
        <v>8310</v>
      </c>
      <c r="Q1250" t="s">
        <v>8309</v>
      </c>
      <c r="R1250" s="12">
        <f t="shared" si="70"/>
        <v>41767.656863425924</v>
      </c>
      <c r="S1250" s="13">
        <f t="shared" si="71"/>
        <v>41803.290972222225</v>
      </c>
    </row>
    <row r="1251" spans="1:19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4">
        <v>1341683211</v>
      </c>
      <c r="J1251" s="14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2"/>
        <v>104</v>
      </c>
      <c r="P1251" t="s">
        <v>8310</v>
      </c>
      <c r="Q1251" t="s">
        <v>8309</v>
      </c>
      <c r="R1251" s="12">
        <f t="shared" si="70"/>
        <v>41067.74086805556</v>
      </c>
      <c r="S1251" s="13">
        <f t="shared" si="71"/>
        <v>41097.74086805556</v>
      </c>
    </row>
    <row r="1252" spans="1:19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4">
        <v>1410017131</v>
      </c>
      <c r="J1252" s="14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2"/>
        <v>200</v>
      </c>
      <c r="P1252" t="s">
        <v>8310</v>
      </c>
      <c r="Q1252" t="s">
        <v>8309</v>
      </c>
      <c r="R1252" s="12">
        <f t="shared" si="70"/>
        <v>41843.64271990741</v>
      </c>
      <c r="S1252" s="13">
        <f t="shared" si="71"/>
        <v>41888.64271990741</v>
      </c>
    </row>
    <row r="1253" spans="1:19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4">
        <v>1316979167</v>
      </c>
      <c r="J1253" s="14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2"/>
        <v>102</v>
      </c>
      <c r="P1253" t="s">
        <v>8310</v>
      </c>
      <c r="Q1253" t="s">
        <v>8309</v>
      </c>
      <c r="R1253" s="12">
        <f t="shared" si="70"/>
        <v>40751.814432870371</v>
      </c>
      <c r="S1253" s="13">
        <f t="shared" si="71"/>
        <v>40811.814432870371</v>
      </c>
    </row>
    <row r="1254" spans="1:19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4">
        <v>1382658169</v>
      </c>
      <c r="J1254" s="1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2"/>
        <v>138</v>
      </c>
      <c r="P1254" t="s">
        <v>8310</v>
      </c>
      <c r="Q1254" t="s">
        <v>8309</v>
      </c>
      <c r="R1254" s="12">
        <f t="shared" si="70"/>
        <v>41543.988067129627</v>
      </c>
      <c r="S1254" s="13">
        <f t="shared" si="71"/>
        <v>41571.988067129627</v>
      </c>
    </row>
    <row r="1255" spans="1:19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4">
        <v>1409770107</v>
      </c>
      <c r="J1255" s="14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2"/>
        <v>303833</v>
      </c>
      <c r="P1255" t="s">
        <v>8310</v>
      </c>
      <c r="Q1255" t="s">
        <v>8309</v>
      </c>
      <c r="R1255" s="12">
        <f t="shared" si="70"/>
        <v>41855.783645833333</v>
      </c>
      <c r="S1255" s="13">
        <f t="shared" si="71"/>
        <v>41885.783645833333</v>
      </c>
    </row>
    <row r="1256" spans="1:19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4">
        <v>1293857940</v>
      </c>
      <c r="J1256" s="14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2"/>
        <v>199</v>
      </c>
      <c r="P1256" t="s">
        <v>8310</v>
      </c>
      <c r="Q1256" t="s">
        <v>8309</v>
      </c>
      <c r="R1256" s="12">
        <f t="shared" si="70"/>
        <v>40487.621365740742</v>
      </c>
      <c r="S1256" s="13">
        <f t="shared" si="71"/>
        <v>40544.207638888889</v>
      </c>
    </row>
    <row r="1257" spans="1:19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4">
        <v>1385932652</v>
      </c>
      <c r="J1257" s="14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2"/>
        <v>202</v>
      </c>
      <c r="P1257" t="s">
        <v>8310</v>
      </c>
      <c r="Q1257" t="s">
        <v>8309</v>
      </c>
      <c r="R1257" s="12">
        <f t="shared" si="70"/>
        <v>41579.845509259263</v>
      </c>
      <c r="S1257" s="13">
        <f t="shared" si="71"/>
        <v>41609.887175925927</v>
      </c>
    </row>
    <row r="1258" spans="1:19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4">
        <v>1329084231</v>
      </c>
      <c r="J1258" s="14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2"/>
        <v>118</v>
      </c>
      <c r="P1258" t="s">
        <v>8310</v>
      </c>
      <c r="Q1258" t="s">
        <v>8309</v>
      </c>
      <c r="R1258" s="12">
        <f t="shared" si="70"/>
        <v>40921.919340277782</v>
      </c>
      <c r="S1258" s="13">
        <f t="shared" si="71"/>
        <v>40951.919340277782</v>
      </c>
    </row>
    <row r="1259" spans="1:19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4">
        <v>1301792590</v>
      </c>
      <c r="J1259" s="14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2"/>
        <v>295</v>
      </c>
      <c r="P1259" t="s">
        <v>8310</v>
      </c>
      <c r="Q1259" t="s">
        <v>8309</v>
      </c>
      <c r="R1259" s="12">
        <f t="shared" si="70"/>
        <v>40587.085532407407</v>
      </c>
      <c r="S1259" s="13">
        <f t="shared" si="71"/>
        <v>40636.043865740743</v>
      </c>
    </row>
    <row r="1260" spans="1:19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4">
        <v>1377960012</v>
      </c>
      <c r="J1260" s="14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2"/>
        <v>213</v>
      </c>
      <c r="P1260" t="s">
        <v>8310</v>
      </c>
      <c r="Q1260" t="s">
        <v>8309</v>
      </c>
      <c r="R1260" s="12">
        <f t="shared" si="70"/>
        <v>41487.611250000002</v>
      </c>
      <c r="S1260" s="13">
        <f t="shared" si="71"/>
        <v>41517.611250000002</v>
      </c>
    </row>
    <row r="1261" spans="1:19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4">
        <v>1402286340</v>
      </c>
      <c r="J1261" s="14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2"/>
        <v>104</v>
      </c>
      <c r="P1261" t="s">
        <v>8310</v>
      </c>
      <c r="Q1261" t="s">
        <v>8309</v>
      </c>
      <c r="R1261" s="12">
        <f t="shared" si="70"/>
        <v>41766.970648148148</v>
      </c>
      <c r="S1261" s="13">
        <f t="shared" si="71"/>
        <v>41799.165972222225</v>
      </c>
    </row>
    <row r="1262" spans="1:19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4">
        <v>1393445620</v>
      </c>
      <c r="J1262" s="14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2"/>
        <v>114</v>
      </c>
      <c r="P1262" t="s">
        <v>8310</v>
      </c>
      <c r="Q1262" t="s">
        <v>8309</v>
      </c>
      <c r="R1262" s="12">
        <f t="shared" si="70"/>
        <v>41666.842824074076</v>
      </c>
      <c r="S1262" s="13">
        <f t="shared" si="71"/>
        <v>41696.842824074076</v>
      </c>
    </row>
    <row r="1263" spans="1:19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4">
        <v>1390983227</v>
      </c>
      <c r="J1263" s="14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2"/>
        <v>101</v>
      </c>
      <c r="P1263" t="s">
        <v>8310</v>
      </c>
      <c r="Q1263" t="s">
        <v>8309</v>
      </c>
      <c r="R1263" s="12">
        <f t="shared" si="70"/>
        <v>41638.342905092592</v>
      </c>
      <c r="S1263" s="13">
        <f t="shared" si="71"/>
        <v>41668.342905092592</v>
      </c>
    </row>
    <row r="1264" spans="1:19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4">
        <v>1392574692</v>
      </c>
      <c r="J1264" s="1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2"/>
        <v>125</v>
      </c>
      <c r="P1264" t="s">
        <v>8310</v>
      </c>
      <c r="Q1264" t="s">
        <v>8309</v>
      </c>
      <c r="R1264" s="12">
        <f t="shared" si="70"/>
        <v>41656.762638888889</v>
      </c>
      <c r="S1264" s="13">
        <f t="shared" si="71"/>
        <v>41686.762638888889</v>
      </c>
    </row>
    <row r="1265" spans="1:19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4">
        <v>1396054800</v>
      </c>
      <c r="J1265" s="14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2"/>
        <v>119</v>
      </c>
      <c r="P1265" t="s">
        <v>8310</v>
      </c>
      <c r="Q1265" t="s">
        <v>8309</v>
      </c>
      <c r="R1265" s="12">
        <f t="shared" si="70"/>
        <v>41692.084143518521</v>
      </c>
      <c r="S1265" s="13">
        <f t="shared" si="71"/>
        <v>41727.041666666664</v>
      </c>
    </row>
    <row r="1266" spans="1:19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4">
        <v>1383062083</v>
      </c>
      <c r="J1266" s="14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2"/>
        <v>166</v>
      </c>
      <c r="P1266" t="s">
        <v>8310</v>
      </c>
      <c r="Q1266" t="s">
        <v>8309</v>
      </c>
      <c r="R1266" s="12">
        <f t="shared" si="70"/>
        <v>41547.662997685184</v>
      </c>
      <c r="S1266" s="13">
        <f t="shared" si="71"/>
        <v>41576.662997685184</v>
      </c>
    </row>
    <row r="1267" spans="1:19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4">
        <v>1291131815</v>
      </c>
      <c r="J1267" s="14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2"/>
        <v>119</v>
      </c>
      <c r="P1267" t="s">
        <v>8310</v>
      </c>
      <c r="Q1267" t="s">
        <v>8309</v>
      </c>
      <c r="R1267" s="12">
        <f t="shared" si="70"/>
        <v>40465.655266203699</v>
      </c>
      <c r="S1267" s="13">
        <f t="shared" si="71"/>
        <v>40512.655266203699</v>
      </c>
    </row>
    <row r="1268" spans="1:19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4">
        <v>1389474145</v>
      </c>
      <c r="J1268" s="14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2"/>
        <v>100</v>
      </c>
      <c r="P1268" t="s">
        <v>8310</v>
      </c>
      <c r="Q1268" t="s">
        <v>8309</v>
      </c>
      <c r="R1268" s="12">
        <f t="shared" si="70"/>
        <v>41620.87667824074</v>
      </c>
      <c r="S1268" s="13">
        <f t="shared" si="71"/>
        <v>41650.87667824074</v>
      </c>
    </row>
    <row r="1269" spans="1:19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4">
        <v>1374674558</v>
      </c>
      <c r="J1269" s="14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2"/>
        <v>102</v>
      </c>
      <c r="P1269" t="s">
        <v>8310</v>
      </c>
      <c r="Q1269" t="s">
        <v>8309</v>
      </c>
      <c r="R1269" s="12">
        <f t="shared" si="70"/>
        <v>41449.585162037038</v>
      </c>
      <c r="S1269" s="13">
        <f t="shared" si="71"/>
        <v>41479.585162037038</v>
      </c>
    </row>
    <row r="1270" spans="1:19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4">
        <v>1379708247</v>
      </c>
      <c r="J1270" s="14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2"/>
        <v>117</v>
      </c>
      <c r="P1270" t="s">
        <v>8310</v>
      </c>
      <c r="Q1270" t="s">
        <v>8309</v>
      </c>
      <c r="R1270" s="12">
        <f t="shared" si="70"/>
        <v>41507.845451388886</v>
      </c>
      <c r="S1270" s="13">
        <f t="shared" si="71"/>
        <v>41537.845451388886</v>
      </c>
    </row>
    <row r="1271" spans="1:19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4">
        <v>1460764800</v>
      </c>
      <c r="J1271" s="14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2"/>
        <v>109</v>
      </c>
      <c r="P1271" t="s">
        <v>8310</v>
      </c>
      <c r="Q1271" t="s">
        <v>8309</v>
      </c>
      <c r="R1271" s="12">
        <f t="shared" si="70"/>
        <v>42445.823055555549</v>
      </c>
      <c r="S1271" s="13">
        <f t="shared" si="71"/>
        <v>42476</v>
      </c>
    </row>
    <row r="1272" spans="1:19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4">
        <v>1332704042</v>
      </c>
      <c r="J1272" s="14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2"/>
        <v>115</v>
      </c>
      <c r="P1272" t="s">
        <v>8310</v>
      </c>
      <c r="Q1272" t="s">
        <v>8309</v>
      </c>
      <c r="R1272" s="12">
        <f t="shared" si="70"/>
        <v>40933.856967592597</v>
      </c>
      <c r="S1272" s="13">
        <f t="shared" si="71"/>
        <v>40993.815300925926</v>
      </c>
    </row>
    <row r="1273" spans="1:19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4">
        <v>1384363459</v>
      </c>
      <c r="J1273" s="14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2"/>
        <v>102</v>
      </c>
      <c r="P1273" t="s">
        <v>8310</v>
      </c>
      <c r="Q1273" t="s">
        <v>8309</v>
      </c>
      <c r="R1273" s="12">
        <f t="shared" si="70"/>
        <v>41561.683553240742</v>
      </c>
      <c r="S1273" s="13">
        <f t="shared" si="71"/>
        <v>41591.725219907406</v>
      </c>
    </row>
    <row r="1274" spans="1:19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4">
        <v>1276574400</v>
      </c>
      <c r="J1274" s="1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2"/>
        <v>106</v>
      </c>
      <c r="P1274" t="s">
        <v>8310</v>
      </c>
      <c r="Q1274" t="s">
        <v>8309</v>
      </c>
      <c r="R1274" s="12">
        <f t="shared" si="70"/>
        <v>40274.745127314818</v>
      </c>
      <c r="S1274" s="13">
        <f t="shared" si="71"/>
        <v>40344.166666666664</v>
      </c>
    </row>
    <row r="1275" spans="1:19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4">
        <v>1409506291</v>
      </c>
      <c r="J1275" s="14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2"/>
        <v>104</v>
      </c>
      <c r="P1275" t="s">
        <v>8310</v>
      </c>
      <c r="Q1275" t="s">
        <v>8309</v>
      </c>
      <c r="R1275" s="12">
        <f t="shared" si="70"/>
        <v>41852.730219907404</v>
      </c>
      <c r="S1275" s="13">
        <f t="shared" si="71"/>
        <v>41882.730219907404</v>
      </c>
    </row>
    <row r="1276" spans="1:19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4">
        <v>1346344425</v>
      </c>
      <c r="J1276" s="14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2"/>
        <v>155</v>
      </c>
      <c r="P1276" t="s">
        <v>8310</v>
      </c>
      <c r="Q1276" t="s">
        <v>8309</v>
      </c>
      <c r="R1276" s="12">
        <f t="shared" si="70"/>
        <v>41116.690104166664</v>
      </c>
      <c r="S1276" s="13">
        <f t="shared" si="71"/>
        <v>41151.690104166664</v>
      </c>
    </row>
    <row r="1277" spans="1:19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4">
        <v>1375908587</v>
      </c>
      <c r="J1277" s="14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2"/>
        <v>162</v>
      </c>
      <c r="P1277" t="s">
        <v>8310</v>
      </c>
      <c r="Q1277" t="s">
        <v>8309</v>
      </c>
      <c r="R1277" s="12">
        <f t="shared" si="70"/>
        <v>41458.867905092593</v>
      </c>
      <c r="S1277" s="13">
        <f t="shared" si="71"/>
        <v>41493.867905092593</v>
      </c>
    </row>
    <row r="1278" spans="1:19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4">
        <v>1251777600</v>
      </c>
      <c r="J1278" s="14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2"/>
        <v>104</v>
      </c>
      <c r="P1278" t="s">
        <v>8310</v>
      </c>
      <c r="Q1278" t="s">
        <v>8309</v>
      </c>
      <c r="R1278" s="12">
        <f t="shared" si="70"/>
        <v>40007.704247685186</v>
      </c>
      <c r="S1278" s="13">
        <f t="shared" si="71"/>
        <v>40057.166666666664</v>
      </c>
    </row>
    <row r="1279" spans="1:19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4">
        <v>1346765347</v>
      </c>
      <c r="J1279" s="14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2"/>
        <v>106</v>
      </c>
      <c r="P1279" t="s">
        <v>8310</v>
      </c>
      <c r="Q1279" t="s">
        <v>8309</v>
      </c>
      <c r="R1279" s="12">
        <f t="shared" si="70"/>
        <v>41121.561886574076</v>
      </c>
      <c r="S1279" s="13">
        <f t="shared" si="71"/>
        <v>41156.561886574076</v>
      </c>
    </row>
    <row r="1280" spans="1:19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4">
        <v>1403661600</v>
      </c>
      <c r="J1280" s="14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2"/>
        <v>155</v>
      </c>
      <c r="P1280" t="s">
        <v>8310</v>
      </c>
      <c r="Q1280" t="s">
        <v>8309</v>
      </c>
      <c r="R1280" s="12">
        <f t="shared" si="70"/>
        <v>41786.555162037039</v>
      </c>
      <c r="S1280" s="13">
        <f t="shared" si="71"/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4">
        <v>1395624170</v>
      </c>
      <c r="J1281" s="14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2"/>
        <v>111</v>
      </c>
      <c r="P1281" t="s">
        <v>8310</v>
      </c>
      <c r="Q1281" t="s">
        <v>8309</v>
      </c>
      <c r="R1281" s="12">
        <f t="shared" si="70"/>
        <v>41682.099189814813</v>
      </c>
      <c r="S1281" s="13">
        <f t="shared" si="71"/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4">
        <v>1299003054</v>
      </c>
      <c r="J1282" s="14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2"/>
        <v>111</v>
      </c>
      <c r="P1282" t="s">
        <v>8310</v>
      </c>
      <c r="Q1282" t="s">
        <v>8309</v>
      </c>
      <c r="R1282" s="12">
        <f t="shared" ref="R1282:R1345" si="73">(((J1282/60)/60)/24)+DATE(1970,1,1)</f>
        <v>40513.757569444446</v>
      </c>
      <c r="S1282" s="13">
        <f t="shared" ref="S1282:S1345" si="74">(((I1282/60)/60)/24)+DATE(1970,1,1)</f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4">
        <v>1375033836</v>
      </c>
      <c r="J1283" s="14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72"/>
        <v>111</v>
      </c>
      <c r="P1283" t="s">
        <v>8310</v>
      </c>
      <c r="Q1283" t="s">
        <v>8309</v>
      </c>
      <c r="R1283" s="12">
        <f t="shared" si="73"/>
        <v>41463.743472222224</v>
      </c>
      <c r="S1283" s="13">
        <f t="shared" si="74"/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4">
        <v>1386565140</v>
      </c>
      <c r="J1284" s="1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72"/>
        <v>124</v>
      </c>
      <c r="P1284" t="s">
        <v>8310</v>
      </c>
      <c r="Q1284" t="s">
        <v>8309</v>
      </c>
      <c r="R1284" s="12">
        <f t="shared" si="73"/>
        <v>41586.475173611114</v>
      </c>
      <c r="S1284" s="13">
        <f t="shared" si="74"/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4">
        <v>1362974400</v>
      </c>
      <c r="J1285" s="14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72"/>
        <v>211</v>
      </c>
      <c r="P1285" t="s">
        <v>8310</v>
      </c>
      <c r="Q1285" t="s">
        <v>8309</v>
      </c>
      <c r="R1285" s="12">
        <f t="shared" si="73"/>
        <v>41320.717465277776</v>
      </c>
      <c r="S1285" s="13">
        <f t="shared" si="74"/>
        <v>41344.166666666664</v>
      </c>
    </row>
    <row r="1286" spans="1:20" ht="57.6" x14ac:dyDescent="0.3">
      <c r="A1286">
        <v>3681</v>
      </c>
      <c r="B1286" s="3" t="s">
        <v>3678</v>
      </c>
      <c r="C1286" s="3" t="s">
        <v>7791</v>
      </c>
      <c r="D1286" s="6">
        <v>1000</v>
      </c>
      <c r="E1286" s="8">
        <v>1119</v>
      </c>
      <c r="F1286" t="s">
        <v>8218</v>
      </c>
      <c r="G1286" t="s">
        <v>8223</v>
      </c>
      <c r="H1286" t="s">
        <v>8245</v>
      </c>
      <c r="I1286" s="14">
        <v>1452872290</v>
      </c>
      <c r="J1286" s="14">
        <v>1452008290</v>
      </c>
      <c r="K1286" t="b">
        <v>0</v>
      </c>
      <c r="L1286">
        <v>18</v>
      </c>
      <c r="M1286" t="b">
        <v>1</v>
      </c>
      <c r="N1286" t="s">
        <v>8269</v>
      </c>
      <c r="O1286">
        <f t="shared" si="72"/>
        <v>112</v>
      </c>
      <c r="P1286" t="s">
        <v>8319</v>
      </c>
      <c r="Q1286" t="s">
        <v>8320</v>
      </c>
      <c r="R1286" s="12">
        <f t="shared" si="73"/>
        <v>42374.651504629626</v>
      </c>
      <c r="S1286" s="13">
        <f t="shared" si="74"/>
        <v>42384.651504629626</v>
      </c>
      <c r="T1286">
        <f t="shared" ref="T1286:T1288" si="75">YEAR(R1286)</f>
        <v>2016</v>
      </c>
    </row>
    <row r="1287" spans="1:20" ht="43.2" x14ac:dyDescent="0.3">
      <c r="A1287">
        <v>2839</v>
      </c>
      <c r="B1287" s="3" t="s">
        <v>2839</v>
      </c>
      <c r="C1287" s="3" t="s">
        <v>6949</v>
      </c>
      <c r="D1287" s="6">
        <v>3500</v>
      </c>
      <c r="E1287" s="8">
        <v>3900</v>
      </c>
      <c r="F1287" t="s">
        <v>8218</v>
      </c>
      <c r="G1287" t="s">
        <v>8223</v>
      </c>
      <c r="H1287" t="s">
        <v>8245</v>
      </c>
      <c r="I1287" s="14">
        <v>1408942740</v>
      </c>
      <c r="J1287" s="14">
        <v>1406958354</v>
      </c>
      <c r="K1287" t="b">
        <v>0</v>
      </c>
      <c r="L1287">
        <v>31</v>
      </c>
      <c r="M1287" t="b">
        <v>1</v>
      </c>
      <c r="N1287" t="s">
        <v>8269</v>
      </c>
      <c r="O1287">
        <f t="shared" si="72"/>
        <v>111</v>
      </c>
      <c r="P1287" t="s">
        <v>8319</v>
      </c>
      <c r="Q1287" t="s">
        <v>8320</v>
      </c>
      <c r="R1287" s="12">
        <f t="shared" si="73"/>
        <v>41853.240208333329</v>
      </c>
      <c r="S1287" s="13">
        <f t="shared" si="74"/>
        <v>41876.207638888889</v>
      </c>
      <c r="T1287">
        <f t="shared" si="75"/>
        <v>2014</v>
      </c>
    </row>
    <row r="1288" spans="1:20" ht="57.6" x14ac:dyDescent="0.3">
      <c r="A1288">
        <v>2836</v>
      </c>
      <c r="B1288" s="3" t="s">
        <v>2836</v>
      </c>
      <c r="C1288" s="3" t="s">
        <v>6946</v>
      </c>
      <c r="D1288" s="6">
        <v>450</v>
      </c>
      <c r="E1288" s="8">
        <v>485</v>
      </c>
      <c r="F1288" t="s">
        <v>8218</v>
      </c>
      <c r="G1288" t="s">
        <v>8223</v>
      </c>
      <c r="H1288" t="s">
        <v>8245</v>
      </c>
      <c r="I1288" s="14">
        <v>1487393940</v>
      </c>
      <c r="J1288" s="14">
        <v>1484115418</v>
      </c>
      <c r="K1288" t="b">
        <v>0</v>
      </c>
      <c r="L1288">
        <v>11</v>
      </c>
      <c r="M1288" t="b">
        <v>1</v>
      </c>
      <c r="N1288" t="s">
        <v>8269</v>
      </c>
      <c r="O1288">
        <f t="shared" si="72"/>
        <v>108</v>
      </c>
      <c r="P1288" t="s">
        <v>8319</v>
      </c>
      <c r="Q1288" t="s">
        <v>8320</v>
      </c>
      <c r="R1288" s="12">
        <f t="shared" si="73"/>
        <v>42746.261782407411</v>
      </c>
      <c r="S1288" s="13">
        <f t="shared" si="74"/>
        <v>42784.207638888889</v>
      </c>
      <c r="T1288">
        <f t="shared" si="75"/>
        <v>2017</v>
      </c>
    </row>
    <row r="1289" spans="1:20" ht="43.2" x14ac:dyDescent="0.3">
      <c r="A1289">
        <v>4078</v>
      </c>
      <c r="B1289" s="3" t="s">
        <v>4074</v>
      </c>
      <c r="C1289" s="3" t="s">
        <v>8181</v>
      </c>
      <c r="D1289" s="6">
        <v>250</v>
      </c>
      <c r="E1289" s="8">
        <v>0</v>
      </c>
      <c r="F1289" t="s">
        <v>8220</v>
      </c>
      <c r="G1289" t="s">
        <v>8224</v>
      </c>
      <c r="H1289" t="s">
        <v>8246</v>
      </c>
      <c r="I1289" s="14">
        <v>1485543242</v>
      </c>
      <c r="J1289" s="14">
        <v>1482951242</v>
      </c>
      <c r="K1289" t="b">
        <v>0</v>
      </c>
      <c r="L1289">
        <v>0</v>
      </c>
      <c r="M1289" t="b">
        <v>0</v>
      </c>
      <c r="N1289" t="s">
        <v>8269</v>
      </c>
      <c r="O1289">
        <f t="shared" si="72"/>
        <v>0</v>
      </c>
      <c r="P1289" t="s">
        <v>8319</v>
      </c>
      <c r="Q1289" t="s">
        <v>8320</v>
      </c>
      <c r="R1289" s="12">
        <f t="shared" si="73"/>
        <v>42732.787523148145</v>
      </c>
      <c r="S1289" s="13">
        <f t="shared" si="74"/>
        <v>42762.787523148145</v>
      </c>
    </row>
    <row r="1290" spans="1:20" ht="43.2" x14ac:dyDescent="0.3">
      <c r="A1290">
        <v>4100</v>
      </c>
      <c r="B1290" s="3" t="s">
        <v>4096</v>
      </c>
      <c r="C1290" s="3" t="s">
        <v>8203</v>
      </c>
      <c r="D1290" s="6">
        <v>270</v>
      </c>
      <c r="E1290" s="8">
        <v>0</v>
      </c>
      <c r="F1290" t="s">
        <v>8220</v>
      </c>
      <c r="G1290" t="s">
        <v>8223</v>
      </c>
      <c r="H1290" t="s">
        <v>8245</v>
      </c>
      <c r="I1290" s="14">
        <v>1414205990</v>
      </c>
      <c r="J1290" s="14">
        <v>1413341990</v>
      </c>
      <c r="K1290" t="b">
        <v>0</v>
      </c>
      <c r="L1290">
        <v>0</v>
      </c>
      <c r="M1290" t="b">
        <v>0</v>
      </c>
      <c r="N1290" t="s">
        <v>8269</v>
      </c>
      <c r="O1290">
        <f t="shared" ref="O1290:O1353" si="76">ROUND(E1290/D1290*100,0)</f>
        <v>0</v>
      </c>
      <c r="P1290" t="s">
        <v>8319</v>
      </c>
      <c r="Q1290" t="s">
        <v>8320</v>
      </c>
      <c r="R1290" s="12">
        <f t="shared" si="73"/>
        <v>41927.124884259261</v>
      </c>
      <c r="S1290" s="13">
        <f t="shared" si="74"/>
        <v>41937.124884259261</v>
      </c>
    </row>
    <row r="1291" spans="1:20" ht="43.2" x14ac:dyDescent="0.3">
      <c r="A1291">
        <v>3151</v>
      </c>
      <c r="B1291" s="3" t="s">
        <v>3151</v>
      </c>
      <c r="C1291" s="3" t="s">
        <v>7261</v>
      </c>
      <c r="D1291" s="6">
        <v>3500</v>
      </c>
      <c r="E1291" s="8">
        <v>3514</v>
      </c>
      <c r="F1291" t="s">
        <v>8218</v>
      </c>
      <c r="G1291" t="s">
        <v>8223</v>
      </c>
      <c r="H1291" t="s">
        <v>8245</v>
      </c>
      <c r="I1291" s="14">
        <v>1410379774</v>
      </c>
      <c r="J1291" s="14">
        <v>1407787774</v>
      </c>
      <c r="K1291" t="b">
        <v>1</v>
      </c>
      <c r="L1291">
        <v>34</v>
      </c>
      <c r="M1291" t="b">
        <v>1</v>
      </c>
      <c r="N1291" t="s">
        <v>8269</v>
      </c>
      <c r="O1291">
        <f t="shared" si="76"/>
        <v>100</v>
      </c>
      <c r="P1291" t="s">
        <v>8319</v>
      </c>
      <c r="Q1291" t="s">
        <v>8320</v>
      </c>
      <c r="R1291" s="12">
        <f t="shared" si="73"/>
        <v>41862.83997685185</v>
      </c>
      <c r="S1291" s="13">
        <f t="shared" si="74"/>
        <v>41892.83997685185</v>
      </c>
      <c r="T1291">
        <f t="shared" ref="T1291:T1292" si="77">YEAR(R1291)</f>
        <v>2014</v>
      </c>
    </row>
    <row r="1292" spans="1:20" ht="72" x14ac:dyDescent="0.3">
      <c r="A1292">
        <v>3624</v>
      </c>
      <c r="B1292" s="3" t="s">
        <v>3622</v>
      </c>
      <c r="C1292" s="3" t="s">
        <v>7734</v>
      </c>
      <c r="D1292" s="6">
        <v>3000</v>
      </c>
      <c r="E1292" s="8">
        <v>3148</v>
      </c>
      <c r="F1292" t="s">
        <v>8218</v>
      </c>
      <c r="G1292" t="s">
        <v>8223</v>
      </c>
      <c r="H1292" t="s">
        <v>8245</v>
      </c>
      <c r="I1292" s="14">
        <v>1471977290</v>
      </c>
      <c r="J1292" s="14">
        <v>1466793290</v>
      </c>
      <c r="K1292" t="b">
        <v>0</v>
      </c>
      <c r="L1292">
        <v>39</v>
      </c>
      <c r="M1292" t="b">
        <v>1</v>
      </c>
      <c r="N1292" t="s">
        <v>8269</v>
      </c>
      <c r="O1292">
        <f t="shared" si="76"/>
        <v>105</v>
      </c>
      <c r="P1292" t="s">
        <v>8319</v>
      </c>
      <c r="Q1292" t="s">
        <v>8320</v>
      </c>
      <c r="R1292" s="12">
        <f t="shared" si="73"/>
        <v>42545.774189814809</v>
      </c>
      <c r="S1292" s="13">
        <f t="shared" si="74"/>
        <v>42605.774189814809</v>
      </c>
      <c r="T1292">
        <f t="shared" si="77"/>
        <v>2016</v>
      </c>
    </row>
    <row r="1293" spans="1:20" ht="43.2" x14ac:dyDescent="0.3">
      <c r="A1293">
        <v>4043</v>
      </c>
      <c r="B1293" s="3" t="s">
        <v>4039</v>
      </c>
      <c r="C1293" s="3" t="s">
        <v>8147</v>
      </c>
      <c r="D1293" s="6">
        <v>300</v>
      </c>
      <c r="E1293" s="8">
        <v>0</v>
      </c>
      <c r="F1293" t="s">
        <v>8220</v>
      </c>
      <c r="G1293" t="s">
        <v>8228</v>
      </c>
      <c r="H1293" t="s">
        <v>8250</v>
      </c>
      <c r="I1293" s="14">
        <v>1416524325</v>
      </c>
      <c r="J1293" s="14">
        <v>1415228325</v>
      </c>
      <c r="K1293" t="b">
        <v>0</v>
      </c>
      <c r="L1293">
        <v>0</v>
      </c>
      <c r="M1293" t="b">
        <v>0</v>
      </c>
      <c r="N1293" t="s">
        <v>8269</v>
      </c>
      <c r="O1293">
        <f t="shared" si="76"/>
        <v>0</v>
      </c>
      <c r="P1293" t="s">
        <v>8319</v>
      </c>
      <c r="Q1293" t="s">
        <v>8320</v>
      </c>
      <c r="R1293" s="12">
        <f t="shared" si="73"/>
        <v>41948.957465277781</v>
      </c>
      <c r="S1293" s="13">
        <f t="shared" si="74"/>
        <v>41963.957465277781</v>
      </c>
    </row>
    <row r="1294" spans="1:20" ht="43.2" x14ac:dyDescent="0.3">
      <c r="A1294">
        <v>3210</v>
      </c>
      <c r="B1294" s="3" t="s">
        <v>3210</v>
      </c>
      <c r="C1294" s="3" t="s">
        <v>7320</v>
      </c>
      <c r="D1294" s="6">
        <v>3000</v>
      </c>
      <c r="E1294" s="8">
        <v>3773</v>
      </c>
      <c r="F1294" t="s">
        <v>8218</v>
      </c>
      <c r="G1294" t="s">
        <v>8223</v>
      </c>
      <c r="H1294" t="s">
        <v>8245</v>
      </c>
      <c r="I1294" s="14">
        <v>1338523140</v>
      </c>
      <c r="J1294" s="14">
        <v>1334442519</v>
      </c>
      <c r="K1294" t="b">
        <v>1</v>
      </c>
      <c r="L1294">
        <v>60</v>
      </c>
      <c r="M1294" t="b">
        <v>1</v>
      </c>
      <c r="N1294" t="s">
        <v>8269</v>
      </c>
      <c r="O1294">
        <f t="shared" si="76"/>
        <v>126</v>
      </c>
      <c r="P1294" t="s">
        <v>8319</v>
      </c>
      <c r="Q1294" t="s">
        <v>8320</v>
      </c>
      <c r="R1294" s="12">
        <f t="shared" si="73"/>
        <v>41013.936562499999</v>
      </c>
      <c r="S1294" s="13">
        <f t="shared" si="74"/>
        <v>41061.165972222225</v>
      </c>
      <c r="T1294">
        <f t="shared" ref="T1294:T1298" si="78">YEAR(R1294)</f>
        <v>2012</v>
      </c>
    </row>
    <row r="1295" spans="1:20" ht="43.2" x14ac:dyDescent="0.3">
      <c r="A1295">
        <v>1288</v>
      </c>
      <c r="B1295" s="3" t="s">
        <v>1289</v>
      </c>
      <c r="C1295" s="3" t="s">
        <v>5398</v>
      </c>
      <c r="D1295" s="6">
        <v>4000</v>
      </c>
      <c r="E1295" s="8">
        <v>4018</v>
      </c>
      <c r="F1295" t="s">
        <v>8218</v>
      </c>
      <c r="G1295" t="s">
        <v>8223</v>
      </c>
      <c r="H1295" t="s">
        <v>8245</v>
      </c>
      <c r="I1295" s="14">
        <v>1470801600</v>
      </c>
      <c r="J1295" s="14">
        <v>1468122163</v>
      </c>
      <c r="K1295" t="b">
        <v>0</v>
      </c>
      <c r="L1295">
        <v>61</v>
      </c>
      <c r="M1295" t="b">
        <v>1</v>
      </c>
      <c r="N1295" t="s">
        <v>8269</v>
      </c>
      <c r="O1295">
        <f t="shared" si="76"/>
        <v>100</v>
      </c>
      <c r="P1295" t="s">
        <v>8319</v>
      </c>
      <c r="Q1295" t="s">
        <v>8320</v>
      </c>
      <c r="R1295" s="12">
        <f t="shared" si="73"/>
        <v>42561.154664351852</v>
      </c>
      <c r="S1295" s="13">
        <f t="shared" si="74"/>
        <v>42592.166666666672</v>
      </c>
      <c r="T1295">
        <f t="shared" si="78"/>
        <v>2016</v>
      </c>
    </row>
    <row r="1296" spans="1:20" ht="43.2" x14ac:dyDescent="0.3">
      <c r="A1296">
        <v>2784</v>
      </c>
      <c r="B1296" s="3" t="s">
        <v>2784</v>
      </c>
      <c r="C1296" s="3" t="s">
        <v>6894</v>
      </c>
      <c r="D1296" s="6">
        <v>6000</v>
      </c>
      <c r="E1296" s="8">
        <v>7140</v>
      </c>
      <c r="F1296" t="s">
        <v>8218</v>
      </c>
      <c r="G1296" t="s">
        <v>8223</v>
      </c>
      <c r="H1296" t="s">
        <v>8245</v>
      </c>
      <c r="I1296" s="14">
        <v>1414608843</v>
      </c>
      <c r="J1296" s="14">
        <v>1412794443</v>
      </c>
      <c r="K1296" t="b">
        <v>0</v>
      </c>
      <c r="L1296">
        <v>108</v>
      </c>
      <c r="M1296" t="b">
        <v>1</v>
      </c>
      <c r="N1296" t="s">
        <v>8269</v>
      </c>
      <c r="O1296">
        <f t="shared" si="76"/>
        <v>119</v>
      </c>
      <c r="P1296" t="s">
        <v>8319</v>
      </c>
      <c r="Q1296" t="s">
        <v>8320</v>
      </c>
      <c r="R1296" s="12">
        <f t="shared" si="73"/>
        <v>41920.787534722222</v>
      </c>
      <c r="S1296" s="13">
        <f t="shared" si="74"/>
        <v>41941.787534722222</v>
      </c>
      <c r="T1296">
        <f t="shared" si="78"/>
        <v>2014</v>
      </c>
    </row>
    <row r="1297" spans="1:20" ht="43.2" x14ac:dyDescent="0.3">
      <c r="A1297">
        <v>3506</v>
      </c>
      <c r="B1297" s="3" t="s">
        <v>3505</v>
      </c>
      <c r="C1297" s="3" t="s">
        <v>7616</v>
      </c>
      <c r="D1297" s="6">
        <v>3000</v>
      </c>
      <c r="E1297" s="8">
        <v>3045</v>
      </c>
      <c r="F1297" t="s">
        <v>8218</v>
      </c>
      <c r="G1297" t="s">
        <v>8223</v>
      </c>
      <c r="H1297" t="s">
        <v>8245</v>
      </c>
      <c r="I1297" s="14">
        <v>1408815440</v>
      </c>
      <c r="J1297" s="14">
        <v>1404927440</v>
      </c>
      <c r="K1297" t="b">
        <v>0</v>
      </c>
      <c r="L1297">
        <v>29</v>
      </c>
      <c r="M1297" t="b">
        <v>1</v>
      </c>
      <c r="N1297" t="s">
        <v>8269</v>
      </c>
      <c r="O1297">
        <f t="shared" si="76"/>
        <v>102</v>
      </c>
      <c r="P1297" t="s">
        <v>8319</v>
      </c>
      <c r="Q1297" t="s">
        <v>8320</v>
      </c>
      <c r="R1297" s="12">
        <f t="shared" si="73"/>
        <v>41829.734259259261</v>
      </c>
      <c r="S1297" s="13">
        <f t="shared" si="74"/>
        <v>41874.734259259261</v>
      </c>
      <c r="T1297">
        <f t="shared" si="78"/>
        <v>2014</v>
      </c>
    </row>
    <row r="1298" spans="1:20" ht="43.2" x14ac:dyDescent="0.3">
      <c r="A1298">
        <v>523</v>
      </c>
      <c r="B1298" s="3" t="s">
        <v>524</v>
      </c>
      <c r="C1298" s="3" t="s">
        <v>4633</v>
      </c>
      <c r="D1298" s="6">
        <v>5000</v>
      </c>
      <c r="E1298" s="8">
        <v>6030</v>
      </c>
      <c r="F1298" t="s">
        <v>8218</v>
      </c>
      <c r="G1298" t="s">
        <v>8223</v>
      </c>
      <c r="H1298" t="s">
        <v>8245</v>
      </c>
      <c r="I1298" s="14">
        <v>1442805076</v>
      </c>
      <c r="J1298" s="14">
        <v>1440213076</v>
      </c>
      <c r="K1298" t="b">
        <v>0</v>
      </c>
      <c r="L1298">
        <v>84</v>
      </c>
      <c r="M1298" t="b">
        <v>1</v>
      </c>
      <c r="N1298" t="s">
        <v>8269</v>
      </c>
      <c r="O1298">
        <f t="shared" si="76"/>
        <v>121</v>
      </c>
      <c r="P1298" t="s">
        <v>8319</v>
      </c>
      <c r="Q1298" t="s">
        <v>8320</v>
      </c>
      <c r="R1298" s="12">
        <f t="shared" si="73"/>
        <v>42238.13282407407</v>
      </c>
      <c r="S1298" s="13">
        <f t="shared" si="74"/>
        <v>42268.13282407407</v>
      </c>
      <c r="T1298">
        <f t="shared" si="78"/>
        <v>2015</v>
      </c>
    </row>
    <row r="1299" spans="1:20" ht="43.2" x14ac:dyDescent="0.3">
      <c r="A1299">
        <v>539</v>
      </c>
      <c r="B1299" s="3" t="s">
        <v>540</v>
      </c>
      <c r="C1299" s="3" t="s">
        <v>4649</v>
      </c>
      <c r="D1299" s="6">
        <v>500</v>
      </c>
      <c r="E1299" s="8">
        <v>503.22</v>
      </c>
      <c r="F1299" t="s">
        <v>8218</v>
      </c>
      <c r="G1299" t="s">
        <v>8224</v>
      </c>
      <c r="H1299" t="s">
        <v>8246</v>
      </c>
      <c r="I1299" s="14">
        <v>1467681107</v>
      </c>
      <c r="J1299" s="14">
        <v>1465866707</v>
      </c>
      <c r="K1299" t="b">
        <v>0</v>
      </c>
      <c r="L1299">
        <v>20</v>
      </c>
      <c r="M1299" t="b">
        <v>1</v>
      </c>
      <c r="N1299" t="s">
        <v>8269</v>
      </c>
      <c r="O1299">
        <f t="shared" si="76"/>
        <v>101</v>
      </c>
      <c r="P1299" t="s">
        <v>8319</v>
      </c>
      <c r="Q1299" t="s">
        <v>8320</v>
      </c>
      <c r="R1299" s="12">
        <f t="shared" si="73"/>
        <v>42535.049849537041</v>
      </c>
      <c r="S1299" s="13">
        <f t="shared" si="74"/>
        <v>42556.049849537041</v>
      </c>
    </row>
    <row r="1300" spans="1:20" ht="43.2" x14ac:dyDescent="0.3">
      <c r="A1300">
        <v>4110</v>
      </c>
      <c r="B1300" s="3" t="s">
        <v>4106</v>
      </c>
      <c r="C1300" s="3" t="s">
        <v>8213</v>
      </c>
      <c r="D1300" s="6">
        <v>300</v>
      </c>
      <c r="E1300" s="8">
        <v>86</v>
      </c>
      <c r="F1300" t="s">
        <v>8220</v>
      </c>
      <c r="G1300" t="s">
        <v>8224</v>
      </c>
      <c r="H1300" t="s">
        <v>8246</v>
      </c>
      <c r="I1300" s="14">
        <v>1469113351</v>
      </c>
      <c r="J1300" s="14">
        <v>1463929351</v>
      </c>
      <c r="K1300" t="b">
        <v>0</v>
      </c>
      <c r="L1300">
        <v>6</v>
      </c>
      <c r="M1300" t="b">
        <v>0</v>
      </c>
      <c r="N1300" t="s">
        <v>8269</v>
      </c>
      <c r="O1300">
        <f t="shared" si="76"/>
        <v>29</v>
      </c>
      <c r="P1300" t="s">
        <v>8319</v>
      </c>
      <c r="Q1300" t="s">
        <v>8320</v>
      </c>
      <c r="R1300" s="12">
        <f t="shared" si="73"/>
        <v>42512.626747685179</v>
      </c>
      <c r="S1300" s="13">
        <f t="shared" si="74"/>
        <v>42572.626747685179</v>
      </c>
    </row>
    <row r="1301" spans="1:20" ht="28.8" x14ac:dyDescent="0.3">
      <c r="A1301">
        <v>2885</v>
      </c>
      <c r="B1301" s="3" t="s">
        <v>2885</v>
      </c>
      <c r="C1301" s="3" t="s">
        <v>6995</v>
      </c>
      <c r="D1301" s="6">
        <v>400</v>
      </c>
      <c r="E1301" s="8">
        <v>130</v>
      </c>
      <c r="F1301" t="s">
        <v>8220</v>
      </c>
      <c r="G1301" t="s">
        <v>8223</v>
      </c>
      <c r="H1301" t="s">
        <v>8245</v>
      </c>
      <c r="I1301" s="14">
        <v>1426294201</v>
      </c>
      <c r="J1301" s="14">
        <v>1423705801</v>
      </c>
      <c r="K1301" t="b">
        <v>0</v>
      </c>
      <c r="L1301">
        <v>5</v>
      </c>
      <c r="M1301" t="b">
        <v>0</v>
      </c>
      <c r="N1301" t="s">
        <v>8269</v>
      </c>
      <c r="O1301">
        <f t="shared" si="76"/>
        <v>33</v>
      </c>
      <c r="P1301" t="s">
        <v>8319</v>
      </c>
      <c r="Q1301" t="s">
        <v>8320</v>
      </c>
      <c r="R1301" s="12">
        <f t="shared" si="73"/>
        <v>42047.07640046296</v>
      </c>
      <c r="S1301" s="13">
        <f t="shared" si="74"/>
        <v>42077.034733796296</v>
      </c>
    </row>
    <row r="1302" spans="1:20" ht="43.2" x14ac:dyDescent="0.3">
      <c r="A1302">
        <v>3682</v>
      </c>
      <c r="B1302" s="3" t="s">
        <v>3679</v>
      </c>
      <c r="C1302" s="3" t="s">
        <v>7792</v>
      </c>
      <c r="D1302" s="6">
        <v>3000</v>
      </c>
      <c r="E1302" s="8">
        <v>4176</v>
      </c>
      <c r="F1302" t="s">
        <v>8218</v>
      </c>
      <c r="G1302" t="s">
        <v>8223</v>
      </c>
      <c r="H1302" t="s">
        <v>8245</v>
      </c>
      <c r="I1302" s="14">
        <v>1402901940</v>
      </c>
      <c r="J1302" s="14">
        <v>1399998418</v>
      </c>
      <c r="K1302" t="b">
        <v>0</v>
      </c>
      <c r="L1302">
        <v>67</v>
      </c>
      <c r="M1302" t="b">
        <v>1</v>
      </c>
      <c r="N1302" t="s">
        <v>8269</v>
      </c>
      <c r="O1302">
        <f t="shared" si="76"/>
        <v>139</v>
      </c>
      <c r="P1302" t="s">
        <v>8319</v>
      </c>
      <c r="Q1302" t="s">
        <v>8320</v>
      </c>
      <c r="R1302" s="12">
        <f t="shared" si="73"/>
        <v>41772.685393518521</v>
      </c>
      <c r="S1302" s="13">
        <f t="shared" si="74"/>
        <v>41806.290972222225</v>
      </c>
      <c r="T1302">
        <f t="shared" ref="T1302:T1303" si="79">YEAR(R1302)</f>
        <v>2014</v>
      </c>
    </row>
    <row r="1303" spans="1:20" ht="43.2" x14ac:dyDescent="0.3">
      <c r="A1303">
        <v>3455</v>
      </c>
      <c r="B1303" s="3" t="s">
        <v>3454</v>
      </c>
      <c r="C1303" s="3" t="s">
        <v>7565</v>
      </c>
      <c r="D1303" s="6">
        <v>10000</v>
      </c>
      <c r="E1303" s="8">
        <v>10065</v>
      </c>
      <c r="F1303" t="s">
        <v>8218</v>
      </c>
      <c r="G1303" t="s">
        <v>8223</v>
      </c>
      <c r="H1303" t="s">
        <v>8245</v>
      </c>
      <c r="I1303" s="14">
        <v>1476381627</v>
      </c>
      <c r="J1303" s="14">
        <v>1473789627</v>
      </c>
      <c r="K1303" t="b">
        <v>0</v>
      </c>
      <c r="L1303">
        <v>69</v>
      </c>
      <c r="M1303" t="b">
        <v>1</v>
      </c>
      <c r="N1303" t="s">
        <v>8269</v>
      </c>
      <c r="O1303">
        <f t="shared" si="76"/>
        <v>101</v>
      </c>
      <c r="P1303" t="s">
        <v>8319</v>
      </c>
      <c r="Q1303" t="s">
        <v>8320</v>
      </c>
      <c r="R1303" s="12">
        <f t="shared" si="73"/>
        <v>42626.7503125</v>
      </c>
      <c r="S1303" s="13">
        <f t="shared" si="74"/>
        <v>42656.7503125</v>
      </c>
      <c r="T1303">
        <f t="shared" si="79"/>
        <v>2016</v>
      </c>
    </row>
    <row r="1304" spans="1:20" ht="43.2" x14ac:dyDescent="0.3">
      <c r="A1304">
        <v>3265</v>
      </c>
      <c r="B1304" s="3" t="s">
        <v>3265</v>
      </c>
      <c r="C1304" s="3" t="s">
        <v>7375</v>
      </c>
      <c r="D1304" s="6">
        <v>2700</v>
      </c>
      <c r="E1304" s="8">
        <v>4428</v>
      </c>
      <c r="F1304" t="s">
        <v>8218</v>
      </c>
      <c r="G1304" t="s">
        <v>8240</v>
      </c>
      <c r="H1304" t="s">
        <v>8248</v>
      </c>
      <c r="I1304" s="14">
        <v>1449162000</v>
      </c>
      <c r="J1304" s="14">
        <v>1446570315</v>
      </c>
      <c r="K1304" t="b">
        <v>1</v>
      </c>
      <c r="L1304">
        <v>63</v>
      </c>
      <c r="M1304" t="b">
        <v>1</v>
      </c>
      <c r="N1304" t="s">
        <v>8269</v>
      </c>
      <c r="O1304">
        <f t="shared" si="76"/>
        <v>164</v>
      </c>
      <c r="P1304" t="s">
        <v>8319</v>
      </c>
      <c r="Q1304" t="s">
        <v>8320</v>
      </c>
      <c r="R1304" s="12">
        <f t="shared" si="73"/>
        <v>42311.711979166663</v>
      </c>
      <c r="S1304" s="13">
        <f t="shared" si="74"/>
        <v>42341.708333333328</v>
      </c>
    </row>
    <row r="1305" spans="1:20" ht="43.2" x14ac:dyDescent="0.3">
      <c r="A1305">
        <v>3230</v>
      </c>
      <c r="B1305" s="3" t="s">
        <v>3230</v>
      </c>
      <c r="C1305" s="3" t="s">
        <v>7340</v>
      </c>
      <c r="D1305" s="6">
        <v>2600</v>
      </c>
      <c r="E1305" s="8">
        <v>2857</v>
      </c>
      <c r="F1305" t="s">
        <v>8218</v>
      </c>
      <c r="G1305" t="s">
        <v>8223</v>
      </c>
      <c r="H1305" t="s">
        <v>8245</v>
      </c>
      <c r="I1305" s="14">
        <v>1412135940</v>
      </c>
      <c r="J1305" s="14">
        <v>1410840126</v>
      </c>
      <c r="K1305" t="b">
        <v>1</v>
      </c>
      <c r="L1305">
        <v>37</v>
      </c>
      <c r="M1305" t="b">
        <v>1</v>
      </c>
      <c r="N1305" t="s">
        <v>8269</v>
      </c>
      <c r="O1305">
        <f t="shared" si="76"/>
        <v>110</v>
      </c>
      <c r="P1305" t="s">
        <v>8319</v>
      </c>
      <c r="Q1305" t="s">
        <v>8320</v>
      </c>
      <c r="R1305" s="12">
        <f t="shared" si="73"/>
        <v>41898.168125000004</v>
      </c>
      <c r="S1305" s="13">
        <f t="shared" si="74"/>
        <v>41913.165972222225</v>
      </c>
      <c r="T1305">
        <f>YEAR(R1305)</f>
        <v>2014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4">
        <v>1489376405</v>
      </c>
      <c r="J1306" s="14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76"/>
        <v>40</v>
      </c>
      <c r="P1306" t="s">
        <v>8321</v>
      </c>
      <c r="Q1306" t="s">
        <v>8323</v>
      </c>
      <c r="R1306" s="12">
        <f t="shared" si="73"/>
        <v>42747.194502314815</v>
      </c>
      <c r="S1306" s="13">
        <f t="shared" si="74"/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4">
        <v>1469122200</v>
      </c>
      <c r="J1307" s="14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76"/>
        <v>26</v>
      </c>
      <c r="P1307" t="s">
        <v>8321</v>
      </c>
      <c r="Q1307" t="s">
        <v>8323</v>
      </c>
      <c r="R1307" s="12">
        <f t="shared" si="73"/>
        <v>42543.665601851855</v>
      </c>
      <c r="S1307" s="13">
        <f t="shared" si="74"/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4">
        <v>1417690734</v>
      </c>
      <c r="J1308" s="14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76"/>
        <v>65</v>
      </c>
      <c r="P1308" t="s">
        <v>8321</v>
      </c>
      <c r="Q1308" t="s">
        <v>8323</v>
      </c>
      <c r="R1308" s="12">
        <f t="shared" si="73"/>
        <v>41947.457569444443</v>
      </c>
      <c r="S1308" s="13">
        <f t="shared" si="74"/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4">
        <v>1455710679</v>
      </c>
      <c r="J1309" s="14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76"/>
        <v>12</v>
      </c>
      <c r="P1309" t="s">
        <v>8321</v>
      </c>
      <c r="Q1309" t="s">
        <v>8323</v>
      </c>
      <c r="R1309" s="12">
        <f t="shared" si="73"/>
        <v>42387.503229166665</v>
      </c>
      <c r="S1309" s="13">
        <f t="shared" si="74"/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4">
        <v>1475937812</v>
      </c>
      <c r="J1310" s="14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76"/>
        <v>11</v>
      </c>
      <c r="P1310" t="s">
        <v>8321</v>
      </c>
      <c r="Q1310" t="s">
        <v>8323</v>
      </c>
      <c r="R1310" s="12">
        <f t="shared" si="73"/>
        <v>42611.613564814819</v>
      </c>
      <c r="S1310" s="13">
        <f t="shared" si="74"/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4">
        <v>1444943468</v>
      </c>
      <c r="J1311" s="14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76"/>
        <v>112</v>
      </c>
      <c r="P1311" t="s">
        <v>8321</v>
      </c>
      <c r="Q1311" t="s">
        <v>8323</v>
      </c>
      <c r="R1311" s="12">
        <f t="shared" si="73"/>
        <v>42257.882731481484</v>
      </c>
      <c r="S1311" s="13">
        <f t="shared" si="74"/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4">
        <v>1471622450</v>
      </c>
      <c r="J1312" s="14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76"/>
        <v>16</v>
      </c>
      <c r="P1312" t="s">
        <v>8321</v>
      </c>
      <c r="Q1312" t="s">
        <v>8323</v>
      </c>
      <c r="R1312" s="12">
        <f t="shared" si="73"/>
        <v>42556.667245370365</v>
      </c>
      <c r="S1312" s="13">
        <f t="shared" si="74"/>
        <v>42601.667245370365</v>
      </c>
    </row>
    <row r="1313" spans="1:19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4">
        <v>1480536919</v>
      </c>
      <c r="J1313" s="14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76"/>
        <v>32</v>
      </c>
      <c r="P1313" t="s">
        <v>8321</v>
      </c>
      <c r="Q1313" t="s">
        <v>8323</v>
      </c>
      <c r="R1313" s="12">
        <f t="shared" si="73"/>
        <v>42669.802303240736</v>
      </c>
      <c r="S1313" s="13">
        <f t="shared" si="74"/>
        <v>42704.843969907408</v>
      </c>
    </row>
    <row r="1314" spans="1:19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4">
        <v>1429375922</v>
      </c>
      <c r="J1314" s="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76"/>
        <v>1</v>
      </c>
      <c r="P1314" t="s">
        <v>8321</v>
      </c>
      <c r="Q1314" t="s">
        <v>8323</v>
      </c>
      <c r="R1314" s="12">
        <f t="shared" si="73"/>
        <v>42082.702800925923</v>
      </c>
      <c r="S1314" s="13">
        <f t="shared" si="74"/>
        <v>42112.702800925923</v>
      </c>
    </row>
    <row r="1315" spans="1:19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4">
        <v>1457024514</v>
      </c>
      <c r="J1315" s="14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76"/>
        <v>31</v>
      </c>
      <c r="P1315" t="s">
        <v>8321</v>
      </c>
      <c r="Q1315" t="s">
        <v>8323</v>
      </c>
      <c r="R1315" s="12">
        <f t="shared" si="73"/>
        <v>42402.709652777776</v>
      </c>
      <c r="S1315" s="13">
        <f t="shared" si="74"/>
        <v>42432.709652777776</v>
      </c>
    </row>
    <row r="1316" spans="1:19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4">
        <v>1477065860</v>
      </c>
      <c r="J1316" s="14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76"/>
        <v>1</v>
      </c>
      <c r="P1316" t="s">
        <v>8321</v>
      </c>
      <c r="Q1316" t="s">
        <v>8323</v>
      </c>
      <c r="R1316" s="12">
        <f t="shared" si="73"/>
        <v>42604.669675925921</v>
      </c>
      <c r="S1316" s="13">
        <f t="shared" si="74"/>
        <v>42664.669675925921</v>
      </c>
    </row>
    <row r="1317" spans="1:19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4">
        <v>1446771600</v>
      </c>
      <c r="J1317" s="14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76"/>
        <v>40</v>
      </c>
      <c r="P1317" t="s">
        <v>8321</v>
      </c>
      <c r="Q1317" t="s">
        <v>8323</v>
      </c>
      <c r="R1317" s="12">
        <f t="shared" si="73"/>
        <v>42278.498240740737</v>
      </c>
      <c r="S1317" s="13">
        <f t="shared" si="74"/>
        <v>42314.041666666672</v>
      </c>
    </row>
    <row r="1318" spans="1:19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4">
        <v>1456700709</v>
      </c>
      <c r="J1318" s="14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76"/>
        <v>0</v>
      </c>
      <c r="P1318" t="s">
        <v>8321</v>
      </c>
      <c r="Q1318" t="s">
        <v>8323</v>
      </c>
      <c r="R1318" s="12">
        <f t="shared" si="73"/>
        <v>42393.961909722217</v>
      </c>
      <c r="S1318" s="13">
        <f t="shared" si="74"/>
        <v>42428.961909722217</v>
      </c>
    </row>
    <row r="1319" spans="1:19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4">
        <v>1469109600</v>
      </c>
      <c r="J1319" s="14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76"/>
        <v>6</v>
      </c>
      <c r="P1319" t="s">
        <v>8321</v>
      </c>
      <c r="Q1319" t="s">
        <v>8323</v>
      </c>
      <c r="R1319" s="12">
        <f t="shared" si="73"/>
        <v>42520.235486111109</v>
      </c>
      <c r="S1319" s="13">
        <f t="shared" si="74"/>
        <v>42572.583333333328</v>
      </c>
    </row>
    <row r="1320" spans="1:19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4">
        <v>1420938172</v>
      </c>
      <c r="J1320" s="14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76"/>
        <v>15</v>
      </c>
      <c r="P1320" t="s">
        <v>8321</v>
      </c>
      <c r="Q1320" t="s">
        <v>8323</v>
      </c>
      <c r="R1320" s="12">
        <f t="shared" si="73"/>
        <v>41985.043657407412</v>
      </c>
      <c r="S1320" s="13">
        <f t="shared" si="74"/>
        <v>42015.043657407412</v>
      </c>
    </row>
    <row r="1321" spans="1:19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4">
        <v>1405094400</v>
      </c>
      <c r="J1321" s="14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76"/>
        <v>15</v>
      </c>
      <c r="P1321" t="s">
        <v>8321</v>
      </c>
      <c r="Q1321" t="s">
        <v>8323</v>
      </c>
      <c r="R1321" s="12">
        <f t="shared" si="73"/>
        <v>41816.812094907407</v>
      </c>
      <c r="S1321" s="13">
        <f t="shared" si="74"/>
        <v>41831.666666666664</v>
      </c>
    </row>
    <row r="1322" spans="1:19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4">
        <v>1483138800</v>
      </c>
      <c r="J1322" s="14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76"/>
        <v>1</v>
      </c>
      <c r="P1322" t="s">
        <v>8321</v>
      </c>
      <c r="Q1322" t="s">
        <v>8323</v>
      </c>
      <c r="R1322" s="12">
        <f t="shared" si="73"/>
        <v>42705.690347222218</v>
      </c>
      <c r="S1322" s="13">
        <f t="shared" si="74"/>
        <v>42734.958333333328</v>
      </c>
    </row>
    <row r="1323" spans="1:19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4">
        <v>1482515937</v>
      </c>
      <c r="J1323" s="14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76"/>
        <v>1</v>
      </c>
      <c r="P1323" t="s">
        <v>8321</v>
      </c>
      <c r="Q1323" t="s">
        <v>8323</v>
      </c>
      <c r="R1323" s="12">
        <f t="shared" si="73"/>
        <v>42697.74927083333</v>
      </c>
      <c r="S1323" s="13">
        <f t="shared" si="74"/>
        <v>42727.74927083333</v>
      </c>
    </row>
    <row r="1324" spans="1:19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4">
        <v>1432223125</v>
      </c>
      <c r="J1324" s="1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76"/>
        <v>0</v>
      </c>
      <c r="P1324" t="s">
        <v>8321</v>
      </c>
      <c r="Q1324" t="s">
        <v>8323</v>
      </c>
      <c r="R1324" s="12">
        <f t="shared" si="73"/>
        <v>42115.656539351854</v>
      </c>
      <c r="S1324" s="13">
        <f t="shared" si="74"/>
        <v>42145.656539351854</v>
      </c>
    </row>
    <row r="1325" spans="1:19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4">
        <v>1461653700</v>
      </c>
      <c r="J1325" s="14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76"/>
        <v>9</v>
      </c>
      <c r="P1325" t="s">
        <v>8321</v>
      </c>
      <c r="Q1325" t="s">
        <v>8323</v>
      </c>
      <c r="R1325" s="12">
        <f t="shared" si="73"/>
        <v>42451.698449074072</v>
      </c>
      <c r="S1325" s="13">
        <f t="shared" si="74"/>
        <v>42486.288194444445</v>
      </c>
    </row>
    <row r="1326" spans="1:19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4">
        <v>1476371552</v>
      </c>
      <c r="J1326" s="14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76"/>
        <v>10</v>
      </c>
      <c r="P1326" t="s">
        <v>8321</v>
      </c>
      <c r="Q1326" t="s">
        <v>8323</v>
      </c>
      <c r="R1326" s="12">
        <f t="shared" si="73"/>
        <v>42626.633703703701</v>
      </c>
      <c r="S1326" s="13">
        <f t="shared" si="74"/>
        <v>42656.633703703701</v>
      </c>
    </row>
    <row r="1327" spans="1:19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4">
        <v>1483063435</v>
      </c>
      <c r="J1327" s="14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76"/>
        <v>2</v>
      </c>
      <c r="P1327" t="s">
        <v>8321</v>
      </c>
      <c r="Q1327" t="s">
        <v>8323</v>
      </c>
      <c r="R1327" s="12">
        <f t="shared" si="73"/>
        <v>42704.086053240739</v>
      </c>
      <c r="S1327" s="13">
        <f t="shared" si="74"/>
        <v>42734.086053240739</v>
      </c>
    </row>
    <row r="1328" spans="1:19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4">
        <v>1421348428</v>
      </c>
      <c r="J1328" s="14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76"/>
        <v>1</v>
      </c>
      <c r="P1328" t="s">
        <v>8321</v>
      </c>
      <c r="Q1328" t="s">
        <v>8323</v>
      </c>
      <c r="R1328" s="12">
        <f t="shared" si="73"/>
        <v>41974.791990740734</v>
      </c>
      <c r="S1328" s="13">
        <f t="shared" si="74"/>
        <v>42019.791990740734</v>
      </c>
    </row>
    <row r="1329" spans="1:19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4">
        <v>1432916235</v>
      </c>
      <c r="J1329" s="14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76"/>
        <v>4</v>
      </c>
      <c r="P1329" t="s">
        <v>8321</v>
      </c>
      <c r="Q1329" t="s">
        <v>8323</v>
      </c>
      <c r="R1329" s="12">
        <f t="shared" si="73"/>
        <v>42123.678645833337</v>
      </c>
      <c r="S1329" s="13">
        <f t="shared" si="74"/>
        <v>42153.678645833337</v>
      </c>
    </row>
    <row r="1330" spans="1:19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4">
        <v>1476458734</v>
      </c>
      <c r="J1330" s="14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76"/>
        <v>2</v>
      </c>
      <c r="P1330" t="s">
        <v>8321</v>
      </c>
      <c r="Q1330" t="s">
        <v>8323</v>
      </c>
      <c r="R1330" s="12">
        <f t="shared" si="73"/>
        <v>42612.642754629633</v>
      </c>
      <c r="S1330" s="13">
        <f t="shared" si="74"/>
        <v>42657.642754629633</v>
      </c>
    </row>
    <row r="1331" spans="1:19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4">
        <v>1417501145</v>
      </c>
      <c r="J1331" s="14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76"/>
        <v>1</v>
      </c>
      <c r="P1331" t="s">
        <v>8321</v>
      </c>
      <c r="Q1331" t="s">
        <v>8323</v>
      </c>
      <c r="R1331" s="12">
        <f t="shared" si="73"/>
        <v>41935.221585648149</v>
      </c>
      <c r="S1331" s="13">
        <f t="shared" si="74"/>
        <v>41975.263252314813</v>
      </c>
    </row>
    <row r="1332" spans="1:19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4">
        <v>1467432000</v>
      </c>
      <c r="J1332" s="14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76"/>
        <v>22</v>
      </c>
      <c r="P1332" t="s">
        <v>8321</v>
      </c>
      <c r="Q1332" t="s">
        <v>8323</v>
      </c>
      <c r="R1332" s="12">
        <f t="shared" si="73"/>
        <v>42522.276724537034</v>
      </c>
      <c r="S1332" s="13">
        <f t="shared" si="74"/>
        <v>42553.166666666672</v>
      </c>
    </row>
    <row r="1333" spans="1:19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4">
        <v>1471435554</v>
      </c>
      <c r="J1333" s="14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76"/>
        <v>1</v>
      </c>
      <c r="P1333" t="s">
        <v>8321</v>
      </c>
      <c r="Q1333" t="s">
        <v>8323</v>
      </c>
      <c r="R1333" s="12">
        <f t="shared" si="73"/>
        <v>42569.50409722222</v>
      </c>
      <c r="S1333" s="13">
        <f t="shared" si="74"/>
        <v>42599.50409722222</v>
      </c>
    </row>
    <row r="1334" spans="1:19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4">
        <v>1485480408</v>
      </c>
      <c r="J1334" s="1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76"/>
        <v>0</v>
      </c>
      <c r="P1334" t="s">
        <v>8321</v>
      </c>
      <c r="Q1334" t="s">
        <v>8323</v>
      </c>
      <c r="R1334" s="12">
        <f t="shared" si="73"/>
        <v>42732.060277777782</v>
      </c>
      <c r="S1334" s="13">
        <f t="shared" si="74"/>
        <v>42762.060277777782</v>
      </c>
    </row>
    <row r="1335" spans="1:19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4">
        <v>1405478025</v>
      </c>
      <c r="J1335" s="14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76"/>
        <v>0</v>
      </c>
      <c r="P1335" t="s">
        <v>8321</v>
      </c>
      <c r="Q1335" t="s">
        <v>8323</v>
      </c>
      <c r="R1335" s="12">
        <f t="shared" si="73"/>
        <v>41806.106770833336</v>
      </c>
      <c r="S1335" s="13">
        <f t="shared" si="74"/>
        <v>41836.106770833336</v>
      </c>
    </row>
    <row r="1336" spans="1:19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4">
        <v>1457721287</v>
      </c>
      <c r="J1336" s="14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76"/>
        <v>11</v>
      </c>
      <c r="P1336" t="s">
        <v>8321</v>
      </c>
      <c r="Q1336" t="s">
        <v>8323</v>
      </c>
      <c r="R1336" s="12">
        <f t="shared" si="73"/>
        <v>42410.774155092593</v>
      </c>
      <c r="S1336" s="13">
        <f t="shared" si="74"/>
        <v>42440.774155092593</v>
      </c>
    </row>
    <row r="1337" spans="1:19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4">
        <v>1449354502</v>
      </c>
      <c r="J1337" s="14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76"/>
        <v>20</v>
      </c>
      <c r="P1337" t="s">
        <v>8321</v>
      </c>
      <c r="Q1337" t="s">
        <v>8323</v>
      </c>
      <c r="R1337" s="12">
        <f t="shared" si="73"/>
        <v>42313.936365740738</v>
      </c>
      <c r="S1337" s="13">
        <f t="shared" si="74"/>
        <v>42343.936365740738</v>
      </c>
    </row>
    <row r="1338" spans="1:19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4">
        <v>1418849028</v>
      </c>
      <c r="J1338" s="14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76"/>
        <v>85</v>
      </c>
      <c r="P1338" t="s">
        <v>8321</v>
      </c>
      <c r="Q1338" t="s">
        <v>8323</v>
      </c>
      <c r="R1338" s="12">
        <f t="shared" si="73"/>
        <v>41955.863750000004</v>
      </c>
      <c r="S1338" s="13">
        <f t="shared" si="74"/>
        <v>41990.863750000004</v>
      </c>
    </row>
    <row r="1339" spans="1:19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4">
        <v>1488549079</v>
      </c>
      <c r="J1339" s="14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76"/>
        <v>49</v>
      </c>
      <c r="P1339" t="s">
        <v>8321</v>
      </c>
      <c r="Q1339" t="s">
        <v>8323</v>
      </c>
      <c r="R1339" s="12">
        <f t="shared" si="73"/>
        <v>42767.577303240745</v>
      </c>
      <c r="S1339" s="13">
        <f t="shared" si="74"/>
        <v>42797.577303240745</v>
      </c>
    </row>
    <row r="1340" spans="1:19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4">
        <v>1438543033</v>
      </c>
      <c r="J1340" s="14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76"/>
        <v>3</v>
      </c>
      <c r="P1340" t="s">
        <v>8321</v>
      </c>
      <c r="Q1340" t="s">
        <v>8323</v>
      </c>
      <c r="R1340" s="12">
        <f t="shared" si="73"/>
        <v>42188.803622685184</v>
      </c>
      <c r="S1340" s="13">
        <f t="shared" si="74"/>
        <v>42218.803622685184</v>
      </c>
    </row>
    <row r="1341" spans="1:19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4">
        <v>1418056315</v>
      </c>
      <c r="J1341" s="14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76"/>
        <v>7</v>
      </c>
      <c r="P1341" t="s">
        <v>8321</v>
      </c>
      <c r="Q1341" t="s">
        <v>8323</v>
      </c>
      <c r="R1341" s="12">
        <f t="shared" si="73"/>
        <v>41936.647164351853</v>
      </c>
      <c r="S1341" s="13">
        <f t="shared" si="74"/>
        <v>41981.688831018517</v>
      </c>
    </row>
    <row r="1342" spans="1:19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4">
        <v>1408112253</v>
      </c>
      <c r="J1342" s="14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76"/>
        <v>0</v>
      </c>
      <c r="P1342" t="s">
        <v>8321</v>
      </c>
      <c r="Q1342" t="s">
        <v>8323</v>
      </c>
      <c r="R1342" s="12">
        <f t="shared" si="73"/>
        <v>41836.595520833333</v>
      </c>
      <c r="S1342" s="13">
        <f t="shared" si="74"/>
        <v>41866.595520833333</v>
      </c>
    </row>
    <row r="1343" spans="1:19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4">
        <v>1475333917</v>
      </c>
      <c r="J1343" s="14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76"/>
        <v>70</v>
      </c>
      <c r="P1343" t="s">
        <v>8321</v>
      </c>
      <c r="Q1343" t="s">
        <v>8323</v>
      </c>
      <c r="R1343" s="12">
        <f t="shared" si="73"/>
        <v>42612.624039351853</v>
      </c>
      <c r="S1343" s="13">
        <f t="shared" si="74"/>
        <v>42644.624039351853</v>
      </c>
    </row>
    <row r="1344" spans="1:19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4">
        <v>1437161739</v>
      </c>
      <c r="J1344" s="1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76"/>
        <v>0</v>
      </c>
      <c r="P1344" t="s">
        <v>8321</v>
      </c>
      <c r="Q1344" t="s">
        <v>8323</v>
      </c>
      <c r="R1344" s="12">
        <f t="shared" si="73"/>
        <v>42172.816423611104</v>
      </c>
      <c r="S1344" s="13">
        <f t="shared" si="74"/>
        <v>42202.816423611104</v>
      </c>
    </row>
    <row r="1345" spans="1:19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4">
        <v>1471579140</v>
      </c>
      <c r="J1345" s="14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76"/>
        <v>102</v>
      </c>
      <c r="P1345" t="s">
        <v>8321</v>
      </c>
      <c r="Q1345" t="s">
        <v>8323</v>
      </c>
      <c r="R1345" s="12">
        <f t="shared" si="73"/>
        <v>42542.526423611111</v>
      </c>
      <c r="S1345" s="13">
        <f t="shared" si="74"/>
        <v>42601.165972222225</v>
      </c>
    </row>
    <row r="1346" spans="1:19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4">
        <v>1467313039</v>
      </c>
      <c r="J1346" s="14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76"/>
        <v>378</v>
      </c>
      <c r="P1346" t="s">
        <v>8324</v>
      </c>
      <c r="Q1346" t="s">
        <v>8325</v>
      </c>
      <c r="R1346" s="12">
        <f t="shared" ref="R1346:R1409" si="80">(((J1346/60)/60)/24)+DATE(1970,1,1)</f>
        <v>42522.789803240739</v>
      </c>
      <c r="S1346" s="13">
        <f t="shared" ref="S1346:S1409" si="81">(((I1346/60)/60)/24)+DATE(1970,1,1)</f>
        <v>42551.789803240739</v>
      </c>
    </row>
    <row r="1347" spans="1:19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4">
        <v>1405366359</v>
      </c>
      <c r="J1347" s="14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76"/>
        <v>125</v>
      </c>
      <c r="P1347" t="s">
        <v>8324</v>
      </c>
      <c r="Q1347" t="s">
        <v>8325</v>
      </c>
      <c r="R1347" s="12">
        <f t="shared" si="80"/>
        <v>41799.814340277779</v>
      </c>
      <c r="S1347" s="13">
        <f t="shared" si="81"/>
        <v>41834.814340277779</v>
      </c>
    </row>
    <row r="1348" spans="1:19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4">
        <v>1372297751</v>
      </c>
      <c r="J1348" s="14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76"/>
        <v>147</v>
      </c>
      <c r="P1348" t="s">
        <v>8324</v>
      </c>
      <c r="Q1348" t="s">
        <v>8325</v>
      </c>
      <c r="R1348" s="12">
        <f t="shared" si="80"/>
        <v>41422.075821759259</v>
      </c>
      <c r="S1348" s="13">
        <f t="shared" si="81"/>
        <v>41452.075821759259</v>
      </c>
    </row>
    <row r="1349" spans="1:19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4">
        <v>1425741525</v>
      </c>
      <c r="J1349" s="14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76"/>
        <v>102</v>
      </c>
      <c r="P1349" t="s">
        <v>8324</v>
      </c>
      <c r="Q1349" t="s">
        <v>8325</v>
      </c>
      <c r="R1349" s="12">
        <f t="shared" si="80"/>
        <v>42040.638020833328</v>
      </c>
      <c r="S1349" s="13">
        <f t="shared" si="81"/>
        <v>42070.638020833328</v>
      </c>
    </row>
    <row r="1350" spans="1:19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4">
        <v>1418904533</v>
      </c>
      <c r="J1350" s="14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76"/>
        <v>102</v>
      </c>
      <c r="P1350" t="s">
        <v>8324</v>
      </c>
      <c r="Q1350" t="s">
        <v>8325</v>
      </c>
      <c r="R1350" s="12">
        <f t="shared" si="80"/>
        <v>41963.506168981476</v>
      </c>
      <c r="S1350" s="13">
        <f t="shared" si="81"/>
        <v>41991.506168981476</v>
      </c>
    </row>
    <row r="1351" spans="1:19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4">
        <v>1450249140</v>
      </c>
      <c r="J1351" s="14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76"/>
        <v>204</v>
      </c>
      <c r="P1351" t="s">
        <v>8324</v>
      </c>
      <c r="Q1351" t="s">
        <v>8325</v>
      </c>
      <c r="R1351" s="12">
        <f t="shared" si="80"/>
        <v>42317.33258101852</v>
      </c>
      <c r="S1351" s="13">
        <f t="shared" si="81"/>
        <v>42354.290972222225</v>
      </c>
    </row>
    <row r="1352" spans="1:19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4">
        <v>1451089134</v>
      </c>
      <c r="J1352" s="14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76"/>
        <v>104</v>
      </c>
      <c r="P1352" t="s">
        <v>8324</v>
      </c>
      <c r="Q1352" t="s">
        <v>8325</v>
      </c>
      <c r="R1352" s="12">
        <f t="shared" si="80"/>
        <v>42334.013124999998</v>
      </c>
      <c r="S1352" s="13">
        <f t="shared" si="81"/>
        <v>42364.013124999998</v>
      </c>
    </row>
    <row r="1353" spans="1:19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4">
        <v>1455299144</v>
      </c>
      <c r="J1353" s="14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76"/>
        <v>101</v>
      </c>
      <c r="P1353" t="s">
        <v>8324</v>
      </c>
      <c r="Q1353" t="s">
        <v>8325</v>
      </c>
      <c r="R1353" s="12">
        <f t="shared" si="80"/>
        <v>42382.74009259259</v>
      </c>
      <c r="S1353" s="13">
        <f t="shared" si="81"/>
        <v>42412.74009259259</v>
      </c>
    </row>
    <row r="1354" spans="1:19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4">
        <v>1441425540</v>
      </c>
      <c r="J1354" s="1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82">ROUND(E1354/D1354*100,0)</f>
        <v>136</v>
      </c>
      <c r="P1354" t="s">
        <v>8324</v>
      </c>
      <c r="Q1354" t="s">
        <v>8325</v>
      </c>
      <c r="R1354" s="12">
        <f t="shared" si="80"/>
        <v>42200.578310185185</v>
      </c>
      <c r="S1354" s="13">
        <f t="shared" si="81"/>
        <v>42252.165972222225</v>
      </c>
    </row>
    <row r="1355" spans="1:19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4">
        <v>1362960000</v>
      </c>
      <c r="J1355" s="14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2"/>
        <v>134</v>
      </c>
      <c r="P1355" t="s">
        <v>8324</v>
      </c>
      <c r="Q1355" t="s">
        <v>8325</v>
      </c>
      <c r="R1355" s="12">
        <f t="shared" si="80"/>
        <v>41309.11791666667</v>
      </c>
      <c r="S1355" s="13">
        <f t="shared" si="81"/>
        <v>41344</v>
      </c>
    </row>
    <row r="1356" spans="1:19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4">
        <v>1465672979</v>
      </c>
      <c r="J1356" s="14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2"/>
        <v>130</v>
      </c>
      <c r="P1356" t="s">
        <v>8324</v>
      </c>
      <c r="Q1356" t="s">
        <v>8325</v>
      </c>
      <c r="R1356" s="12">
        <f t="shared" si="80"/>
        <v>42502.807627314818</v>
      </c>
      <c r="S1356" s="13">
        <f t="shared" si="81"/>
        <v>42532.807627314818</v>
      </c>
    </row>
    <row r="1357" spans="1:19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4">
        <v>1354269600</v>
      </c>
      <c r="J1357" s="14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2"/>
        <v>123</v>
      </c>
      <c r="P1357" t="s">
        <v>8324</v>
      </c>
      <c r="Q1357" t="s">
        <v>8325</v>
      </c>
      <c r="R1357" s="12">
        <f t="shared" si="80"/>
        <v>41213.254687499997</v>
      </c>
      <c r="S1357" s="13">
        <f t="shared" si="81"/>
        <v>41243.416666666664</v>
      </c>
    </row>
    <row r="1358" spans="1:19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4">
        <v>1372985760</v>
      </c>
      <c r="J1358" s="14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2"/>
        <v>183</v>
      </c>
      <c r="P1358" t="s">
        <v>8324</v>
      </c>
      <c r="Q1358" t="s">
        <v>8325</v>
      </c>
      <c r="R1358" s="12">
        <f t="shared" si="80"/>
        <v>41430.038888888892</v>
      </c>
      <c r="S1358" s="13">
        <f t="shared" si="81"/>
        <v>41460.038888888892</v>
      </c>
    </row>
    <row r="1359" spans="1:19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4">
        <v>1362117540</v>
      </c>
      <c r="J1359" s="14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2"/>
        <v>125</v>
      </c>
      <c r="P1359" t="s">
        <v>8324</v>
      </c>
      <c r="Q1359" t="s">
        <v>8325</v>
      </c>
      <c r="R1359" s="12">
        <f t="shared" si="80"/>
        <v>41304.962233796294</v>
      </c>
      <c r="S1359" s="13">
        <f t="shared" si="81"/>
        <v>41334.249305555553</v>
      </c>
    </row>
    <row r="1360" spans="1:19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4">
        <v>1309009323</v>
      </c>
      <c r="J1360" s="14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2"/>
        <v>112</v>
      </c>
      <c r="P1360" t="s">
        <v>8324</v>
      </c>
      <c r="Q1360" t="s">
        <v>8325</v>
      </c>
      <c r="R1360" s="12">
        <f t="shared" si="80"/>
        <v>40689.570868055554</v>
      </c>
      <c r="S1360" s="13">
        <f t="shared" si="81"/>
        <v>40719.570868055554</v>
      </c>
    </row>
    <row r="1361" spans="1:19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4">
        <v>1309980790</v>
      </c>
      <c r="J1361" s="14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2"/>
        <v>116</v>
      </c>
      <c r="P1361" t="s">
        <v>8324</v>
      </c>
      <c r="Q1361" t="s">
        <v>8325</v>
      </c>
      <c r="R1361" s="12">
        <f t="shared" si="80"/>
        <v>40668.814699074072</v>
      </c>
      <c r="S1361" s="13">
        <f t="shared" si="81"/>
        <v>40730.814699074072</v>
      </c>
    </row>
    <row r="1362" spans="1:19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4">
        <v>1343943420</v>
      </c>
      <c r="J1362" s="14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2"/>
        <v>173</v>
      </c>
      <c r="P1362" t="s">
        <v>8324</v>
      </c>
      <c r="Q1362" t="s">
        <v>8325</v>
      </c>
      <c r="R1362" s="12">
        <f t="shared" si="80"/>
        <v>41095.900694444441</v>
      </c>
      <c r="S1362" s="13">
        <f t="shared" si="81"/>
        <v>41123.900694444441</v>
      </c>
    </row>
    <row r="1363" spans="1:19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4">
        <v>1403370772</v>
      </c>
      <c r="J1363" s="14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2"/>
        <v>126</v>
      </c>
      <c r="P1363" t="s">
        <v>8324</v>
      </c>
      <c r="Q1363" t="s">
        <v>8325</v>
      </c>
      <c r="R1363" s="12">
        <f t="shared" si="80"/>
        <v>41781.717268518521</v>
      </c>
      <c r="S1363" s="13">
        <f t="shared" si="81"/>
        <v>41811.717268518521</v>
      </c>
    </row>
    <row r="1364" spans="1:19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4">
        <v>1378592731</v>
      </c>
      <c r="J1364" s="1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2"/>
        <v>109</v>
      </c>
      <c r="P1364" t="s">
        <v>8324</v>
      </c>
      <c r="Q1364" t="s">
        <v>8325</v>
      </c>
      <c r="R1364" s="12">
        <f t="shared" si="80"/>
        <v>41464.934386574074</v>
      </c>
      <c r="S1364" s="13">
        <f t="shared" si="81"/>
        <v>41524.934386574074</v>
      </c>
    </row>
    <row r="1365" spans="1:19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4">
        <v>1455523140</v>
      </c>
      <c r="J1365" s="14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2"/>
        <v>100</v>
      </c>
      <c r="P1365" t="s">
        <v>8324</v>
      </c>
      <c r="Q1365" t="s">
        <v>8325</v>
      </c>
      <c r="R1365" s="12">
        <f t="shared" si="80"/>
        <v>42396.8440625</v>
      </c>
      <c r="S1365" s="13">
        <f t="shared" si="81"/>
        <v>42415.332638888889</v>
      </c>
    </row>
    <row r="1366" spans="1:19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4">
        <v>1420648906</v>
      </c>
      <c r="J1366" s="14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2"/>
        <v>119</v>
      </c>
      <c r="P1366" t="s">
        <v>8310</v>
      </c>
      <c r="Q1366" t="s">
        <v>8309</v>
      </c>
      <c r="R1366" s="12">
        <f t="shared" si="80"/>
        <v>41951.695671296293</v>
      </c>
      <c r="S1366" s="13">
        <f t="shared" si="81"/>
        <v>42011.6956712963</v>
      </c>
    </row>
    <row r="1367" spans="1:19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4">
        <v>1426523752</v>
      </c>
      <c r="J1367" s="14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2"/>
        <v>100</v>
      </c>
      <c r="P1367" t="s">
        <v>8310</v>
      </c>
      <c r="Q1367" t="s">
        <v>8309</v>
      </c>
      <c r="R1367" s="12">
        <f t="shared" si="80"/>
        <v>42049.733240740738</v>
      </c>
      <c r="S1367" s="13">
        <f t="shared" si="81"/>
        <v>42079.691574074073</v>
      </c>
    </row>
    <row r="1368" spans="1:19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4">
        <v>1417049663</v>
      </c>
      <c r="J1368" s="14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2"/>
        <v>126</v>
      </c>
      <c r="P1368" t="s">
        <v>8310</v>
      </c>
      <c r="Q1368" t="s">
        <v>8309</v>
      </c>
      <c r="R1368" s="12">
        <f t="shared" si="80"/>
        <v>41924.996099537035</v>
      </c>
      <c r="S1368" s="13">
        <f t="shared" si="81"/>
        <v>41970.037766203706</v>
      </c>
    </row>
    <row r="1369" spans="1:19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4">
        <v>1447463050</v>
      </c>
      <c r="J1369" s="14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2"/>
        <v>114</v>
      </c>
      <c r="P1369" t="s">
        <v>8310</v>
      </c>
      <c r="Q1369" t="s">
        <v>8309</v>
      </c>
      <c r="R1369" s="12">
        <f t="shared" si="80"/>
        <v>42292.002893518518</v>
      </c>
      <c r="S1369" s="13">
        <f t="shared" si="81"/>
        <v>42322.044560185182</v>
      </c>
    </row>
    <row r="1370" spans="1:19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4">
        <v>1434342894</v>
      </c>
      <c r="J1370" s="14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2"/>
        <v>111</v>
      </c>
      <c r="P1370" t="s">
        <v>8310</v>
      </c>
      <c r="Q1370" t="s">
        <v>8309</v>
      </c>
      <c r="R1370" s="12">
        <f t="shared" si="80"/>
        <v>42146.190902777773</v>
      </c>
      <c r="S1370" s="13">
        <f t="shared" si="81"/>
        <v>42170.190902777773</v>
      </c>
    </row>
    <row r="1371" spans="1:19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4">
        <v>1397225746</v>
      </c>
      <c r="J1371" s="14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2"/>
        <v>105</v>
      </c>
      <c r="P1371" t="s">
        <v>8310</v>
      </c>
      <c r="Q1371" t="s">
        <v>8309</v>
      </c>
      <c r="R1371" s="12">
        <f t="shared" si="80"/>
        <v>41710.594282407408</v>
      </c>
      <c r="S1371" s="13">
        <f t="shared" si="81"/>
        <v>41740.594282407408</v>
      </c>
    </row>
    <row r="1372" spans="1:19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4">
        <v>1381881890</v>
      </c>
      <c r="J1372" s="14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2"/>
        <v>104</v>
      </c>
      <c r="P1372" t="s">
        <v>8310</v>
      </c>
      <c r="Q1372" t="s">
        <v>8309</v>
      </c>
      <c r="R1372" s="12">
        <f t="shared" si="80"/>
        <v>41548.00335648148</v>
      </c>
      <c r="S1372" s="13">
        <f t="shared" si="81"/>
        <v>41563.00335648148</v>
      </c>
    </row>
    <row r="1373" spans="1:19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4">
        <v>1431022342</v>
      </c>
      <c r="J1373" s="14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2"/>
        <v>107</v>
      </c>
      <c r="P1373" t="s">
        <v>8310</v>
      </c>
      <c r="Q1373" t="s">
        <v>8309</v>
      </c>
      <c r="R1373" s="12">
        <f t="shared" si="80"/>
        <v>42101.758587962962</v>
      </c>
      <c r="S1373" s="13">
        <f t="shared" si="81"/>
        <v>42131.758587962962</v>
      </c>
    </row>
    <row r="1374" spans="1:19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4">
        <v>1342115132</v>
      </c>
      <c r="J1374" s="1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2"/>
        <v>124</v>
      </c>
      <c r="P1374" t="s">
        <v>8310</v>
      </c>
      <c r="Q1374" t="s">
        <v>8309</v>
      </c>
      <c r="R1374" s="12">
        <f t="shared" si="80"/>
        <v>41072.739953703705</v>
      </c>
      <c r="S1374" s="13">
        <f t="shared" si="81"/>
        <v>41102.739953703705</v>
      </c>
    </row>
    <row r="1375" spans="1:19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4">
        <v>1483138233</v>
      </c>
      <c r="J1375" s="14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2"/>
        <v>105</v>
      </c>
      <c r="P1375" t="s">
        <v>8310</v>
      </c>
      <c r="Q1375" t="s">
        <v>8309</v>
      </c>
      <c r="R1375" s="12">
        <f t="shared" si="80"/>
        <v>42704.95177083333</v>
      </c>
      <c r="S1375" s="13">
        <f t="shared" si="81"/>
        <v>42734.95177083333</v>
      </c>
    </row>
    <row r="1376" spans="1:19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4">
        <v>1458874388</v>
      </c>
      <c r="J1376" s="14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2"/>
        <v>189</v>
      </c>
      <c r="P1376" t="s">
        <v>8310</v>
      </c>
      <c r="Q1376" t="s">
        <v>8309</v>
      </c>
      <c r="R1376" s="12">
        <f t="shared" si="80"/>
        <v>42424.161898148144</v>
      </c>
      <c r="S1376" s="13">
        <f t="shared" si="81"/>
        <v>42454.12023148148</v>
      </c>
    </row>
    <row r="1377" spans="1:19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4">
        <v>1484444119</v>
      </c>
      <c r="J1377" s="14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2"/>
        <v>171</v>
      </c>
      <c r="P1377" t="s">
        <v>8310</v>
      </c>
      <c r="Q1377" t="s">
        <v>8309</v>
      </c>
      <c r="R1377" s="12">
        <f t="shared" si="80"/>
        <v>42720.066192129627</v>
      </c>
      <c r="S1377" s="13">
        <f t="shared" si="81"/>
        <v>42750.066192129627</v>
      </c>
    </row>
    <row r="1378" spans="1:19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4">
        <v>1480784606</v>
      </c>
      <c r="J1378" s="14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2"/>
        <v>252</v>
      </c>
      <c r="P1378" t="s">
        <v>8310</v>
      </c>
      <c r="Q1378" t="s">
        <v>8309</v>
      </c>
      <c r="R1378" s="12">
        <f t="shared" si="80"/>
        <v>42677.669050925921</v>
      </c>
      <c r="S1378" s="13">
        <f t="shared" si="81"/>
        <v>42707.710717592592</v>
      </c>
    </row>
    <row r="1379" spans="1:19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4">
        <v>1486095060</v>
      </c>
      <c r="J1379" s="14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2"/>
        <v>116</v>
      </c>
      <c r="P1379" t="s">
        <v>8310</v>
      </c>
      <c r="Q1379" t="s">
        <v>8309</v>
      </c>
      <c r="R1379" s="12">
        <f t="shared" si="80"/>
        <v>42747.219560185185</v>
      </c>
      <c r="S1379" s="13">
        <f t="shared" si="81"/>
        <v>42769.174305555556</v>
      </c>
    </row>
    <row r="1380" spans="1:19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4">
        <v>1470075210</v>
      </c>
      <c r="J1380" s="14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2"/>
        <v>203</v>
      </c>
      <c r="P1380" t="s">
        <v>8310</v>
      </c>
      <c r="Q1380" t="s">
        <v>8309</v>
      </c>
      <c r="R1380" s="12">
        <f t="shared" si="80"/>
        <v>42568.759374999994</v>
      </c>
      <c r="S1380" s="13">
        <f t="shared" si="81"/>
        <v>42583.759374999994</v>
      </c>
    </row>
    <row r="1381" spans="1:19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4">
        <v>1433504876</v>
      </c>
      <c r="J1381" s="14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2"/>
        <v>112</v>
      </c>
      <c r="P1381" t="s">
        <v>8310</v>
      </c>
      <c r="Q1381" t="s">
        <v>8309</v>
      </c>
      <c r="R1381" s="12">
        <f t="shared" si="80"/>
        <v>42130.491620370376</v>
      </c>
      <c r="S1381" s="13">
        <f t="shared" si="81"/>
        <v>42160.491620370376</v>
      </c>
    </row>
    <row r="1382" spans="1:19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4">
        <v>1433815200</v>
      </c>
      <c r="J1382" s="14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2"/>
        <v>424</v>
      </c>
      <c r="P1382" t="s">
        <v>8310</v>
      </c>
      <c r="Q1382" t="s">
        <v>8309</v>
      </c>
      <c r="R1382" s="12">
        <f t="shared" si="80"/>
        <v>42141.762800925921</v>
      </c>
      <c r="S1382" s="13">
        <f t="shared" si="81"/>
        <v>42164.083333333328</v>
      </c>
    </row>
    <row r="1383" spans="1:19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4">
        <v>1482988125</v>
      </c>
      <c r="J1383" s="14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2"/>
        <v>107</v>
      </c>
      <c r="P1383" t="s">
        <v>8310</v>
      </c>
      <c r="Q1383" t="s">
        <v>8309</v>
      </c>
      <c r="R1383" s="12">
        <f t="shared" si="80"/>
        <v>42703.214409722219</v>
      </c>
      <c r="S1383" s="13">
        <f t="shared" si="81"/>
        <v>42733.214409722219</v>
      </c>
    </row>
    <row r="1384" spans="1:19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4">
        <v>1367867536</v>
      </c>
      <c r="J1384" s="1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2"/>
        <v>104</v>
      </c>
      <c r="P1384" t="s">
        <v>8310</v>
      </c>
      <c r="Q1384" t="s">
        <v>8309</v>
      </c>
      <c r="R1384" s="12">
        <f t="shared" si="80"/>
        <v>41370.800185185188</v>
      </c>
      <c r="S1384" s="13">
        <f t="shared" si="81"/>
        <v>41400.800185185188</v>
      </c>
    </row>
    <row r="1385" spans="1:19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4">
        <v>1482457678</v>
      </c>
      <c r="J1385" s="14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2"/>
        <v>212</v>
      </c>
      <c r="P1385" t="s">
        <v>8310</v>
      </c>
      <c r="Q1385" t="s">
        <v>8309</v>
      </c>
      <c r="R1385" s="12">
        <f t="shared" si="80"/>
        <v>42707.074976851851</v>
      </c>
      <c r="S1385" s="13">
        <f t="shared" si="81"/>
        <v>42727.074976851851</v>
      </c>
    </row>
    <row r="1386" spans="1:19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4">
        <v>1436117922</v>
      </c>
      <c r="J1386" s="14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2"/>
        <v>124</v>
      </c>
      <c r="P1386" t="s">
        <v>8310</v>
      </c>
      <c r="Q1386" t="s">
        <v>8309</v>
      </c>
      <c r="R1386" s="12">
        <f t="shared" si="80"/>
        <v>42160.735208333332</v>
      </c>
      <c r="S1386" s="13">
        <f t="shared" si="81"/>
        <v>42190.735208333332</v>
      </c>
    </row>
    <row r="1387" spans="1:19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4">
        <v>1461931860</v>
      </c>
      <c r="J1387" s="14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2"/>
        <v>110</v>
      </c>
      <c r="P1387" t="s">
        <v>8310</v>
      </c>
      <c r="Q1387" t="s">
        <v>8309</v>
      </c>
      <c r="R1387" s="12">
        <f t="shared" si="80"/>
        <v>42433.688900462963</v>
      </c>
      <c r="S1387" s="13">
        <f t="shared" si="81"/>
        <v>42489.507638888885</v>
      </c>
    </row>
    <row r="1388" spans="1:19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4">
        <v>1438183889</v>
      </c>
      <c r="J1388" s="14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2"/>
        <v>219</v>
      </c>
      <c r="P1388" t="s">
        <v>8310</v>
      </c>
      <c r="Q1388" t="s">
        <v>8309</v>
      </c>
      <c r="R1388" s="12">
        <f t="shared" si="80"/>
        <v>42184.646863425922</v>
      </c>
      <c r="S1388" s="13">
        <f t="shared" si="81"/>
        <v>42214.646863425922</v>
      </c>
    </row>
    <row r="1389" spans="1:19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4">
        <v>1433305800</v>
      </c>
      <c r="J1389" s="14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2"/>
        <v>137</v>
      </c>
      <c r="P1389" t="s">
        <v>8310</v>
      </c>
      <c r="Q1389" t="s">
        <v>8309</v>
      </c>
      <c r="R1389" s="12">
        <f t="shared" si="80"/>
        <v>42126.92123842593</v>
      </c>
      <c r="S1389" s="13">
        <f t="shared" si="81"/>
        <v>42158.1875</v>
      </c>
    </row>
    <row r="1390" spans="1:19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4">
        <v>1476720840</v>
      </c>
      <c r="J1390" s="14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2"/>
        <v>135</v>
      </c>
      <c r="P1390" t="s">
        <v>8310</v>
      </c>
      <c r="Q1390" t="s">
        <v>8309</v>
      </c>
      <c r="R1390" s="12">
        <f t="shared" si="80"/>
        <v>42634.614780092597</v>
      </c>
      <c r="S1390" s="13">
        <f t="shared" si="81"/>
        <v>42660.676388888889</v>
      </c>
    </row>
    <row r="1391" spans="1:19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4">
        <v>1471087957</v>
      </c>
      <c r="J1391" s="14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2"/>
        <v>145</v>
      </c>
      <c r="P1391" t="s">
        <v>8310</v>
      </c>
      <c r="Q1391" t="s">
        <v>8309</v>
      </c>
      <c r="R1391" s="12">
        <f t="shared" si="80"/>
        <v>42565.480983796297</v>
      </c>
      <c r="S1391" s="13">
        <f t="shared" si="81"/>
        <v>42595.480983796297</v>
      </c>
    </row>
    <row r="1392" spans="1:19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4">
        <v>1430154720</v>
      </c>
      <c r="J1392" s="14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2"/>
        <v>109</v>
      </c>
      <c r="P1392" t="s">
        <v>8310</v>
      </c>
      <c r="Q1392" t="s">
        <v>8309</v>
      </c>
      <c r="R1392" s="12">
        <f t="shared" si="80"/>
        <v>42087.803310185183</v>
      </c>
      <c r="S1392" s="13">
        <f t="shared" si="81"/>
        <v>42121.716666666667</v>
      </c>
    </row>
    <row r="1393" spans="1:19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4">
        <v>1440219540</v>
      </c>
      <c r="J1393" s="14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2"/>
        <v>110</v>
      </c>
      <c r="P1393" t="s">
        <v>8310</v>
      </c>
      <c r="Q1393" t="s">
        <v>8309</v>
      </c>
      <c r="R1393" s="12">
        <f t="shared" si="80"/>
        <v>42193.650671296295</v>
      </c>
      <c r="S1393" s="13">
        <f t="shared" si="81"/>
        <v>42238.207638888889</v>
      </c>
    </row>
    <row r="1394" spans="1:19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4">
        <v>1456976586</v>
      </c>
      <c r="J1394" s="1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2"/>
        <v>114</v>
      </c>
      <c r="P1394" t="s">
        <v>8310</v>
      </c>
      <c r="Q1394" t="s">
        <v>8309</v>
      </c>
      <c r="R1394" s="12">
        <f t="shared" si="80"/>
        <v>42401.154930555553</v>
      </c>
      <c r="S1394" s="13">
        <f t="shared" si="81"/>
        <v>42432.154930555553</v>
      </c>
    </row>
    <row r="1395" spans="1:19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4">
        <v>1470068523</v>
      </c>
      <c r="J1395" s="14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2"/>
        <v>102</v>
      </c>
      <c r="P1395" t="s">
        <v>8310</v>
      </c>
      <c r="Q1395" t="s">
        <v>8309</v>
      </c>
      <c r="R1395" s="12">
        <f t="shared" si="80"/>
        <v>42553.681979166664</v>
      </c>
      <c r="S1395" s="13">
        <f t="shared" si="81"/>
        <v>42583.681979166664</v>
      </c>
    </row>
    <row r="1396" spans="1:19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4">
        <v>1488337200</v>
      </c>
      <c r="J1396" s="14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2"/>
        <v>122</v>
      </c>
      <c r="P1396" t="s">
        <v>8310</v>
      </c>
      <c r="Q1396" t="s">
        <v>8309</v>
      </c>
      <c r="R1396" s="12">
        <f t="shared" si="80"/>
        <v>42752.144976851851</v>
      </c>
      <c r="S1396" s="13">
        <f t="shared" si="81"/>
        <v>42795.125</v>
      </c>
    </row>
    <row r="1397" spans="1:19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4">
        <v>1484430481</v>
      </c>
      <c r="J1397" s="14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2"/>
        <v>112</v>
      </c>
      <c r="P1397" t="s">
        <v>8310</v>
      </c>
      <c r="Q1397" t="s">
        <v>8309</v>
      </c>
      <c r="R1397" s="12">
        <f t="shared" si="80"/>
        <v>42719.90834490741</v>
      </c>
      <c r="S1397" s="13">
        <f t="shared" si="81"/>
        <v>42749.90834490741</v>
      </c>
    </row>
    <row r="1398" spans="1:19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4">
        <v>1423871882</v>
      </c>
      <c r="J1398" s="14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2"/>
        <v>107</v>
      </c>
      <c r="P1398" t="s">
        <v>8310</v>
      </c>
      <c r="Q1398" t="s">
        <v>8309</v>
      </c>
      <c r="R1398" s="12">
        <f t="shared" si="80"/>
        <v>42018.99863425926</v>
      </c>
      <c r="S1398" s="13">
        <f t="shared" si="81"/>
        <v>42048.99863425926</v>
      </c>
    </row>
    <row r="1399" spans="1:19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4">
        <v>1477603140</v>
      </c>
      <c r="J1399" s="14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2"/>
        <v>114</v>
      </c>
      <c r="P1399" t="s">
        <v>8310</v>
      </c>
      <c r="Q1399" t="s">
        <v>8309</v>
      </c>
      <c r="R1399" s="12">
        <f t="shared" si="80"/>
        <v>42640.917939814812</v>
      </c>
      <c r="S1399" s="13">
        <f t="shared" si="81"/>
        <v>42670.888194444444</v>
      </c>
    </row>
    <row r="1400" spans="1:19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4">
        <v>1467752334</v>
      </c>
      <c r="J1400" s="14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2"/>
        <v>110</v>
      </c>
      <c r="P1400" t="s">
        <v>8310</v>
      </c>
      <c r="Q1400" t="s">
        <v>8309</v>
      </c>
      <c r="R1400" s="12">
        <f t="shared" si="80"/>
        <v>42526.874236111107</v>
      </c>
      <c r="S1400" s="13">
        <f t="shared" si="81"/>
        <v>42556.874236111107</v>
      </c>
    </row>
    <row r="1401" spans="1:19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4">
        <v>1412640373</v>
      </c>
      <c r="J1401" s="14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2"/>
        <v>126</v>
      </c>
      <c r="P1401" t="s">
        <v>8310</v>
      </c>
      <c r="Q1401" t="s">
        <v>8309</v>
      </c>
      <c r="R1401" s="12">
        <f t="shared" si="80"/>
        <v>41889.004317129627</v>
      </c>
      <c r="S1401" s="13">
        <f t="shared" si="81"/>
        <v>41919.004317129627</v>
      </c>
    </row>
    <row r="1402" spans="1:19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4">
        <v>1465709400</v>
      </c>
      <c r="J1402" s="14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2"/>
        <v>167</v>
      </c>
      <c r="P1402" t="s">
        <v>8310</v>
      </c>
      <c r="Q1402" t="s">
        <v>8309</v>
      </c>
      <c r="R1402" s="12">
        <f t="shared" si="80"/>
        <v>42498.341122685189</v>
      </c>
      <c r="S1402" s="13">
        <f t="shared" si="81"/>
        <v>42533.229166666672</v>
      </c>
    </row>
    <row r="1403" spans="1:19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4">
        <v>1369612474</v>
      </c>
      <c r="J1403" s="14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2"/>
        <v>497</v>
      </c>
      <c r="P1403" t="s">
        <v>8310</v>
      </c>
      <c r="Q1403" t="s">
        <v>8309</v>
      </c>
      <c r="R1403" s="12">
        <f t="shared" si="80"/>
        <v>41399.99622685185</v>
      </c>
      <c r="S1403" s="13">
        <f t="shared" si="81"/>
        <v>41420.99622685185</v>
      </c>
    </row>
    <row r="1404" spans="1:19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4">
        <v>1430439411</v>
      </c>
      <c r="J1404" s="1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2"/>
        <v>109</v>
      </c>
      <c r="P1404" t="s">
        <v>8310</v>
      </c>
      <c r="Q1404" t="s">
        <v>8309</v>
      </c>
      <c r="R1404" s="12">
        <f t="shared" si="80"/>
        <v>42065.053368055553</v>
      </c>
      <c r="S1404" s="13">
        <f t="shared" si="81"/>
        <v>42125.011701388896</v>
      </c>
    </row>
    <row r="1405" spans="1:19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4">
        <v>1374802235</v>
      </c>
      <c r="J1405" s="14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2"/>
        <v>103</v>
      </c>
      <c r="P1405" t="s">
        <v>8310</v>
      </c>
      <c r="Q1405" t="s">
        <v>8309</v>
      </c>
      <c r="R1405" s="12">
        <f t="shared" si="80"/>
        <v>41451.062905092593</v>
      </c>
      <c r="S1405" s="13">
        <f t="shared" si="81"/>
        <v>41481.062905092593</v>
      </c>
    </row>
    <row r="1406" spans="1:19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4">
        <v>1424607285</v>
      </c>
      <c r="J1406" s="14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2"/>
        <v>2</v>
      </c>
      <c r="P1406" t="s">
        <v>8324</v>
      </c>
      <c r="Q1406" t="s">
        <v>8339</v>
      </c>
      <c r="R1406" s="12">
        <f t="shared" si="80"/>
        <v>42032.510243055556</v>
      </c>
      <c r="S1406" s="13">
        <f t="shared" si="81"/>
        <v>42057.510243055556</v>
      </c>
    </row>
    <row r="1407" spans="1:19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4">
        <v>1417195201</v>
      </c>
      <c r="J1407" s="14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2"/>
        <v>0</v>
      </c>
      <c r="P1407" t="s">
        <v>8324</v>
      </c>
      <c r="Q1407" t="s">
        <v>8339</v>
      </c>
      <c r="R1407" s="12">
        <f t="shared" si="80"/>
        <v>41941.680567129632</v>
      </c>
      <c r="S1407" s="13">
        <f t="shared" si="81"/>
        <v>41971.722233796296</v>
      </c>
    </row>
    <row r="1408" spans="1:19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4">
        <v>1449914400</v>
      </c>
      <c r="J1408" s="14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2"/>
        <v>0</v>
      </c>
      <c r="P1408" t="s">
        <v>8324</v>
      </c>
      <c r="Q1408" t="s">
        <v>8339</v>
      </c>
      <c r="R1408" s="12">
        <f t="shared" si="80"/>
        <v>42297.432951388888</v>
      </c>
      <c r="S1408" s="13">
        <f t="shared" si="81"/>
        <v>42350.416666666672</v>
      </c>
    </row>
    <row r="1409" spans="1:19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4">
        <v>1407847978</v>
      </c>
      <c r="J1409" s="14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2"/>
        <v>1</v>
      </c>
      <c r="P1409" t="s">
        <v>8324</v>
      </c>
      <c r="Q1409" t="s">
        <v>8339</v>
      </c>
      <c r="R1409" s="12">
        <f t="shared" si="80"/>
        <v>41838.536782407406</v>
      </c>
      <c r="S1409" s="13">
        <f t="shared" si="81"/>
        <v>41863.536782407406</v>
      </c>
    </row>
    <row r="1410" spans="1:19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4">
        <v>1447451756</v>
      </c>
      <c r="J1410" s="14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2"/>
        <v>7</v>
      </c>
      <c r="P1410" t="s">
        <v>8324</v>
      </c>
      <c r="Q1410" t="s">
        <v>8339</v>
      </c>
      <c r="R1410" s="12">
        <f t="shared" ref="R1410:R1473" si="83">(((J1410/60)/60)/24)+DATE(1970,1,1)</f>
        <v>42291.872175925921</v>
      </c>
      <c r="S1410" s="13">
        <f t="shared" ref="S1410:S1473" si="84">(((I1410/60)/60)/24)+DATE(1970,1,1)</f>
        <v>42321.913842592592</v>
      </c>
    </row>
    <row r="1411" spans="1:19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4">
        <v>1420085535</v>
      </c>
      <c r="J1411" s="14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2"/>
        <v>0</v>
      </c>
      <c r="P1411" t="s">
        <v>8324</v>
      </c>
      <c r="Q1411" t="s">
        <v>8339</v>
      </c>
      <c r="R1411" s="12">
        <f t="shared" si="83"/>
        <v>41945.133506944447</v>
      </c>
      <c r="S1411" s="13">
        <f t="shared" si="84"/>
        <v>42005.175173611111</v>
      </c>
    </row>
    <row r="1412" spans="1:19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4">
        <v>1464939520</v>
      </c>
      <c r="J1412" s="14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2"/>
        <v>0</v>
      </c>
      <c r="P1412" t="s">
        <v>8324</v>
      </c>
      <c r="Q1412" t="s">
        <v>8339</v>
      </c>
      <c r="R1412" s="12">
        <f t="shared" si="83"/>
        <v>42479.318518518514</v>
      </c>
      <c r="S1412" s="13">
        <f t="shared" si="84"/>
        <v>42524.318518518514</v>
      </c>
    </row>
    <row r="1413" spans="1:19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4">
        <v>1423185900</v>
      </c>
      <c r="J1413" s="14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2"/>
        <v>0</v>
      </c>
      <c r="P1413" t="s">
        <v>8324</v>
      </c>
      <c r="Q1413" t="s">
        <v>8339</v>
      </c>
      <c r="R1413" s="12">
        <f t="shared" si="83"/>
        <v>42013.059027777781</v>
      </c>
      <c r="S1413" s="13">
        <f t="shared" si="84"/>
        <v>42041.059027777781</v>
      </c>
    </row>
    <row r="1414" spans="1:19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4">
        <v>1417656699</v>
      </c>
      <c r="J1414" s="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2"/>
        <v>5</v>
      </c>
      <c r="P1414" t="s">
        <v>8324</v>
      </c>
      <c r="Q1414" t="s">
        <v>8339</v>
      </c>
      <c r="R1414" s="12">
        <f t="shared" si="83"/>
        <v>41947.063645833332</v>
      </c>
      <c r="S1414" s="13">
        <f t="shared" si="84"/>
        <v>41977.063645833332</v>
      </c>
    </row>
    <row r="1415" spans="1:19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4">
        <v>1455964170</v>
      </c>
      <c r="J1415" s="14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2"/>
        <v>5</v>
      </c>
      <c r="P1415" t="s">
        <v>8324</v>
      </c>
      <c r="Q1415" t="s">
        <v>8339</v>
      </c>
      <c r="R1415" s="12">
        <f t="shared" si="83"/>
        <v>42360.437152777777</v>
      </c>
      <c r="S1415" s="13">
        <f t="shared" si="84"/>
        <v>42420.437152777777</v>
      </c>
    </row>
    <row r="1416" spans="1:19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4">
        <v>1483423467</v>
      </c>
      <c r="J1416" s="14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2"/>
        <v>0</v>
      </c>
      <c r="P1416" t="s">
        <v>8324</v>
      </c>
      <c r="Q1416" t="s">
        <v>8339</v>
      </c>
      <c r="R1416" s="12">
        <f t="shared" si="83"/>
        <v>42708.25309027778</v>
      </c>
      <c r="S1416" s="13">
        <f t="shared" si="84"/>
        <v>42738.25309027778</v>
      </c>
    </row>
    <row r="1417" spans="1:19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4">
        <v>1439741591</v>
      </c>
      <c r="J1417" s="14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2"/>
        <v>18</v>
      </c>
      <c r="P1417" t="s">
        <v>8324</v>
      </c>
      <c r="Q1417" t="s">
        <v>8339</v>
      </c>
      <c r="R1417" s="12">
        <f t="shared" si="83"/>
        <v>42192.675821759258</v>
      </c>
      <c r="S1417" s="13">
        <f t="shared" si="84"/>
        <v>42232.675821759258</v>
      </c>
    </row>
    <row r="1418" spans="1:19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4">
        <v>1448147619</v>
      </c>
      <c r="J1418" s="14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85">ROUND(E1418/D1418*100,0)</f>
        <v>0</v>
      </c>
      <c r="P1418" t="s">
        <v>8324</v>
      </c>
      <c r="Q1418" t="s">
        <v>8339</v>
      </c>
      <c r="R1418" s="12">
        <f t="shared" si="83"/>
        <v>42299.926145833335</v>
      </c>
      <c r="S1418" s="13">
        <f t="shared" si="84"/>
        <v>42329.967812499999</v>
      </c>
    </row>
    <row r="1419" spans="1:19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4">
        <v>1442315460</v>
      </c>
      <c r="J1419" s="14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5"/>
        <v>1</v>
      </c>
      <c r="P1419" t="s">
        <v>8324</v>
      </c>
      <c r="Q1419" t="s">
        <v>8339</v>
      </c>
      <c r="R1419" s="12">
        <f t="shared" si="83"/>
        <v>42232.15016203704</v>
      </c>
      <c r="S1419" s="13">
        <f t="shared" si="84"/>
        <v>42262.465972222228</v>
      </c>
    </row>
    <row r="1420" spans="1:19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4">
        <v>1456397834</v>
      </c>
      <c r="J1420" s="14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5"/>
        <v>0</v>
      </c>
      <c r="P1420" t="s">
        <v>8324</v>
      </c>
      <c r="Q1420" t="s">
        <v>8339</v>
      </c>
      <c r="R1420" s="12">
        <f t="shared" si="83"/>
        <v>42395.456412037034</v>
      </c>
      <c r="S1420" s="13">
        <f t="shared" si="84"/>
        <v>42425.456412037034</v>
      </c>
    </row>
    <row r="1421" spans="1:19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4">
        <v>1476010619</v>
      </c>
      <c r="J1421" s="14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5"/>
        <v>7</v>
      </c>
      <c r="P1421" t="s">
        <v>8324</v>
      </c>
      <c r="Q1421" t="s">
        <v>8339</v>
      </c>
      <c r="R1421" s="12">
        <f t="shared" si="83"/>
        <v>42622.456238425926</v>
      </c>
      <c r="S1421" s="13">
        <f t="shared" si="84"/>
        <v>42652.456238425926</v>
      </c>
    </row>
    <row r="1422" spans="1:19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4">
        <v>1467129686</v>
      </c>
      <c r="J1422" s="14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5"/>
        <v>3</v>
      </c>
      <c r="P1422" t="s">
        <v>8324</v>
      </c>
      <c r="Q1422" t="s">
        <v>8339</v>
      </c>
      <c r="R1422" s="12">
        <f t="shared" si="83"/>
        <v>42524.667662037042</v>
      </c>
      <c r="S1422" s="13">
        <f t="shared" si="84"/>
        <v>42549.667662037042</v>
      </c>
    </row>
    <row r="1423" spans="1:19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4">
        <v>1423432709</v>
      </c>
      <c r="J1423" s="14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5"/>
        <v>0</v>
      </c>
      <c r="P1423" t="s">
        <v>8324</v>
      </c>
      <c r="Q1423" t="s">
        <v>8339</v>
      </c>
      <c r="R1423" s="12">
        <f t="shared" si="83"/>
        <v>42013.915613425925</v>
      </c>
      <c r="S1423" s="13">
        <f t="shared" si="84"/>
        <v>42043.915613425925</v>
      </c>
    </row>
    <row r="1424" spans="1:19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4">
        <v>1474436704</v>
      </c>
      <c r="J1424" s="1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5"/>
        <v>0</v>
      </c>
      <c r="P1424" t="s">
        <v>8324</v>
      </c>
      <c r="Q1424" t="s">
        <v>8339</v>
      </c>
      <c r="R1424" s="12">
        <f t="shared" si="83"/>
        <v>42604.239629629628</v>
      </c>
      <c r="S1424" s="13">
        <f t="shared" si="84"/>
        <v>42634.239629629628</v>
      </c>
    </row>
    <row r="1425" spans="1:19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4">
        <v>1451637531</v>
      </c>
      <c r="J1425" s="14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5"/>
        <v>0</v>
      </c>
      <c r="P1425" t="s">
        <v>8324</v>
      </c>
      <c r="Q1425" t="s">
        <v>8339</v>
      </c>
      <c r="R1425" s="12">
        <f t="shared" si="83"/>
        <v>42340.360312500001</v>
      </c>
      <c r="S1425" s="13">
        <f t="shared" si="84"/>
        <v>42370.360312500001</v>
      </c>
    </row>
    <row r="1426" spans="1:19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4">
        <v>1479233602</v>
      </c>
      <c r="J1426" s="14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5"/>
        <v>20</v>
      </c>
      <c r="P1426" t="s">
        <v>8324</v>
      </c>
      <c r="Q1426" t="s">
        <v>8339</v>
      </c>
      <c r="R1426" s="12">
        <f t="shared" si="83"/>
        <v>42676.717615740738</v>
      </c>
      <c r="S1426" s="13">
        <f t="shared" si="84"/>
        <v>42689.759282407409</v>
      </c>
    </row>
    <row r="1427" spans="1:19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4">
        <v>1430276959</v>
      </c>
      <c r="J1427" s="14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5"/>
        <v>0</v>
      </c>
      <c r="P1427" t="s">
        <v>8324</v>
      </c>
      <c r="Q1427" t="s">
        <v>8339</v>
      </c>
      <c r="R1427" s="12">
        <f t="shared" si="83"/>
        <v>42093.131469907406</v>
      </c>
      <c r="S1427" s="13">
        <f t="shared" si="84"/>
        <v>42123.131469907406</v>
      </c>
    </row>
    <row r="1428" spans="1:19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4">
        <v>1440408120</v>
      </c>
      <c r="J1428" s="14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5"/>
        <v>0</v>
      </c>
      <c r="P1428" t="s">
        <v>8324</v>
      </c>
      <c r="Q1428" t="s">
        <v>8339</v>
      </c>
      <c r="R1428" s="12">
        <f t="shared" si="83"/>
        <v>42180.390277777777</v>
      </c>
      <c r="S1428" s="13">
        <f t="shared" si="84"/>
        <v>42240.390277777777</v>
      </c>
    </row>
    <row r="1429" spans="1:19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4">
        <v>1474230385</v>
      </c>
      <c r="J1429" s="14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5"/>
        <v>8</v>
      </c>
      <c r="P1429" t="s">
        <v>8324</v>
      </c>
      <c r="Q1429" t="s">
        <v>8339</v>
      </c>
      <c r="R1429" s="12">
        <f t="shared" si="83"/>
        <v>42601.851678240739</v>
      </c>
      <c r="S1429" s="13">
        <f t="shared" si="84"/>
        <v>42631.851678240739</v>
      </c>
    </row>
    <row r="1430" spans="1:19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4">
        <v>1459584417</v>
      </c>
      <c r="J1430" s="14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5"/>
        <v>5</v>
      </c>
      <c r="P1430" t="s">
        <v>8324</v>
      </c>
      <c r="Q1430" t="s">
        <v>8339</v>
      </c>
      <c r="R1430" s="12">
        <f t="shared" si="83"/>
        <v>42432.379826388889</v>
      </c>
      <c r="S1430" s="13">
        <f t="shared" si="84"/>
        <v>42462.338159722218</v>
      </c>
    </row>
    <row r="1431" spans="1:19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4">
        <v>1428629242</v>
      </c>
      <c r="J1431" s="14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5"/>
        <v>0</v>
      </c>
      <c r="P1431" t="s">
        <v>8324</v>
      </c>
      <c r="Q1431" t="s">
        <v>8339</v>
      </c>
      <c r="R1431" s="12">
        <f t="shared" si="83"/>
        <v>42074.060671296291</v>
      </c>
      <c r="S1431" s="13">
        <f t="shared" si="84"/>
        <v>42104.060671296291</v>
      </c>
    </row>
    <row r="1432" spans="1:19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4">
        <v>1419017488</v>
      </c>
      <c r="J1432" s="14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5"/>
        <v>8</v>
      </c>
      <c r="P1432" t="s">
        <v>8324</v>
      </c>
      <c r="Q1432" t="s">
        <v>8339</v>
      </c>
      <c r="R1432" s="12">
        <f t="shared" si="83"/>
        <v>41961.813518518517</v>
      </c>
      <c r="S1432" s="13">
        <f t="shared" si="84"/>
        <v>41992.813518518517</v>
      </c>
    </row>
    <row r="1433" spans="1:19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4">
        <v>1448517816</v>
      </c>
      <c r="J1433" s="14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5"/>
        <v>32</v>
      </c>
      <c r="P1433" t="s">
        <v>8324</v>
      </c>
      <c r="Q1433" t="s">
        <v>8339</v>
      </c>
      <c r="R1433" s="12">
        <f t="shared" si="83"/>
        <v>42304.210833333331</v>
      </c>
      <c r="S1433" s="13">
        <f t="shared" si="84"/>
        <v>42334.252500000002</v>
      </c>
    </row>
    <row r="1434" spans="1:19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4">
        <v>1437417828</v>
      </c>
      <c r="J1434" s="1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5"/>
        <v>0</v>
      </c>
      <c r="P1434" t="s">
        <v>8324</v>
      </c>
      <c r="Q1434" t="s">
        <v>8339</v>
      </c>
      <c r="R1434" s="12">
        <f t="shared" si="83"/>
        <v>42175.780416666668</v>
      </c>
      <c r="S1434" s="13">
        <f t="shared" si="84"/>
        <v>42205.780416666668</v>
      </c>
    </row>
    <row r="1435" spans="1:19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4">
        <v>1481367600</v>
      </c>
      <c r="J1435" s="14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5"/>
        <v>7</v>
      </c>
      <c r="P1435" t="s">
        <v>8324</v>
      </c>
      <c r="Q1435" t="s">
        <v>8339</v>
      </c>
      <c r="R1435" s="12">
        <f t="shared" si="83"/>
        <v>42673.625868055555</v>
      </c>
      <c r="S1435" s="13">
        <f t="shared" si="84"/>
        <v>42714.458333333328</v>
      </c>
    </row>
    <row r="1436" spans="1:19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4">
        <v>1433775600</v>
      </c>
      <c r="J1436" s="14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5"/>
        <v>10</v>
      </c>
      <c r="P1436" t="s">
        <v>8324</v>
      </c>
      <c r="Q1436" t="s">
        <v>8339</v>
      </c>
      <c r="R1436" s="12">
        <f t="shared" si="83"/>
        <v>42142.767106481479</v>
      </c>
      <c r="S1436" s="13">
        <f t="shared" si="84"/>
        <v>42163.625</v>
      </c>
    </row>
    <row r="1437" spans="1:19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4">
        <v>1444589020</v>
      </c>
      <c r="J1437" s="14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5"/>
        <v>0</v>
      </c>
      <c r="P1437" t="s">
        <v>8324</v>
      </c>
      <c r="Q1437" t="s">
        <v>8339</v>
      </c>
      <c r="R1437" s="12">
        <f t="shared" si="83"/>
        <v>42258.780324074076</v>
      </c>
      <c r="S1437" s="13">
        <f t="shared" si="84"/>
        <v>42288.780324074076</v>
      </c>
    </row>
    <row r="1438" spans="1:19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4">
        <v>1456043057</v>
      </c>
      <c r="J1438" s="14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5"/>
        <v>1</v>
      </c>
      <c r="P1438" t="s">
        <v>8324</v>
      </c>
      <c r="Q1438" t="s">
        <v>8339</v>
      </c>
      <c r="R1438" s="12">
        <f t="shared" si="83"/>
        <v>42391.35019675926</v>
      </c>
      <c r="S1438" s="13">
        <f t="shared" si="84"/>
        <v>42421.35019675926</v>
      </c>
    </row>
    <row r="1439" spans="1:19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4">
        <v>1405227540</v>
      </c>
      <c r="J1439" s="14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5"/>
        <v>27</v>
      </c>
      <c r="P1439" t="s">
        <v>8324</v>
      </c>
      <c r="Q1439" t="s">
        <v>8339</v>
      </c>
      <c r="R1439" s="12">
        <f t="shared" si="83"/>
        <v>41796.531701388885</v>
      </c>
      <c r="S1439" s="13">
        <f t="shared" si="84"/>
        <v>41833.207638888889</v>
      </c>
    </row>
    <row r="1440" spans="1:19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4">
        <v>1461765300</v>
      </c>
      <c r="J1440" s="14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5"/>
        <v>3</v>
      </c>
      <c r="P1440" t="s">
        <v>8324</v>
      </c>
      <c r="Q1440" t="s">
        <v>8339</v>
      </c>
      <c r="R1440" s="12">
        <f t="shared" si="83"/>
        <v>42457.871516203704</v>
      </c>
      <c r="S1440" s="13">
        <f t="shared" si="84"/>
        <v>42487.579861111109</v>
      </c>
    </row>
    <row r="1441" spans="1:19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4">
        <v>1425758101</v>
      </c>
      <c r="J1441" s="14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5"/>
        <v>7</v>
      </c>
      <c r="P1441" t="s">
        <v>8324</v>
      </c>
      <c r="Q1441" t="s">
        <v>8339</v>
      </c>
      <c r="R1441" s="12">
        <f t="shared" si="83"/>
        <v>42040.829872685179</v>
      </c>
      <c r="S1441" s="13">
        <f t="shared" si="84"/>
        <v>42070.829872685179</v>
      </c>
    </row>
    <row r="1442" spans="1:19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4">
        <v>1464285463</v>
      </c>
      <c r="J1442" s="14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5"/>
        <v>0</v>
      </c>
      <c r="P1442" t="s">
        <v>8324</v>
      </c>
      <c r="Q1442" t="s">
        <v>8339</v>
      </c>
      <c r="R1442" s="12">
        <f t="shared" si="83"/>
        <v>42486.748414351852</v>
      </c>
      <c r="S1442" s="13">
        <f t="shared" si="84"/>
        <v>42516.748414351852</v>
      </c>
    </row>
    <row r="1443" spans="1:19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4">
        <v>1441995769</v>
      </c>
      <c r="J1443" s="14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5"/>
        <v>1</v>
      </c>
      <c r="P1443" t="s">
        <v>8324</v>
      </c>
      <c r="Q1443" t="s">
        <v>8339</v>
      </c>
      <c r="R1443" s="12">
        <f t="shared" si="83"/>
        <v>42198.765844907408</v>
      </c>
      <c r="S1443" s="13">
        <f t="shared" si="84"/>
        <v>42258.765844907408</v>
      </c>
    </row>
    <row r="1444" spans="1:19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4">
        <v>1464190158</v>
      </c>
      <c r="J1444" s="1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5"/>
        <v>0</v>
      </c>
      <c r="P1444" t="s">
        <v>8324</v>
      </c>
      <c r="Q1444" t="s">
        <v>8339</v>
      </c>
      <c r="R1444" s="12">
        <f t="shared" si="83"/>
        <v>42485.64534722222</v>
      </c>
      <c r="S1444" s="13">
        <f t="shared" si="84"/>
        <v>42515.64534722222</v>
      </c>
    </row>
    <row r="1445" spans="1:19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4">
        <v>1483395209</v>
      </c>
      <c r="J1445" s="14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5"/>
        <v>0</v>
      </c>
      <c r="P1445" t="s">
        <v>8324</v>
      </c>
      <c r="Q1445" t="s">
        <v>8339</v>
      </c>
      <c r="R1445" s="12">
        <f t="shared" si="83"/>
        <v>42707.926030092596</v>
      </c>
      <c r="S1445" s="13">
        <f t="shared" si="84"/>
        <v>42737.926030092596</v>
      </c>
    </row>
    <row r="1446" spans="1:19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4">
        <v>1442091462</v>
      </c>
      <c r="J1446" s="14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5"/>
        <v>0</v>
      </c>
      <c r="P1446" t="s">
        <v>8324</v>
      </c>
      <c r="Q1446" t="s">
        <v>8339</v>
      </c>
      <c r="R1446" s="12">
        <f t="shared" si="83"/>
        <v>42199.873402777783</v>
      </c>
      <c r="S1446" s="13">
        <f t="shared" si="84"/>
        <v>42259.873402777783</v>
      </c>
    </row>
    <row r="1447" spans="1:19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4">
        <v>1434286855</v>
      </c>
      <c r="J1447" s="14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5"/>
        <v>0</v>
      </c>
      <c r="P1447" t="s">
        <v>8324</v>
      </c>
      <c r="Q1447" t="s">
        <v>8339</v>
      </c>
      <c r="R1447" s="12">
        <f t="shared" si="83"/>
        <v>42139.542303240742</v>
      </c>
      <c r="S1447" s="13">
        <f t="shared" si="84"/>
        <v>42169.542303240742</v>
      </c>
    </row>
    <row r="1448" spans="1:19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4">
        <v>1461235478</v>
      </c>
      <c r="J1448" s="14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5"/>
        <v>0</v>
      </c>
      <c r="P1448" t="s">
        <v>8324</v>
      </c>
      <c r="Q1448" t="s">
        <v>8339</v>
      </c>
      <c r="R1448" s="12">
        <f t="shared" si="83"/>
        <v>42461.447662037041</v>
      </c>
      <c r="S1448" s="13">
        <f t="shared" si="84"/>
        <v>42481.447662037041</v>
      </c>
    </row>
    <row r="1449" spans="1:19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4">
        <v>1467999134</v>
      </c>
      <c r="J1449" s="14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5"/>
        <v>0</v>
      </c>
      <c r="P1449" t="s">
        <v>8324</v>
      </c>
      <c r="Q1449" t="s">
        <v>8339</v>
      </c>
      <c r="R1449" s="12">
        <f t="shared" si="83"/>
        <v>42529.730717592596</v>
      </c>
      <c r="S1449" s="13">
        <f t="shared" si="84"/>
        <v>42559.730717592596</v>
      </c>
    </row>
    <row r="1450" spans="1:19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4">
        <v>1432272300</v>
      </c>
      <c r="J1450" s="14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5"/>
        <v>0</v>
      </c>
      <c r="P1450" t="s">
        <v>8324</v>
      </c>
      <c r="Q1450" t="s">
        <v>8339</v>
      </c>
      <c r="R1450" s="12">
        <f t="shared" si="83"/>
        <v>42115.936550925922</v>
      </c>
      <c r="S1450" s="13">
        <f t="shared" si="84"/>
        <v>42146.225694444445</v>
      </c>
    </row>
    <row r="1451" spans="1:19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4">
        <v>1431286105</v>
      </c>
      <c r="J1451" s="14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5"/>
        <v>0</v>
      </c>
      <c r="P1451" t="s">
        <v>8324</v>
      </c>
      <c r="Q1451" t="s">
        <v>8339</v>
      </c>
      <c r="R1451" s="12">
        <f t="shared" si="83"/>
        <v>42086.811400462961</v>
      </c>
      <c r="S1451" s="13">
        <f t="shared" si="84"/>
        <v>42134.811400462961</v>
      </c>
    </row>
    <row r="1452" spans="1:19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4">
        <v>1455941197</v>
      </c>
      <c r="J1452" s="14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5"/>
        <v>0</v>
      </c>
      <c r="P1452" t="s">
        <v>8324</v>
      </c>
      <c r="Q1452" t="s">
        <v>8339</v>
      </c>
      <c r="R1452" s="12">
        <f t="shared" si="83"/>
        <v>42390.171261574069</v>
      </c>
      <c r="S1452" s="13">
        <f t="shared" si="84"/>
        <v>42420.171261574069</v>
      </c>
    </row>
    <row r="1453" spans="1:19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4">
        <v>1416355259</v>
      </c>
      <c r="J1453" s="14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5"/>
        <v>0</v>
      </c>
      <c r="P1453" t="s">
        <v>8324</v>
      </c>
      <c r="Q1453" t="s">
        <v>8339</v>
      </c>
      <c r="R1453" s="12">
        <f t="shared" si="83"/>
        <v>41931.959016203706</v>
      </c>
      <c r="S1453" s="13">
        <f t="shared" si="84"/>
        <v>41962.00068287037</v>
      </c>
    </row>
    <row r="1454" spans="1:19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4">
        <v>1406566363</v>
      </c>
      <c r="J1454" s="1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5"/>
        <v>0</v>
      </c>
      <c r="P1454" t="s">
        <v>8324</v>
      </c>
      <c r="Q1454" t="s">
        <v>8339</v>
      </c>
      <c r="R1454" s="12">
        <f t="shared" si="83"/>
        <v>41818.703275462962</v>
      </c>
      <c r="S1454" s="13">
        <f t="shared" si="84"/>
        <v>41848.703275462962</v>
      </c>
    </row>
    <row r="1455" spans="1:19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4">
        <v>1492270947</v>
      </c>
      <c r="J1455" s="14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5"/>
        <v>0</v>
      </c>
      <c r="P1455" t="s">
        <v>8324</v>
      </c>
      <c r="Q1455" t="s">
        <v>8339</v>
      </c>
      <c r="R1455" s="12">
        <f t="shared" si="83"/>
        <v>42795.696145833332</v>
      </c>
      <c r="S1455" s="13">
        <f t="shared" si="84"/>
        <v>42840.654479166667</v>
      </c>
    </row>
    <row r="1456" spans="1:19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4">
        <v>1461535140</v>
      </c>
      <c r="J1456" s="14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5"/>
        <v>1</v>
      </c>
      <c r="P1456" t="s">
        <v>8324</v>
      </c>
      <c r="Q1456" t="s">
        <v>8339</v>
      </c>
      <c r="R1456" s="12">
        <f t="shared" si="83"/>
        <v>42463.866666666669</v>
      </c>
      <c r="S1456" s="13">
        <f t="shared" si="84"/>
        <v>42484.915972222225</v>
      </c>
    </row>
    <row r="1457" spans="1:19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4">
        <v>1409924340</v>
      </c>
      <c r="J1457" s="14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5"/>
        <v>11</v>
      </c>
      <c r="P1457" t="s">
        <v>8324</v>
      </c>
      <c r="Q1457" t="s">
        <v>8339</v>
      </c>
      <c r="R1457" s="12">
        <f t="shared" si="83"/>
        <v>41832.672685185185</v>
      </c>
      <c r="S1457" s="13">
        <f t="shared" si="84"/>
        <v>41887.568749999999</v>
      </c>
    </row>
    <row r="1458" spans="1:19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4">
        <v>1483459365</v>
      </c>
      <c r="J1458" s="14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5"/>
        <v>3</v>
      </c>
      <c r="P1458" t="s">
        <v>8324</v>
      </c>
      <c r="Q1458" t="s">
        <v>8339</v>
      </c>
      <c r="R1458" s="12">
        <f t="shared" si="83"/>
        <v>42708.668576388889</v>
      </c>
      <c r="S1458" s="13">
        <f t="shared" si="84"/>
        <v>42738.668576388889</v>
      </c>
    </row>
    <row r="1459" spans="1:19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4">
        <v>1447281044</v>
      </c>
      <c r="J1459" s="14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5"/>
        <v>0</v>
      </c>
      <c r="P1459" t="s">
        <v>8324</v>
      </c>
      <c r="Q1459" t="s">
        <v>8339</v>
      </c>
      <c r="R1459" s="12">
        <f t="shared" si="83"/>
        <v>42289.89634259259</v>
      </c>
      <c r="S1459" s="13">
        <f t="shared" si="84"/>
        <v>42319.938009259262</v>
      </c>
    </row>
    <row r="1460" spans="1:19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4">
        <v>1407729600</v>
      </c>
      <c r="J1460" s="14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5"/>
        <v>0</v>
      </c>
      <c r="P1460" t="s">
        <v>8324</v>
      </c>
      <c r="Q1460" t="s">
        <v>8339</v>
      </c>
      <c r="R1460" s="12">
        <f t="shared" si="83"/>
        <v>41831.705555555556</v>
      </c>
      <c r="S1460" s="13">
        <f t="shared" si="84"/>
        <v>41862.166666666664</v>
      </c>
    </row>
    <row r="1461" spans="1:19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4">
        <v>1449077100</v>
      </c>
      <c r="J1461" s="14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5"/>
        <v>0</v>
      </c>
      <c r="P1461" t="s">
        <v>8324</v>
      </c>
      <c r="Q1461" t="s">
        <v>8339</v>
      </c>
      <c r="R1461" s="12">
        <f t="shared" si="83"/>
        <v>42312.204814814817</v>
      </c>
      <c r="S1461" s="13">
        <f t="shared" si="84"/>
        <v>42340.725694444445</v>
      </c>
    </row>
    <row r="1462" spans="1:19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4">
        <v>1417391100</v>
      </c>
      <c r="J1462" s="14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5"/>
        <v>0</v>
      </c>
      <c r="P1462" t="s">
        <v>8324</v>
      </c>
      <c r="Q1462" t="s">
        <v>8339</v>
      </c>
      <c r="R1462" s="12">
        <f t="shared" si="83"/>
        <v>41915.896967592591</v>
      </c>
      <c r="S1462" s="13">
        <f t="shared" si="84"/>
        <v>41973.989583333328</v>
      </c>
    </row>
    <row r="1463" spans="1:19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4">
        <v>1413849600</v>
      </c>
      <c r="J1463" s="14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5"/>
        <v>101</v>
      </c>
      <c r="P1463" t="s">
        <v>8324</v>
      </c>
      <c r="Q1463" t="s">
        <v>8340</v>
      </c>
      <c r="R1463" s="12">
        <f t="shared" si="83"/>
        <v>41899.645300925928</v>
      </c>
      <c r="S1463" s="13">
        <f t="shared" si="84"/>
        <v>41933</v>
      </c>
    </row>
    <row r="1464" spans="1:19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4">
        <v>1365609271</v>
      </c>
      <c r="J1464" s="1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5"/>
        <v>109</v>
      </c>
      <c r="P1464" t="s">
        <v>8324</v>
      </c>
      <c r="Q1464" t="s">
        <v>8340</v>
      </c>
      <c r="R1464" s="12">
        <f t="shared" si="83"/>
        <v>41344.662858796299</v>
      </c>
      <c r="S1464" s="13">
        <f t="shared" si="84"/>
        <v>41374.662858796299</v>
      </c>
    </row>
    <row r="1465" spans="1:19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4">
        <v>1365367938</v>
      </c>
      <c r="J1465" s="14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5"/>
        <v>148</v>
      </c>
      <c r="P1465" t="s">
        <v>8324</v>
      </c>
      <c r="Q1465" t="s">
        <v>8340</v>
      </c>
      <c r="R1465" s="12">
        <f t="shared" si="83"/>
        <v>41326.911319444444</v>
      </c>
      <c r="S1465" s="13">
        <f t="shared" si="84"/>
        <v>41371.869652777779</v>
      </c>
    </row>
    <row r="1466" spans="1:19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4">
        <v>1361029958</v>
      </c>
      <c r="J1466" s="14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5"/>
        <v>163</v>
      </c>
      <c r="P1466" t="s">
        <v>8324</v>
      </c>
      <c r="Q1466" t="s">
        <v>8340</v>
      </c>
      <c r="R1466" s="12">
        <f t="shared" si="83"/>
        <v>41291.661550925928</v>
      </c>
      <c r="S1466" s="13">
        <f t="shared" si="84"/>
        <v>41321.661550925928</v>
      </c>
    </row>
    <row r="1467" spans="1:19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4">
        <v>1332385200</v>
      </c>
      <c r="J1467" s="14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5"/>
        <v>456</v>
      </c>
      <c r="P1467" t="s">
        <v>8324</v>
      </c>
      <c r="Q1467" t="s">
        <v>8340</v>
      </c>
      <c r="R1467" s="12">
        <f t="shared" si="83"/>
        <v>40959.734398148146</v>
      </c>
      <c r="S1467" s="13">
        <f t="shared" si="84"/>
        <v>40990.125</v>
      </c>
    </row>
    <row r="1468" spans="1:19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4">
        <v>1452574800</v>
      </c>
      <c r="J1468" s="14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5"/>
        <v>108</v>
      </c>
      <c r="P1468" t="s">
        <v>8324</v>
      </c>
      <c r="Q1468" t="s">
        <v>8340</v>
      </c>
      <c r="R1468" s="12">
        <f t="shared" si="83"/>
        <v>42340.172060185185</v>
      </c>
      <c r="S1468" s="13">
        <f t="shared" si="84"/>
        <v>42381.208333333328</v>
      </c>
    </row>
    <row r="1469" spans="1:19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4">
        <v>1332699285</v>
      </c>
      <c r="J1469" s="14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5"/>
        <v>115</v>
      </c>
      <c r="P1469" t="s">
        <v>8324</v>
      </c>
      <c r="Q1469" t="s">
        <v>8340</v>
      </c>
      <c r="R1469" s="12">
        <f t="shared" si="83"/>
        <v>40933.80190972222</v>
      </c>
      <c r="S1469" s="13">
        <f t="shared" si="84"/>
        <v>40993.760243055556</v>
      </c>
    </row>
    <row r="1470" spans="1:19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4">
        <v>1307838049</v>
      </c>
      <c r="J1470" s="14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5"/>
        <v>102</v>
      </c>
      <c r="P1470" t="s">
        <v>8324</v>
      </c>
      <c r="Q1470" t="s">
        <v>8340</v>
      </c>
      <c r="R1470" s="12">
        <f t="shared" si="83"/>
        <v>40646.014456018522</v>
      </c>
      <c r="S1470" s="13">
        <f t="shared" si="84"/>
        <v>40706.014456018522</v>
      </c>
    </row>
    <row r="1471" spans="1:19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4">
        <v>1360938109</v>
      </c>
      <c r="J1471" s="14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5"/>
        <v>108</v>
      </c>
      <c r="P1471" t="s">
        <v>8324</v>
      </c>
      <c r="Q1471" t="s">
        <v>8340</v>
      </c>
      <c r="R1471" s="12">
        <f t="shared" si="83"/>
        <v>41290.598483796297</v>
      </c>
      <c r="S1471" s="13">
        <f t="shared" si="84"/>
        <v>41320.598483796297</v>
      </c>
    </row>
    <row r="1472" spans="1:19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4">
        <v>1356724263</v>
      </c>
      <c r="J1472" s="14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5"/>
        <v>125</v>
      </c>
      <c r="P1472" t="s">
        <v>8324</v>
      </c>
      <c r="Q1472" t="s">
        <v>8340</v>
      </c>
      <c r="R1472" s="12">
        <f t="shared" si="83"/>
        <v>41250.827118055553</v>
      </c>
      <c r="S1472" s="13">
        <f t="shared" si="84"/>
        <v>41271.827118055553</v>
      </c>
    </row>
    <row r="1473" spans="1:19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4">
        <v>1428620334</v>
      </c>
      <c r="J1473" s="14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5"/>
        <v>104</v>
      </c>
      <c r="P1473" t="s">
        <v>8324</v>
      </c>
      <c r="Q1473" t="s">
        <v>8340</v>
      </c>
      <c r="R1473" s="12">
        <f t="shared" si="83"/>
        <v>42073.957569444443</v>
      </c>
      <c r="S1473" s="13">
        <f t="shared" si="84"/>
        <v>42103.957569444443</v>
      </c>
    </row>
    <row r="1474" spans="1:19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4">
        <v>1381928503</v>
      </c>
      <c r="J1474" s="1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5"/>
        <v>139</v>
      </c>
      <c r="P1474" t="s">
        <v>8324</v>
      </c>
      <c r="Q1474" t="s">
        <v>8340</v>
      </c>
      <c r="R1474" s="12">
        <f t="shared" ref="R1474:R1537" si="86">(((J1474/60)/60)/24)+DATE(1970,1,1)</f>
        <v>41533.542858796296</v>
      </c>
      <c r="S1474" s="13">
        <f t="shared" ref="S1474:S1537" si="87">(((I1474/60)/60)/24)+DATE(1970,1,1)</f>
        <v>41563.542858796296</v>
      </c>
    </row>
    <row r="1475" spans="1:19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4">
        <v>1330644639</v>
      </c>
      <c r="J1475" s="14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85"/>
        <v>121</v>
      </c>
      <c r="P1475" t="s">
        <v>8324</v>
      </c>
      <c r="Q1475" t="s">
        <v>8340</v>
      </c>
      <c r="R1475" s="12">
        <f t="shared" si="86"/>
        <v>40939.979618055557</v>
      </c>
      <c r="S1475" s="13">
        <f t="shared" si="87"/>
        <v>40969.979618055557</v>
      </c>
    </row>
    <row r="1476" spans="1:19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4">
        <v>1379093292</v>
      </c>
      <c r="J1476" s="14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85"/>
        <v>112</v>
      </c>
      <c r="P1476" t="s">
        <v>8324</v>
      </c>
      <c r="Q1476" t="s">
        <v>8340</v>
      </c>
      <c r="R1476" s="12">
        <f t="shared" si="86"/>
        <v>41500.727916666663</v>
      </c>
      <c r="S1476" s="13">
        <f t="shared" si="87"/>
        <v>41530.727916666663</v>
      </c>
    </row>
    <row r="1477" spans="1:19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4">
        <v>1419051540</v>
      </c>
      <c r="J1477" s="14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85"/>
        <v>189</v>
      </c>
      <c r="P1477" t="s">
        <v>8324</v>
      </c>
      <c r="Q1477" t="s">
        <v>8340</v>
      </c>
      <c r="R1477" s="12">
        <f t="shared" si="86"/>
        <v>41960.722951388889</v>
      </c>
      <c r="S1477" s="13">
        <f t="shared" si="87"/>
        <v>41993.207638888889</v>
      </c>
    </row>
    <row r="1478" spans="1:19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4">
        <v>1315616422</v>
      </c>
      <c r="J1478" s="14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85"/>
        <v>662</v>
      </c>
      <c r="P1478" t="s">
        <v>8324</v>
      </c>
      <c r="Q1478" t="s">
        <v>8340</v>
      </c>
      <c r="R1478" s="12">
        <f t="shared" si="86"/>
        <v>40766.041921296295</v>
      </c>
      <c r="S1478" s="13">
        <f t="shared" si="87"/>
        <v>40796.041921296295</v>
      </c>
    </row>
    <row r="1479" spans="1:19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4">
        <v>1324609200</v>
      </c>
      <c r="J1479" s="14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85"/>
        <v>111</v>
      </c>
      <c r="P1479" t="s">
        <v>8324</v>
      </c>
      <c r="Q1479" t="s">
        <v>8340</v>
      </c>
      <c r="R1479" s="12">
        <f t="shared" si="86"/>
        <v>40840.615787037037</v>
      </c>
      <c r="S1479" s="13">
        <f t="shared" si="87"/>
        <v>40900.125</v>
      </c>
    </row>
    <row r="1480" spans="1:19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4">
        <v>1368564913</v>
      </c>
      <c r="J1480" s="14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85"/>
        <v>1182</v>
      </c>
      <c r="P1480" t="s">
        <v>8324</v>
      </c>
      <c r="Q1480" t="s">
        <v>8340</v>
      </c>
      <c r="R1480" s="12">
        <f t="shared" si="86"/>
        <v>41394.871678240743</v>
      </c>
      <c r="S1480" s="13">
        <f t="shared" si="87"/>
        <v>41408.871678240743</v>
      </c>
    </row>
    <row r="1481" spans="1:19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4">
        <v>1399694340</v>
      </c>
      <c r="J1481" s="14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85"/>
        <v>137</v>
      </c>
      <c r="P1481" t="s">
        <v>8324</v>
      </c>
      <c r="Q1481" t="s">
        <v>8340</v>
      </c>
      <c r="R1481" s="12">
        <f t="shared" si="86"/>
        <v>41754.745243055557</v>
      </c>
      <c r="S1481" s="13">
        <f t="shared" si="87"/>
        <v>41769.165972222225</v>
      </c>
    </row>
    <row r="1482" spans="1:19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4">
        <v>1374858000</v>
      </c>
      <c r="J1482" s="14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88">ROUND(E1482/D1482*100,0)</f>
        <v>117</v>
      </c>
      <c r="P1482" t="s">
        <v>8324</v>
      </c>
      <c r="Q1482" t="s">
        <v>8340</v>
      </c>
      <c r="R1482" s="12">
        <f t="shared" si="86"/>
        <v>41464.934016203704</v>
      </c>
      <c r="S1482" s="13">
        <f t="shared" si="87"/>
        <v>41481.708333333336</v>
      </c>
    </row>
    <row r="1483" spans="1:19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4">
        <v>1383430145</v>
      </c>
      <c r="J1483" s="14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88"/>
        <v>2</v>
      </c>
      <c r="P1483" t="s">
        <v>8324</v>
      </c>
      <c r="Q1483" t="s">
        <v>8308</v>
      </c>
      <c r="R1483" s="12">
        <f t="shared" si="86"/>
        <v>41550.922974537039</v>
      </c>
      <c r="S1483" s="13">
        <f t="shared" si="87"/>
        <v>41580.922974537039</v>
      </c>
    </row>
    <row r="1484" spans="1:19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4">
        <v>1347004260</v>
      </c>
      <c r="J1484" s="1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88"/>
        <v>0</v>
      </c>
      <c r="P1484" t="s">
        <v>8324</v>
      </c>
      <c r="Q1484" t="s">
        <v>8308</v>
      </c>
      <c r="R1484" s="12">
        <f t="shared" si="86"/>
        <v>41136.85805555556</v>
      </c>
      <c r="S1484" s="13">
        <f t="shared" si="87"/>
        <v>41159.32708333333</v>
      </c>
    </row>
    <row r="1485" spans="1:19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4">
        <v>1469162275</v>
      </c>
      <c r="J1485" s="14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88"/>
        <v>1</v>
      </c>
      <c r="P1485" t="s">
        <v>8324</v>
      </c>
      <c r="Q1485" t="s">
        <v>8308</v>
      </c>
      <c r="R1485" s="12">
        <f t="shared" si="86"/>
        <v>42548.192997685182</v>
      </c>
      <c r="S1485" s="13">
        <f t="shared" si="87"/>
        <v>42573.192997685182</v>
      </c>
    </row>
    <row r="1486" spans="1:19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4">
        <v>1342882260</v>
      </c>
      <c r="J1486" s="14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88"/>
        <v>0</v>
      </c>
      <c r="P1486" t="s">
        <v>8324</v>
      </c>
      <c r="Q1486" t="s">
        <v>8308</v>
      </c>
      <c r="R1486" s="12">
        <f t="shared" si="86"/>
        <v>41053.200960648144</v>
      </c>
      <c r="S1486" s="13">
        <f t="shared" si="87"/>
        <v>41111.618750000001</v>
      </c>
    </row>
    <row r="1487" spans="1:19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4">
        <v>1434827173</v>
      </c>
      <c r="J1487" s="14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88"/>
        <v>2</v>
      </c>
      <c r="P1487" t="s">
        <v>8324</v>
      </c>
      <c r="Q1487" t="s">
        <v>8308</v>
      </c>
      <c r="R1487" s="12">
        <f t="shared" si="86"/>
        <v>42130.795983796299</v>
      </c>
      <c r="S1487" s="13">
        <f t="shared" si="87"/>
        <v>42175.795983796299</v>
      </c>
    </row>
    <row r="1488" spans="1:19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4">
        <v>1425009761</v>
      </c>
      <c r="J1488" s="14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88"/>
        <v>0</v>
      </c>
      <c r="P1488" t="s">
        <v>8324</v>
      </c>
      <c r="Q1488" t="s">
        <v>8308</v>
      </c>
      <c r="R1488" s="12">
        <f t="shared" si="86"/>
        <v>42032.168530092589</v>
      </c>
      <c r="S1488" s="13">
        <f t="shared" si="87"/>
        <v>42062.168530092589</v>
      </c>
    </row>
    <row r="1489" spans="1:19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4">
        <v>1470175271</v>
      </c>
      <c r="J1489" s="14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88"/>
        <v>0</v>
      </c>
      <c r="P1489" t="s">
        <v>8324</v>
      </c>
      <c r="Q1489" t="s">
        <v>8308</v>
      </c>
      <c r="R1489" s="12">
        <f t="shared" si="86"/>
        <v>42554.917488425926</v>
      </c>
      <c r="S1489" s="13">
        <f t="shared" si="87"/>
        <v>42584.917488425926</v>
      </c>
    </row>
    <row r="1490" spans="1:19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4">
        <v>1388928660</v>
      </c>
      <c r="J1490" s="14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88"/>
        <v>2</v>
      </c>
      <c r="P1490" t="s">
        <v>8324</v>
      </c>
      <c r="Q1490" t="s">
        <v>8308</v>
      </c>
      <c r="R1490" s="12">
        <f t="shared" si="86"/>
        <v>41614.563194444447</v>
      </c>
      <c r="S1490" s="13">
        <f t="shared" si="87"/>
        <v>41644.563194444447</v>
      </c>
    </row>
    <row r="1491" spans="1:19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4">
        <v>1352994052</v>
      </c>
      <c r="J1491" s="14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88"/>
        <v>0</v>
      </c>
      <c r="P1491" t="s">
        <v>8324</v>
      </c>
      <c r="Q1491" t="s">
        <v>8308</v>
      </c>
      <c r="R1491" s="12">
        <f t="shared" si="86"/>
        <v>41198.611712962964</v>
      </c>
      <c r="S1491" s="13">
        <f t="shared" si="87"/>
        <v>41228.653379629628</v>
      </c>
    </row>
    <row r="1492" spans="1:19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4">
        <v>1380720474</v>
      </c>
      <c r="J1492" s="14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88"/>
        <v>31</v>
      </c>
      <c r="P1492" t="s">
        <v>8324</v>
      </c>
      <c r="Q1492" t="s">
        <v>8308</v>
      </c>
      <c r="R1492" s="12">
        <f t="shared" si="86"/>
        <v>41520.561041666668</v>
      </c>
      <c r="S1492" s="13">
        <f t="shared" si="87"/>
        <v>41549.561041666668</v>
      </c>
    </row>
    <row r="1493" spans="1:19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4">
        <v>1424014680</v>
      </c>
      <c r="J1493" s="14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88"/>
        <v>8</v>
      </c>
      <c r="P1493" t="s">
        <v>8324</v>
      </c>
      <c r="Q1493" t="s">
        <v>8308</v>
      </c>
      <c r="R1493" s="12">
        <f t="shared" si="86"/>
        <v>41991.713460648149</v>
      </c>
      <c r="S1493" s="13">
        <f t="shared" si="87"/>
        <v>42050.651388888888</v>
      </c>
    </row>
    <row r="1494" spans="1:19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4">
        <v>1308431646</v>
      </c>
      <c r="J1494" s="1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88"/>
        <v>1</v>
      </c>
      <c r="P1494" t="s">
        <v>8324</v>
      </c>
      <c r="Q1494" t="s">
        <v>8308</v>
      </c>
      <c r="R1494" s="12">
        <f t="shared" si="86"/>
        <v>40682.884791666671</v>
      </c>
      <c r="S1494" s="13">
        <f t="shared" si="87"/>
        <v>40712.884791666671</v>
      </c>
    </row>
    <row r="1495" spans="1:19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4">
        <v>1371415675</v>
      </c>
      <c r="J1495" s="14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88"/>
        <v>0</v>
      </c>
      <c r="P1495" t="s">
        <v>8324</v>
      </c>
      <c r="Q1495" t="s">
        <v>8308</v>
      </c>
      <c r="R1495" s="12">
        <f t="shared" si="86"/>
        <v>41411.866608796299</v>
      </c>
      <c r="S1495" s="13">
        <f t="shared" si="87"/>
        <v>41441.866608796299</v>
      </c>
    </row>
    <row r="1496" spans="1:19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4">
        <v>1428075480</v>
      </c>
      <c r="J1496" s="14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88"/>
        <v>9</v>
      </c>
      <c r="P1496" t="s">
        <v>8324</v>
      </c>
      <c r="Q1496" t="s">
        <v>8308</v>
      </c>
      <c r="R1496" s="12">
        <f t="shared" si="86"/>
        <v>42067.722372685181</v>
      </c>
      <c r="S1496" s="13">
        <f t="shared" si="87"/>
        <v>42097.651388888888</v>
      </c>
    </row>
    <row r="1497" spans="1:19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4">
        <v>1314471431</v>
      </c>
      <c r="J1497" s="14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88"/>
        <v>0</v>
      </c>
      <c r="P1497" t="s">
        <v>8324</v>
      </c>
      <c r="Q1497" t="s">
        <v>8308</v>
      </c>
      <c r="R1497" s="12">
        <f t="shared" si="86"/>
        <v>40752.789710648147</v>
      </c>
      <c r="S1497" s="13">
        <f t="shared" si="87"/>
        <v>40782.789710648147</v>
      </c>
    </row>
    <row r="1498" spans="1:19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4">
        <v>1410866659</v>
      </c>
      <c r="J1498" s="14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88"/>
        <v>0</v>
      </c>
      <c r="P1498" t="s">
        <v>8324</v>
      </c>
      <c r="Q1498" t="s">
        <v>8308</v>
      </c>
      <c r="R1498" s="12">
        <f t="shared" si="86"/>
        <v>41838.475219907406</v>
      </c>
      <c r="S1498" s="13">
        <f t="shared" si="87"/>
        <v>41898.475219907406</v>
      </c>
    </row>
    <row r="1499" spans="1:19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4">
        <v>1375299780</v>
      </c>
      <c r="J1499" s="14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88"/>
        <v>0</v>
      </c>
      <c r="P1499" t="s">
        <v>8324</v>
      </c>
      <c r="Q1499" t="s">
        <v>8308</v>
      </c>
      <c r="R1499" s="12">
        <f t="shared" si="86"/>
        <v>41444.64261574074</v>
      </c>
      <c r="S1499" s="13">
        <f t="shared" si="87"/>
        <v>41486.821527777778</v>
      </c>
    </row>
    <row r="1500" spans="1:19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4">
        <v>1409787378</v>
      </c>
      <c r="J1500" s="14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88"/>
        <v>2</v>
      </c>
      <c r="P1500" t="s">
        <v>8324</v>
      </c>
      <c r="Q1500" t="s">
        <v>8308</v>
      </c>
      <c r="R1500" s="12">
        <f t="shared" si="86"/>
        <v>41840.983541666668</v>
      </c>
      <c r="S1500" s="13">
        <f t="shared" si="87"/>
        <v>41885.983541666668</v>
      </c>
    </row>
    <row r="1501" spans="1:19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4">
        <v>1470355833</v>
      </c>
      <c r="J1501" s="14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88"/>
        <v>0</v>
      </c>
      <c r="P1501" t="s">
        <v>8324</v>
      </c>
      <c r="Q1501" t="s">
        <v>8308</v>
      </c>
      <c r="R1501" s="12">
        <f t="shared" si="86"/>
        <v>42527.007326388892</v>
      </c>
      <c r="S1501" s="13">
        <f t="shared" si="87"/>
        <v>42587.007326388892</v>
      </c>
    </row>
    <row r="1502" spans="1:19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4">
        <v>1367444557</v>
      </c>
      <c r="J1502" s="14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88"/>
        <v>25</v>
      </c>
      <c r="P1502" t="s">
        <v>8324</v>
      </c>
      <c r="Q1502" t="s">
        <v>8308</v>
      </c>
      <c r="R1502" s="12">
        <f t="shared" si="86"/>
        <v>41365.904594907406</v>
      </c>
      <c r="S1502" s="13">
        <f t="shared" si="87"/>
        <v>41395.904594907406</v>
      </c>
    </row>
    <row r="1503" spans="1:19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4">
        <v>1436364023</v>
      </c>
      <c r="J1503" s="14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88"/>
        <v>166</v>
      </c>
      <c r="P1503" t="s">
        <v>8336</v>
      </c>
      <c r="Q1503" t="s">
        <v>8337</v>
      </c>
      <c r="R1503" s="12">
        <f t="shared" si="86"/>
        <v>42163.583599537036</v>
      </c>
      <c r="S1503" s="13">
        <f t="shared" si="87"/>
        <v>42193.583599537036</v>
      </c>
    </row>
    <row r="1504" spans="1:19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4">
        <v>1458943200</v>
      </c>
      <c r="J1504" s="1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88"/>
        <v>101</v>
      </c>
      <c r="P1504" t="s">
        <v>8336</v>
      </c>
      <c r="Q1504" t="s">
        <v>8337</v>
      </c>
      <c r="R1504" s="12">
        <f t="shared" si="86"/>
        <v>42426.542592592596</v>
      </c>
      <c r="S1504" s="13">
        <f t="shared" si="87"/>
        <v>42454.916666666672</v>
      </c>
    </row>
    <row r="1505" spans="1:19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4">
        <v>1477210801</v>
      </c>
      <c r="J1505" s="14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88"/>
        <v>108</v>
      </c>
      <c r="P1505" t="s">
        <v>8336</v>
      </c>
      <c r="Q1505" t="s">
        <v>8337</v>
      </c>
      <c r="R1505" s="12">
        <f t="shared" si="86"/>
        <v>42606.347233796296</v>
      </c>
      <c r="S1505" s="13">
        <f t="shared" si="87"/>
        <v>42666.347233796296</v>
      </c>
    </row>
    <row r="1506" spans="1:19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4">
        <v>1402389180</v>
      </c>
      <c r="J1506" s="14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88"/>
        <v>278</v>
      </c>
      <c r="P1506" t="s">
        <v>8336</v>
      </c>
      <c r="Q1506" t="s">
        <v>8337</v>
      </c>
      <c r="R1506" s="12">
        <f t="shared" si="86"/>
        <v>41772.657685185186</v>
      </c>
      <c r="S1506" s="13">
        <f t="shared" si="87"/>
        <v>41800.356249999997</v>
      </c>
    </row>
    <row r="1507" spans="1:19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4">
        <v>1458676860</v>
      </c>
      <c r="J1507" s="14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88"/>
        <v>104</v>
      </c>
      <c r="P1507" t="s">
        <v>8336</v>
      </c>
      <c r="Q1507" t="s">
        <v>8337</v>
      </c>
      <c r="R1507" s="12">
        <f t="shared" si="86"/>
        <v>42414.44332175926</v>
      </c>
      <c r="S1507" s="13">
        <f t="shared" si="87"/>
        <v>42451.834027777775</v>
      </c>
    </row>
    <row r="1508" spans="1:19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4">
        <v>1406227904</v>
      </c>
      <c r="J1508" s="14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88"/>
        <v>111</v>
      </c>
      <c r="P1508" t="s">
        <v>8336</v>
      </c>
      <c r="Q1508" t="s">
        <v>8337</v>
      </c>
      <c r="R1508" s="12">
        <f t="shared" si="86"/>
        <v>41814.785925925928</v>
      </c>
      <c r="S1508" s="13">
        <f t="shared" si="87"/>
        <v>41844.785925925928</v>
      </c>
    </row>
    <row r="1509" spans="1:19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4">
        <v>1273911000</v>
      </c>
      <c r="J1509" s="14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88"/>
        <v>215</v>
      </c>
      <c r="P1509" t="s">
        <v>8336</v>
      </c>
      <c r="Q1509" t="s">
        <v>8337</v>
      </c>
      <c r="R1509" s="12">
        <f t="shared" si="86"/>
        <v>40254.450335648151</v>
      </c>
      <c r="S1509" s="13">
        <f t="shared" si="87"/>
        <v>40313.340277777781</v>
      </c>
    </row>
    <row r="1510" spans="1:19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4">
        <v>1403880281</v>
      </c>
      <c r="J1510" s="14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88"/>
        <v>111</v>
      </c>
      <c r="P1510" t="s">
        <v>8336</v>
      </c>
      <c r="Q1510" t="s">
        <v>8337</v>
      </c>
      <c r="R1510" s="12">
        <f t="shared" si="86"/>
        <v>41786.614363425928</v>
      </c>
      <c r="S1510" s="13">
        <f t="shared" si="87"/>
        <v>41817.614363425928</v>
      </c>
    </row>
    <row r="1511" spans="1:19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4">
        <v>1487113140</v>
      </c>
      <c r="J1511" s="14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88"/>
        <v>124</v>
      </c>
      <c r="P1511" t="s">
        <v>8336</v>
      </c>
      <c r="Q1511" t="s">
        <v>8337</v>
      </c>
      <c r="R1511" s="12">
        <f t="shared" si="86"/>
        <v>42751.533391203702</v>
      </c>
      <c r="S1511" s="13">
        <f t="shared" si="87"/>
        <v>42780.957638888889</v>
      </c>
    </row>
    <row r="1512" spans="1:19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4">
        <v>1405761278</v>
      </c>
      <c r="J1512" s="14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88"/>
        <v>101</v>
      </c>
      <c r="P1512" t="s">
        <v>8336</v>
      </c>
      <c r="Q1512" t="s">
        <v>8337</v>
      </c>
      <c r="R1512" s="12">
        <f t="shared" si="86"/>
        <v>41809.385162037033</v>
      </c>
      <c r="S1512" s="13">
        <f t="shared" si="87"/>
        <v>41839.385162037033</v>
      </c>
    </row>
    <row r="1513" spans="1:19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4">
        <v>1447858804</v>
      </c>
      <c r="J1513" s="14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88"/>
        <v>112</v>
      </c>
      <c r="P1513" t="s">
        <v>8336</v>
      </c>
      <c r="Q1513" t="s">
        <v>8337</v>
      </c>
      <c r="R1513" s="12">
        <f t="shared" si="86"/>
        <v>42296.583379629628</v>
      </c>
      <c r="S1513" s="13">
        <f t="shared" si="87"/>
        <v>42326.625046296293</v>
      </c>
    </row>
    <row r="1514" spans="1:19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4">
        <v>1486311939</v>
      </c>
      <c r="J1514" s="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88"/>
        <v>559</v>
      </c>
      <c r="P1514" t="s">
        <v>8336</v>
      </c>
      <c r="Q1514" t="s">
        <v>8337</v>
      </c>
      <c r="R1514" s="12">
        <f t="shared" si="86"/>
        <v>42741.684479166666</v>
      </c>
      <c r="S1514" s="13">
        <f t="shared" si="87"/>
        <v>42771.684479166666</v>
      </c>
    </row>
    <row r="1515" spans="1:19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4">
        <v>1405523866</v>
      </c>
      <c r="J1515" s="14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88"/>
        <v>150</v>
      </c>
      <c r="P1515" t="s">
        <v>8336</v>
      </c>
      <c r="Q1515" t="s">
        <v>8337</v>
      </c>
      <c r="R1515" s="12">
        <f t="shared" si="86"/>
        <v>41806.637337962966</v>
      </c>
      <c r="S1515" s="13">
        <f t="shared" si="87"/>
        <v>41836.637337962966</v>
      </c>
    </row>
    <row r="1516" spans="1:19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4">
        <v>1443363640</v>
      </c>
      <c r="J1516" s="14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88"/>
        <v>106</v>
      </c>
      <c r="P1516" t="s">
        <v>8336</v>
      </c>
      <c r="Q1516" t="s">
        <v>8337</v>
      </c>
      <c r="R1516" s="12">
        <f t="shared" si="86"/>
        <v>42234.597685185188</v>
      </c>
      <c r="S1516" s="13">
        <f t="shared" si="87"/>
        <v>42274.597685185188</v>
      </c>
    </row>
    <row r="1517" spans="1:19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4">
        <v>1458104697</v>
      </c>
      <c r="J1517" s="14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88"/>
        <v>157</v>
      </c>
      <c r="P1517" t="s">
        <v>8336</v>
      </c>
      <c r="Q1517" t="s">
        <v>8337</v>
      </c>
      <c r="R1517" s="12">
        <f t="shared" si="86"/>
        <v>42415.253437499996</v>
      </c>
      <c r="S1517" s="13">
        <f t="shared" si="87"/>
        <v>42445.211770833332</v>
      </c>
    </row>
    <row r="1518" spans="1:19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4">
        <v>1475762400</v>
      </c>
      <c r="J1518" s="14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88"/>
        <v>109</v>
      </c>
      <c r="P1518" t="s">
        <v>8336</v>
      </c>
      <c r="Q1518" t="s">
        <v>8337</v>
      </c>
      <c r="R1518" s="12">
        <f t="shared" si="86"/>
        <v>42619.466342592597</v>
      </c>
      <c r="S1518" s="13">
        <f t="shared" si="87"/>
        <v>42649.583333333328</v>
      </c>
    </row>
    <row r="1519" spans="1:19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4">
        <v>1417845600</v>
      </c>
      <c r="J1519" s="14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88"/>
        <v>162</v>
      </c>
      <c r="P1519" t="s">
        <v>8336</v>
      </c>
      <c r="Q1519" t="s">
        <v>8337</v>
      </c>
      <c r="R1519" s="12">
        <f t="shared" si="86"/>
        <v>41948.56658564815</v>
      </c>
      <c r="S1519" s="13">
        <f t="shared" si="87"/>
        <v>41979.25</v>
      </c>
    </row>
    <row r="1520" spans="1:19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4">
        <v>1401565252</v>
      </c>
      <c r="J1520" s="14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88"/>
        <v>205</v>
      </c>
      <c r="P1520" t="s">
        <v>8336</v>
      </c>
      <c r="Q1520" t="s">
        <v>8337</v>
      </c>
      <c r="R1520" s="12">
        <f t="shared" si="86"/>
        <v>41760.8200462963</v>
      </c>
      <c r="S1520" s="13">
        <f t="shared" si="87"/>
        <v>41790.8200462963</v>
      </c>
    </row>
    <row r="1521" spans="1:19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4">
        <v>1403301540</v>
      </c>
      <c r="J1521" s="14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88"/>
        <v>103</v>
      </c>
      <c r="P1521" t="s">
        <v>8336</v>
      </c>
      <c r="Q1521" t="s">
        <v>8337</v>
      </c>
      <c r="R1521" s="12">
        <f t="shared" si="86"/>
        <v>41782.741701388892</v>
      </c>
      <c r="S1521" s="13">
        <f t="shared" si="87"/>
        <v>41810.915972222225</v>
      </c>
    </row>
    <row r="1522" spans="1:19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4">
        <v>1418961600</v>
      </c>
      <c r="J1522" s="14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88"/>
        <v>103</v>
      </c>
      <c r="P1522" t="s">
        <v>8336</v>
      </c>
      <c r="Q1522" t="s">
        <v>8337</v>
      </c>
      <c r="R1522" s="12">
        <f t="shared" si="86"/>
        <v>41955.857789351852</v>
      </c>
      <c r="S1522" s="13">
        <f t="shared" si="87"/>
        <v>41992.166666666672</v>
      </c>
    </row>
    <row r="1523" spans="1:19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4">
        <v>1465272091</v>
      </c>
      <c r="J1523" s="14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88"/>
        <v>107</v>
      </c>
      <c r="P1523" t="s">
        <v>8336</v>
      </c>
      <c r="Q1523" t="s">
        <v>8337</v>
      </c>
      <c r="R1523" s="12">
        <f t="shared" si="86"/>
        <v>42493.167719907404</v>
      </c>
      <c r="S1523" s="13">
        <f t="shared" si="87"/>
        <v>42528.167719907404</v>
      </c>
    </row>
    <row r="1524" spans="1:19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4">
        <v>1413575739</v>
      </c>
      <c r="J1524" s="1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88"/>
        <v>139</v>
      </c>
      <c r="P1524" t="s">
        <v>8336</v>
      </c>
      <c r="Q1524" t="s">
        <v>8337</v>
      </c>
      <c r="R1524" s="12">
        <f t="shared" si="86"/>
        <v>41899.830312500002</v>
      </c>
      <c r="S1524" s="13">
        <f t="shared" si="87"/>
        <v>41929.830312500002</v>
      </c>
    </row>
    <row r="1525" spans="1:19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4">
        <v>1419292800</v>
      </c>
      <c r="J1525" s="14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88"/>
        <v>125</v>
      </c>
      <c r="P1525" t="s">
        <v>8336</v>
      </c>
      <c r="Q1525" t="s">
        <v>8337</v>
      </c>
      <c r="R1525" s="12">
        <f t="shared" si="86"/>
        <v>41964.751342592594</v>
      </c>
      <c r="S1525" s="13">
        <f t="shared" si="87"/>
        <v>41996</v>
      </c>
    </row>
    <row r="1526" spans="1:19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4">
        <v>1487592090</v>
      </c>
      <c r="J1526" s="14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88"/>
        <v>207</v>
      </c>
      <c r="P1526" t="s">
        <v>8336</v>
      </c>
      <c r="Q1526" t="s">
        <v>8337</v>
      </c>
      <c r="R1526" s="12">
        <f t="shared" si="86"/>
        <v>42756.501041666663</v>
      </c>
      <c r="S1526" s="13">
        <f t="shared" si="87"/>
        <v>42786.501041666663</v>
      </c>
    </row>
    <row r="1527" spans="1:19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4">
        <v>1471539138</v>
      </c>
      <c r="J1527" s="14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88"/>
        <v>174</v>
      </c>
      <c r="P1527" t="s">
        <v>8336</v>
      </c>
      <c r="Q1527" t="s">
        <v>8337</v>
      </c>
      <c r="R1527" s="12">
        <f t="shared" si="86"/>
        <v>42570.702986111108</v>
      </c>
      <c r="S1527" s="13">
        <f t="shared" si="87"/>
        <v>42600.702986111108</v>
      </c>
    </row>
    <row r="1528" spans="1:19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4">
        <v>1453185447</v>
      </c>
      <c r="J1528" s="14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88"/>
        <v>120</v>
      </c>
      <c r="P1528" t="s">
        <v>8336</v>
      </c>
      <c r="Q1528" t="s">
        <v>8337</v>
      </c>
      <c r="R1528" s="12">
        <f t="shared" si="86"/>
        <v>42339.276006944448</v>
      </c>
      <c r="S1528" s="13">
        <f t="shared" si="87"/>
        <v>42388.276006944448</v>
      </c>
    </row>
    <row r="1529" spans="1:19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4">
        <v>1489497886</v>
      </c>
      <c r="J1529" s="14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88"/>
        <v>110</v>
      </c>
      <c r="P1529" t="s">
        <v>8336</v>
      </c>
      <c r="Q1529" t="s">
        <v>8337</v>
      </c>
      <c r="R1529" s="12">
        <f t="shared" si="86"/>
        <v>42780.600532407407</v>
      </c>
      <c r="S1529" s="13">
        <f t="shared" si="87"/>
        <v>42808.558865740735</v>
      </c>
    </row>
    <row r="1530" spans="1:19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4">
        <v>1485907200</v>
      </c>
      <c r="J1530" s="14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88"/>
        <v>282</v>
      </c>
      <c r="P1530" t="s">
        <v>8336</v>
      </c>
      <c r="Q1530" t="s">
        <v>8337</v>
      </c>
      <c r="R1530" s="12">
        <f t="shared" si="86"/>
        <v>42736.732893518521</v>
      </c>
      <c r="S1530" s="13">
        <f t="shared" si="87"/>
        <v>42767</v>
      </c>
    </row>
    <row r="1531" spans="1:19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4">
        <v>1426773920</v>
      </c>
      <c r="J1531" s="14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88"/>
        <v>101</v>
      </c>
      <c r="P1531" t="s">
        <v>8336</v>
      </c>
      <c r="Q1531" t="s">
        <v>8337</v>
      </c>
      <c r="R1531" s="12">
        <f t="shared" si="86"/>
        <v>42052.628703703704</v>
      </c>
      <c r="S1531" s="13">
        <f t="shared" si="87"/>
        <v>42082.587037037039</v>
      </c>
    </row>
    <row r="1532" spans="1:19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4">
        <v>1445624695</v>
      </c>
      <c r="J1532" s="14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88"/>
        <v>135</v>
      </c>
      <c r="P1532" t="s">
        <v>8336</v>
      </c>
      <c r="Q1532" t="s">
        <v>8337</v>
      </c>
      <c r="R1532" s="12">
        <f t="shared" si="86"/>
        <v>42275.767303240747</v>
      </c>
      <c r="S1532" s="13">
        <f t="shared" si="87"/>
        <v>42300.767303240747</v>
      </c>
    </row>
    <row r="1533" spans="1:19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4">
        <v>1417402800</v>
      </c>
      <c r="J1533" s="14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88"/>
        <v>176</v>
      </c>
      <c r="P1533" t="s">
        <v>8336</v>
      </c>
      <c r="Q1533" t="s">
        <v>8337</v>
      </c>
      <c r="R1533" s="12">
        <f t="shared" si="86"/>
        <v>41941.802384259259</v>
      </c>
      <c r="S1533" s="13">
        <f t="shared" si="87"/>
        <v>41974.125</v>
      </c>
    </row>
    <row r="1534" spans="1:19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4">
        <v>1455548400</v>
      </c>
      <c r="J1534" s="1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88"/>
        <v>484</v>
      </c>
      <c r="P1534" t="s">
        <v>8336</v>
      </c>
      <c r="Q1534" t="s">
        <v>8337</v>
      </c>
      <c r="R1534" s="12">
        <f t="shared" si="86"/>
        <v>42391.475289351853</v>
      </c>
      <c r="S1534" s="13">
        <f t="shared" si="87"/>
        <v>42415.625</v>
      </c>
    </row>
    <row r="1535" spans="1:19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4">
        <v>1462161540</v>
      </c>
      <c r="J1535" s="14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88"/>
        <v>145</v>
      </c>
      <c r="P1535" t="s">
        <v>8336</v>
      </c>
      <c r="Q1535" t="s">
        <v>8337</v>
      </c>
      <c r="R1535" s="12">
        <f t="shared" si="86"/>
        <v>42443.00204861111</v>
      </c>
      <c r="S1535" s="13">
        <f t="shared" si="87"/>
        <v>42492.165972222225</v>
      </c>
    </row>
    <row r="1536" spans="1:19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4">
        <v>1441383062</v>
      </c>
      <c r="J1536" s="14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88"/>
        <v>418</v>
      </c>
      <c r="P1536" t="s">
        <v>8336</v>
      </c>
      <c r="Q1536" t="s">
        <v>8337</v>
      </c>
      <c r="R1536" s="12">
        <f t="shared" si="86"/>
        <v>42221.67432870371</v>
      </c>
      <c r="S1536" s="13">
        <f t="shared" si="87"/>
        <v>42251.67432870371</v>
      </c>
    </row>
    <row r="1537" spans="1:19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4">
        <v>1464040800</v>
      </c>
      <c r="J1537" s="14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88"/>
        <v>132</v>
      </c>
      <c r="P1537" t="s">
        <v>8336</v>
      </c>
      <c r="Q1537" t="s">
        <v>8337</v>
      </c>
      <c r="R1537" s="12">
        <f t="shared" si="86"/>
        <v>42484.829062500001</v>
      </c>
      <c r="S1537" s="13">
        <f t="shared" si="87"/>
        <v>42513.916666666672</v>
      </c>
    </row>
    <row r="1538" spans="1:19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4">
        <v>1440702910</v>
      </c>
      <c r="J1538" s="14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88"/>
        <v>250</v>
      </c>
      <c r="P1538" t="s">
        <v>8336</v>
      </c>
      <c r="Q1538" t="s">
        <v>8337</v>
      </c>
      <c r="R1538" s="12">
        <f t="shared" ref="R1538:R1601" si="89">(((J1538/60)/60)/24)+DATE(1970,1,1)</f>
        <v>42213.802199074074</v>
      </c>
      <c r="S1538" s="13">
        <f t="shared" ref="S1538:S1601" si="90">(((I1538/60)/60)/24)+DATE(1970,1,1)</f>
        <v>42243.802199074074</v>
      </c>
    </row>
    <row r="1539" spans="1:19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4">
        <v>1470506400</v>
      </c>
      <c r="J1539" s="14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88"/>
        <v>180</v>
      </c>
      <c r="P1539" t="s">
        <v>8336</v>
      </c>
      <c r="Q1539" t="s">
        <v>8337</v>
      </c>
      <c r="R1539" s="12">
        <f t="shared" si="89"/>
        <v>42552.315127314811</v>
      </c>
      <c r="S1539" s="13">
        <f t="shared" si="90"/>
        <v>42588.75</v>
      </c>
    </row>
    <row r="1540" spans="1:19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4">
        <v>1421952370</v>
      </c>
      <c r="J1540" s="14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88"/>
        <v>103</v>
      </c>
      <c r="P1540" t="s">
        <v>8336</v>
      </c>
      <c r="Q1540" t="s">
        <v>8337</v>
      </c>
      <c r="R1540" s="12">
        <f t="shared" si="89"/>
        <v>41981.782060185185</v>
      </c>
      <c r="S1540" s="13">
        <f t="shared" si="90"/>
        <v>42026.782060185185</v>
      </c>
    </row>
    <row r="1541" spans="1:19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4">
        <v>1483481019</v>
      </c>
      <c r="J1541" s="14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88"/>
        <v>136</v>
      </c>
      <c r="P1541" t="s">
        <v>8336</v>
      </c>
      <c r="Q1541" t="s">
        <v>8337</v>
      </c>
      <c r="R1541" s="12">
        <f t="shared" si="89"/>
        <v>42705.919201388882</v>
      </c>
      <c r="S1541" s="13">
        <f t="shared" si="90"/>
        <v>42738.919201388882</v>
      </c>
    </row>
    <row r="1542" spans="1:19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4">
        <v>1416964500</v>
      </c>
      <c r="J1542" s="14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88"/>
        <v>118</v>
      </c>
      <c r="P1542" t="s">
        <v>8336</v>
      </c>
      <c r="Q1542" t="s">
        <v>8337</v>
      </c>
      <c r="R1542" s="12">
        <f t="shared" si="89"/>
        <v>41939.00712962963</v>
      </c>
      <c r="S1542" s="13">
        <f t="shared" si="90"/>
        <v>41969.052083333328</v>
      </c>
    </row>
    <row r="1543" spans="1:19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4">
        <v>1420045538</v>
      </c>
      <c r="J1543" s="14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88"/>
        <v>0</v>
      </c>
      <c r="P1543" t="s">
        <v>8336</v>
      </c>
      <c r="Q1543" t="s">
        <v>8341</v>
      </c>
      <c r="R1543" s="12">
        <f t="shared" si="89"/>
        <v>41974.712245370371</v>
      </c>
      <c r="S1543" s="13">
        <f t="shared" si="90"/>
        <v>42004.712245370371</v>
      </c>
    </row>
    <row r="1544" spans="1:19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4">
        <v>1435708500</v>
      </c>
      <c r="J1544" s="1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88"/>
        <v>4</v>
      </c>
      <c r="P1544" t="s">
        <v>8336</v>
      </c>
      <c r="Q1544" t="s">
        <v>8341</v>
      </c>
      <c r="R1544" s="12">
        <f t="shared" si="89"/>
        <v>42170.996527777781</v>
      </c>
      <c r="S1544" s="13">
        <f t="shared" si="90"/>
        <v>42185.996527777781</v>
      </c>
    </row>
    <row r="1545" spans="1:19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4">
        <v>1416662034</v>
      </c>
      <c r="J1545" s="14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88"/>
        <v>0</v>
      </c>
      <c r="P1545" t="s">
        <v>8336</v>
      </c>
      <c r="Q1545" t="s">
        <v>8341</v>
      </c>
      <c r="R1545" s="12">
        <f t="shared" si="89"/>
        <v>41935.509652777779</v>
      </c>
      <c r="S1545" s="13">
        <f t="shared" si="90"/>
        <v>41965.551319444443</v>
      </c>
    </row>
    <row r="1546" spans="1:19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4">
        <v>1427847480</v>
      </c>
      <c r="J1546" s="14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91">ROUND(E1546/D1546*100,0)</f>
        <v>0</v>
      </c>
      <c r="P1546" t="s">
        <v>8336</v>
      </c>
      <c r="Q1546" t="s">
        <v>8341</v>
      </c>
      <c r="R1546" s="12">
        <f t="shared" si="89"/>
        <v>42053.051203703704</v>
      </c>
      <c r="S1546" s="13">
        <f t="shared" si="90"/>
        <v>42095.012499999997</v>
      </c>
    </row>
    <row r="1547" spans="1:19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4">
        <v>1425330960</v>
      </c>
      <c r="J1547" s="14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1"/>
        <v>0</v>
      </c>
      <c r="P1547" t="s">
        <v>8336</v>
      </c>
      <c r="Q1547" t="s">
        <v>8341</v>
      </c>
      <c r="R1547" s="12">
        <f t="shared" si="89"/>
        <v>42031.884652777779</v>
      </c>
      <c r="S1547" s="13">
        <f t="shared" si="90"/>
        <v>42065.886111111111</v>
      </c>
    </row>
    <row r="1548" spans="1:19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4">
        <v>1410930399</v>
      </c>
      <c r="J1548" s="14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1"/>
        <v>29</v>
      </c>
      <c r="P1548" t="s">
        <v>8336</v>
      </c>
      <c r="Q1548" t="s">
        <v>8341</v>
      </c>
      <c r="R1548" s="12">
        <f t="shared" si="89"/>
        <v>41839.212951388887</v>
      </c>
      <c r="S1548" s="13">
        <f t="shared" si="90"/>
        <v>41899.212951388887</v>
      </c>
    </row>
    <row r="1549" spans="1:19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4">
        <v>1487844882</v>
      </c>
      <c r="J1549" s="14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1"/>
        <v>0</v>
      </c>
      <c r="P1549" t="s">
        <v>8336</v>
      </c>
      <c r="Q1549" t="s">
        <v>8341</v>
      </c>
      <c r="R1549" s="12">
        <f t="shared" si="89"/>
        <v>42782.426875000005</v>
      </c>
      <c r="S1549" s="13">
        <f t="shared" si="90"/>
        <v>42789.426875000005</v>
      </c>
    </row>
    <row r="1550" spans="1:19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4">
        <v>1447020620</v>
      </c>
      <c r="J1550" s="14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1"/>
        <v>9</v>
      </c>
      <c r="P1550" t="s">
        <v>8336</v>
      </c>
      <c r="Q1550" t="s">
        <v>8341</v>
      </c>
      <c r="R1550" s="12">
        <f t="shared" si="89"/>
        <v>42286.88217592593</v>
      </c>
      <c r="S1550" s="13">
        <f t="shared" si="90"/>
        <v>42316.923842592587</v>
      </c>
    </row>
    <row r="1551" spans="1:19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4">
        <v>1446524159</v>
      </c>
      <c r="J1551" s="14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1"/>
        <v>34</v>
      </c>
      <c r="P1551" t="s">
        <v>8336</v>
      </c>
      <c r="Q1551" t="s">
        <v>8341</v>
      </c>
      <c r="R1551" s="12">
        <f t="shared" si="89"/>
        <v>42281.136099537034</v>
      </c>
      <c r="S1551" s="13">
        <f t="shared" si="90"/>
        <v>42311.177766203706</v>
      </c>
    </row>
    <row r="1552" spans="1:19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4">
        <v>1463050034</v>
      </c>
      <c r="J1552" s="14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1"/>
        <v>13</v>
      </c>
      <c r="P1552" t="s">
        <v>8336</v>
      </c>
      <c r="Q1552" t="s">
        <v>8341</v>
      </c>
      <c r="R1552" s="12">
        <f t="shared" si="89"/>
        <v>42472.449467592596</v>
      </c>
      <c r="S1552" s="13">
        <f t="shared" si="90"/>
        <v>42502.449467592596</v>
      </c>
    </row>
    <row r="1553" spans="1:19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4">
        <v>1432756039</v>
      </c>
      <c r="J1553" s="14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1"/>
        <v>0</v>
      </c>
      <c r="P1553" t="s">
        <v>8336</v>
      </c>
      <c r="Q1553" t="s">
        <v>8341</v>
      </c>
      <c r="R1553" s="12">
        <f t="shared" si="89"/>
        <v>42121.824525462958</v>
      </c>
      <c r="S1553" s="13">
        <f t="shared" si="90"/>
        <v>42151.824525462958</v>
      </c>
    </row>
    <row r="1554" spans="1:19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4">
        <v>1412135940</v>
      </c>
      <c r="J1554" s="1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1"/>
        <v>49</v>
      </c>
      <c r="P1554" t="s">
        <v>8336</v>
      </c>
      <c r="Q1554" t="s">
        <v>8341</v>
      </c>
      <c r="R1554" s="12">
        <f t="shared" si="89"/>
        <v>41892.688750000001</v>
      </c>
      <c r="S1554" s="13">
        <f t="shared" si="90"/>
        <v>41913.165972222225</v>
      </c>
    </row>
    <row r="1555" spans="1:19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4">
        <v>1441176447</v>
      </c>
      <c r="J1555" s="14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1"/>
        <v>0</v>
      </c>
      <c r="P1555" t="s">
        <v>8336</v>
      </c>
      <c r="Q1555" t="s">
        <v>8341</v>
      </c>
      <c r="R1555" s="12">
        <f t="shared" si="89"/>
        <v>42219.282951388886</v>
      </c>
      <c r="S1555" s="13">
        <f t="shared" si="90"/>
        <v>42249.282951388886</v>
      </c>
    </row>
    <row r="1556" spans="1:19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4">
        <v>1438495390</v>
      </c>
      <c r="J1556" s="14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1"/>
        <v>0</v>
      </c>
      <c r="P1556" t="s">
        <v>8336</v>
      </c>
      <c r="Q1556" t="s">
        <v>8341</v>
      </c>
      <c r="R1556" s="12">
        <f t="shared" si="89"/>
        <v>42188.252199074079</v>
      </c>
      <c r="S1556" s="13">
        <f t="shared" si="90"/>
        <v>42218.252199074079</v>
      </c>
    </row>
    <row r="1557" spans="1:19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4">
        <v>1442509200</v>
      </c>
      <c r="J1557" s="14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1"/>
        <v>0</v>
      </c>
      <c r="P1557" t="s">
        <v>8336</v>
      </c>
      <c r="Q1557" t="s">
        <v>8341</v>
      </c>
      <c r="R1557" s="12">
        <f t="shared" si="89"/>
        <v>42241.613796296297</v>
      </c>
      <c r="S1557" s="13">
        <f t="shared" si="90"/>
        <v>42264.708333333328</v>
      </c>
    </row>
    <row r="1558" spans="1:19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4">
        <v>1467603624</v>
      </c>
      <c r="J1558" s="14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1"/>
        <v>45</v>
      </c>
      <c r="P1558" t="s">
        <v>8336</v>
      </c>
      <c r="Q1558" t="s">
        <v>8341</v>
      </c>
      <c r="R1558" s="12">
        <f t="shared" si="89"/>
        <v>42525.153055555551</v>
      </c>
      <c r="S1558" s="13">
        <f t="shared" si="90"/>
        <v>42555.153055555551</v>
      </c>
    </row>
    <row r="1559" spans="1:19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4">
        <v>1411227633</v>
      </c>
      <c r="J1559" s="14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1"/>
        <v>4</v>
      </c>
      <c r="P1559" t="s">
        <v>8336</v>
      </c>
      <c r="Q1559" t="s">
        <v>8341</v>
      </c>
      <c r="R1559" s="12">
        <f t="shared" si="89"/>
        <v>41871.65315972222</v>
      </c>
      <c r="S1559" s="13">
        <f t="shared" si="90"/>
        <v>41902.65315972222</v>
      </c>
    </row>
    <row r="1560" spans="1:19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4">
        <v>1440763920</v>
      </c>
      <c r="J1560" s="14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1"/>
        <v>5</v>
      </c>
      <c r="P1560" t="s">
        <v>8336</v>
      </c>
      <c r="Q1560" t="s">
        <v>8341</v>
      </c>
      <c r="R1560" s="12">
        <f t="shared" si="89"/>
        <v>42185.397673611107</v>
      </c>
      <c r="S1560" s="13">
        <f t="shared" si="90"/>
        <v>42244.508333333331</v>
      </c>
    </row>
    <row r="1561" spans="1:19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4">
        <v>1430270199</v>
      </c>
      <c r="J1561" s="14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1"/>
        <v>0</v>
      </c>
      <c r="P1561" t="s">
        <v>8336</v>
      </c>
      <c r="Q1561" t="s">
        <v>8341</v>
      </c>
      <c r="R1561" s="12">
        <f t="shared" si="89"/>
        <v>42108.05322916666</v>
      </c>
      <c r="S1561" s="13">
        <f t="shared" si="90"/>
        <v>42123.05322916666</v>
      </c>
    </row>
    <row r="1562" spans="1:19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4">
        <v>1415842193</v>
      </c>
      <c r="J1562" s="14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1"/>
        <v>4</v>
      </c>
      <c r="P1562" t="s">
        <v>8336</v>
      </c>
      <c r="Q1562" t="s">
        <v>8341</v>
      </c>
      <c r="R1562" s="12">
        <f t="shared" si="89"/>
        <v>41936.020752314813</v>
      </c>
      <c r="S1562" s="13">
        <f t="shared" si="90"/>
        <v>41956.062418981484</v>
      </c>
    </row>
    <row r="1563" spans="1:19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4">
        <v>1383789603</v>
      </c>
      <c r="J1563" s="14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1"/>
        <v>1</v>
      </c>
      <c r="P1563" t="s">
        <v>8324</v>
      </c>
      <c r="Q1563" t="s">
        <v>8342</v>
      </c>
      <c r="R1563" s="12">
        <f t="shared" si="89"/>
        <v>41555.041701388887</v>
      </c>
      <c r="S1563" s="13">
        <f t="shared" si="90"/>
        <v>41585.083368055559</v>
      </c>
    </row>
    <row r="1564" spans="1:19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4">
        <v>1259715000</v>
      </c>
      <c r="J1564" s="1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1"/>
        <v>0</v>
      </c>
      <c r="P1564" t="s">
        <v>8324</v>
      </c>
      <c r="Q1564" t="s">
        <v>8342</v>
      </c>
      <c r="R1564" s="12">
        <f t="shared" si="89"/>
        <v>40079.566157407404</v>
      </c>
      <c r="S1564" s="13">
        <f t="shared" si="90"/>
        <v>40149.034722222219</v>
      </c>
    </row>
    <row r="1565" spans="1:19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4">
        <v>1394815751</v>
      </c>
      <c r="J1565" s="14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1"/>
        <v>1</v>
      </c>
      <c r="P1565" t="s">
        <v>8324</v>
      </c>
      <c r="Q1565" t="s">
        <v>8342</v>
      </c>
      <c r="R1565" s="12">
        <f t="shared" si="89"/>
        <v>41652.742488425924</v>
      </c>
      <c r="S1565" s="13">
        <f t="shared" si="90"/>
        <v>41712.700821759259</v>
      </c>
    </row>
    <row r="1566" spans="1:19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4">
        <v>1432843500</v>
      </c>
      <c r="J1566" s="14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1"/>
        <v>0</v>
      </c>
      <c r="P1566" t="s">
        <v>8324</v>
      </c>
      <c r="Q1566" t="s">
        <v>8342</v>
      </c>
      <c r="R1566" s="12">
        <f t="shared" si="89"/>
        <v>42121.367002314815</v>
      </c>
      <c r="S1566" s="13">
        <f t="shared" si="90"/>
        <v>42152.836805555555</v>
      </c>
    </row>
    <row r="1567" spans="1:19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4">
        <v>1307554261</v>
      </c>
      <c r="J1567" s="14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1"/>
        <v>3</v>
      </c>
      <c r="P1567" t="s">
        <v>8324</v>
      </c>
      <c r="Q1567" t="s">
        <v>8342</v>
      </c>
      <c r="R1567" s="12">
        <f t="shared" si="89"/>
        <v>40672.729872685188</v>
      </c>
      <c r="S1567" s="13">
        <f t="shared" si="90"/>
        <v>40702.729872685188</v>
      </c>
    </row>
    <row r="1568" spans="1:19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4">
        <v>1469656800</v>
      </c>
      <c r="J1568" s="14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1"/>
        <v>21</v>
      </c>
      <c r="P1568" t="s">
        <v>8324</v>
      </c>
      <c r="Q1568" t="s">
        <v>8342</v>
      </c>
      <c r="R1568" s="12">
        <f t="shared" si="89"/>
        <v>42549.916712962964</v>
      </c>
      <c r="S1568" s="13">
        <f t="shared" si="90"/>
        <v>42578.916666666672</v>
      </c>
    </row>
    <row r="1569" spans="1:19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4">
        <v>1392595200</v>
      </c>
      <c r="J1569" s="14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1"/>
        <v>4</v>
      </c>
      <c r="P1569" t="s">
        <v>8324</v>
      </c>
      <c r="Q1569" t="s">
        <v>8342</v>
      </c>
      <c r="R1569" s="12">
        <f t="shared" si="89"/>
        <v>41671.936863425923</v>
      </c>
      <c r="S1569" s="13">
        <f t="shared" si="90"/>
        <v>41687</v>
      </c>
    </row>
    <row r="1570" spans="1:19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4">
        <v>1419384585</v>
      </c>
      <c r="J1570" s="14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1"/>
        <v>14</v>
      </c>
      <c r="P1570" t="s">
        <v>8324</v>
      </c>
      <c r="Q1570" t="s">
        <v>8342</v>
      </c>
      <c r="R1570" s="12">
        <f t="shared" si="89"/>
        <v>41962.062326388885</v>
      </c>
      <c r="S1570" s="13">
        <f t="shared" si="90"/>
        <v>41997.062326388885</v>
      </c>
    </row>
    <row r="1571" spans="1:19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4">
        <v>1369498714</v>
      </c>
      <c r="J1571" s="14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1"/>
        <v>0</v>
      </c>
      <c r="P1571" t="s">
        <v>8324</v>
      </c>
      <c r="Q1571" t="s">
        <v>8342</v>
      </c>
      <c r="R1571" s="12">
        <f t="shared" si="89"/>
        <v>41389.679560185185</v>
      </c>
      <c r="S1571" s="13">
        <f t="shared" si="90"/>
        <v>41419.679560185185</v>
      </c>
    </row>
    <row r="1572" spans="1:19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4">
        <v>1460140282</v>
      </c>
      <c r="J1572" s="14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1"/>
        <v>41</v>
      </c>
      <c r="P1572" t="s">
        <v>8324</v>
      </c>
      <c r="Q1572" t="s">
        <v>8342</v>
      </c>
      <c r="R1572" s="12">
        <f t="shared" si="89"/>
        <v>42438.813449074078</v>
      </c>
      <c r="S1572" s="13">
        <f t="shared" si="90"/>
        <v>42468.771782407406</v>
      </c>
    </row>
    <row r="1573" spans="1:19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4">
        <v>1434738483</v>
      </c>
      <c r="J1573" s="14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1"/>
        <v>1</v>
      </c>
      <c r="P1573" t="s">
        <v>8324</v>
      </c>
      <c r="Q1573" t="s">
        <v>8342</v>
      </c>
      <c r="R1573" s="12">
        <f t="shared" si="89"/>
        <v>42144.769479166673</v>
      </c>
      <c r="S1573" s="13">
        <f t="shared" si="90"/>
        <v>42174.769479166673</v>
      </c>
    </row>
    <row r="1574" spans="1:19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4">
        <v>1456703940</v>
      </c>
      <c r="J1574" s="1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1"/>
        <v>5</v>
      </c>
      <c r="P1574" t="s">
        <v>8324</v>
      </c>
      <c r="Q1574" t="s">
        <v>8342</v>
      </c>
      <c r="R1574" s="12">
        <f t="shared" si="89"/>
        <v>42404.033090277779</v>
      </c>
      <c r="S1574" s="13">
        <f t="shared" si="90"/>
        <v>42428.999305555553</v>
      </c>
    </row>
    <row r="1575" spans="1:19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4">
        <v>1491019140</v>
      </c>
      <c r="J1575" s="14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1"/>
        <v>2</v>
      </c>
      <c r="P1575" t="s">
        <v>8324</v>
      </c>
      <c r="Q1575" t="s">
        <v>8342</v>
      </c>
      <c r="R1575" s="12">
        <f t="shared" si="89"/>
        <v>42786.000023148154</v>
      </c>
      <c r="S1575" s="13">
        <f t="shared" si="90"/>
        <v>42826.165972222225</v>
      </c>
    </row>
    <row r="1576" spans="1:19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4">
        <v>1424211329</v>
      </c>
      <c r="J1576" s="14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1"/>
        <v>5</v>
      </c>
      <c r="P1576" t="s">
        <v>8324</v>
      </c>
      <c r="Q1576" t="s">
        <v>8342</v>
      </c>
      <c r="R1576" s="12">
        <f t="shared" si="89"/>
        <v>42017.927418981482</v>
      </c>
      <c r="S1576" s="13">
        <f t="shared" si="90"/>
        <v>42052.927418981482</v>
      </c>
    </row>
    <row r="1577" spans="1:19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4">
        <v>1404909296</v>
      </c>
      <c r="J1577" s="14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1"/>
        <v>23</v>
      </c>
      <c r="P1577" t="s">
        <v>8324</v>
      </c>
      <c r="Q1577" t="s">
        <v>8342</v>
      </c>
      <c r="R1577" s="12">
        <f t="shared" si="89"/>
        <v>41799.524259259262</v>
      </c>
      <c r="S1577" s="13">
        <f t="shared" si="90"/>
        <v>41829.524259259262</v>
      </c>
    </row>
    <row r="1578" spans="1:19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4">
        <v>1435698368</v>
      </c>
      <c r="J1578" s="14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1"/>
        <v>13</v>
      </c>
      <c r="P1578" t="s">
        <v>8324</v>
      </c>
      <c r="Q1578" t="s">
        <v>8342</v>
      </c>
      <c r="R1578" s="12">
        <f t="shared" si="89"/>
        <v>42140.879259259258</v>
      </c>
      <c r="S1578" s="13">
        <f t="shared" si="90"/>
        <v>42185.879259259258</v>
      </c>
    </row>
    <row r="1579" spans="1:19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4">
        <v>1343161248</v>
      </c>
      <c r="J1579" s="14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1"/>
        <v>1</v>
      </c>
      <c r="P1579" t="s">
        <v>8324</v>
      </c>
      <c r="Q1579" t="s">
        <v>8342</v>
      </c>
      <c r="R1579" s="12">
        <f t="shared" si="89"/>
        <v>41054.847777777781</v>
      </c>
      <c r="S1579" s="13">
        <f t="shared" si="90"/>
        <v>41114.847777777781</v>
      </c>
    </row>
    <row r="1580" spans="1:19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4">
        <v>1283392800</v>
      </c>
      <c r="J1580" s="14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1"/>
        <v>11</v>
      </c>
      <c r="P1580" t="s">
        <v>8324</v>
      </c>
      <c r="Q1580" t="s">
        <v>8342</v>
      </c>
      <c r="R1580" s="12">
        <f t="shared" si="89"/>
        <v>40399.065868055557</v>
      </c>
      <c r="S1580" s="13">
        <f t="shared" si="90"/>
        <v>40423.083333333336</v>
      </c>
    </row>
    <row r="1581" spans="1:19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4">
        <v>1377734091</v>
      </c>
      <c r="J1581" s="14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1"/>
        <v>1</v>
      </c>
      <c r="P1581" t="s">
        <v>8324</v>
      </c>
      <c r="Q1581" t="s">
        <v>8342</v>
      </c>
      <c r="R1581" s="12">
        <f t="shared" si="89"/>
        <v>41481.996423611112</v>
      </c>
      <c r="S1581" s="13">
        <f t="shared" si="90"/>
        <v>41514.996423611112</v>
      </c>
    </row>
    <row r="1582" spans="1:19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4">
        <v>1337562726</v>
      </c>
      <c r="J1582" s="14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1"/>
        <v>0</v>
      </c>
      <c r="P1582" t="s">
        <v>8324</v>
      </c>
      <c r="Q1582" t="s">
        <v>8342</v>
      </c>
      <c r="R1582" s="12">
        <f t="shared" si="89"/>
        <v>40990.050069444449</v>
      </c>
      <c r="S1582" s="13">
        <f t="shared" si="90"/>
        <v>41050.050069444449</v>
      </c>
    </row>
    <row r="1583" spans="1:19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4">
        <v>1450521990</v>
      </c>
      <c r="J1583" s="14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1"/>
        <v>1</v>
      </c>
      <c r="P1583" t="s">
        <v>8336</v>
      </c>
      <c r="Q1583" t="s">
        <v>8343</v>
      </c>
      <c r="R1583" s="12">
        <f t="shared" si="89"/>
        <v>42325.448958333334</v>
      </c>
      <c r="S1583" s="13">
        <f t="shared" si="90"/>
        <v>42357.448958333334</v>
      </c>
    </row>
    <row r="1584" spans="1:19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4">
        <v>1445894400</v>
      </c>
      <c r="J1584" s="1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1"/>
        <v>9</v>
      </c>
      <c r="P1584" t="s">
        <v>8336</v>
      </c>
      <c r="Q1584" t="s">
        <v>8343</v>
      </c>
      <c r="R1584" s="12">
        <f t="shared" si="89"/>
        <v>42246.789965277778</v>
      </c>
      <c r="S1584" s="13">
        <f t="shared" si="90"/>
        <v>42303.888888888891</v>
      </c>
    </row>
    <row r="1585" spans="1:19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4">
        <v>1411681391</v>
      </c>
      <c r="J1585" s="14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1"/>
        <v>0</v>
      </c>
      <c r="P1585" t="s">
        <v>8336</v>
      </c>
      <c r="Q1585" t="s">
        <v>8343</v>
      </c>
      <c r="R1585" s="12">
        <f t="shared" si="89"/>
        <v>41877.904988425929</v>
      </c>
      <c r="S1585" s="13">
        <f t="shared" si="90"/>
        <v>41907.904988425929</v>
      </c>
    </row>
    <row r="1586" spans="1:19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4">
        <v>1401464101</v>
      </c>
      <c r="J1586" s="14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1"/>
        <v>0</v>
      </c>
      <c r="P1586" t="s">
        <v>8336</v>
      </c>
      <c r="Q1586" t="s">
        <v>8343</v>
      </c>
      <c r="R1586" s="12">
        <f t="shared" si="89"/>
        <v>41779.649317129632</v>
      </c>
      <c r="S1586" s="13">
        <f t="shared" si="90"/>
        <v>41789.649317129632</v>
      </c>
    </row>
    <row r="1587" spans="1:19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4">
        <v>1482663600</v>
      </c>
      <c r="J1587" s="14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1"/>
        <v>79</v>
      </c>
      <c r="P1587" t="s">
        <v>8336</v>
      </c>
      <c r="Q1587" t="s">
        <v>8343</v>
      </c>
      <c r="R1587" s="12">
        <f t="shared" si="89"/>
        <v>42707.895462962959</v>
      </c>
      <c r="S1587" s="13">
        <f t="shared" si="90"/>
        <v>42729.458333333328</v>
      </c>
    </row>
    <row r="1588" spans="1:19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4">
        <v>1428197422</v>
      </c>
      <c r="J1588" s="14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1"/>
        <v>0</v>
      </c>
      <c r="P1588" t="s">
        <v>8336</v>
      </c>
      <c r="Q1588" t="s">
        <v>8343</v>
      </c>
      <c r="R1588" s="12">
        <f t="shared" si="89"/>
        <v>42069.104421296302</v>
      </c>
      <c r="S1588" s="13">
        <f t="shared" si="90"/>
        <v>42099.062754629631</v>
      </c>
    </row>
    <row r="1589" spans="1:19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4">
        <v>1418510965</v>
      </c>
      <c r="J1589" s="14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1"/>
        <v>0</v>
      </c>
      <c r="P1589" t="s">
        <v>8336</v>
      </c>
      <c r="Q1589" t="s">
        <v>8343</v>
      </c>
      <c r="R1589" s="12">
        <f t="shared" si="89"/>
        <v>41956.950983796298</v>
      </c>
      <c r="S1589" s="13">
        <f t="shared" si="90"/>
        <v>41986.950983796298</v>
      </c>
    </row>
    <row r="1590" spans="1:19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4">
        <v>1422735120</v>
      </c>
      <c r="J1590" s="14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1"/>
        <v>0</v>
      </c>
      <c r="P1590" t="s">
        <v>8336</v>
      </c>
      <c r="Q1590" t="s">
        <v>8343</v>
      </c>
      <c r="R1590" s="12">
        <f t="shared" si="89"/>
        <v>42005.24998842593</v>
      </c>
      <c r="S1590" s="13">
        <f t="shared" si="90"/>
        <v>42035.841666666667</v>
      </c>
    </row>
    <row r="1591" spans="1:19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4">
        <v>1444433886</v>
      </c>
      <c r="J1591" s="14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1"/>
        <v>0</v>
      </c>
      <c r="P1591" t="s">
        <v>8336</v>
      </c>
      <c r="Q1591" t="s">
        <v>8343</v>
      </c>
      <c r="R1591" s="12">
        <f t="shared" si="89"/>
        <v>42256.984791666662</v>
      </c>
      <c r="S1591" s="13">
        <f t="shared" si="90"/>
        <v>42286.984791666662</v>
      </c>
    </row>
    <row r="1592" spans="1:19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4">
        <v>1443040464</v>
      </c>
      <c r="J1592" s="14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1"/>
        <v>2</v>
      </c>
      <c r="P1592" t="s">
        <v>8336</v>
      </c>
      <c r="Q1592" t="s">
        <v>8343</v>
      </c>
      <c r="R1592" s="12">
        <f t="shared" si="89"/>
        <v>42240.857222222221</v>
      </c>
      <c r="S1592" s="13">
        <f t="shared" si="90"/>
        <v>42270.857222222221</v>
      </c>
    </row>
    <row r="1593" spans="1:19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4">
        <v>1459700741</v>
      </c>
      <c r="J1593" s="14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1"/>
        <v>29</v>
      </c>
      <c r="P1593" t="s">
        <v>8336</v>
      </c>
      <c r="Q1593" t="s">
        <v>8343</v>
      </c>
      <c r="R1593" s="12">
        <f t="shared" si="89"/>
        <v>42433.726168981477</v>
      </c>
      <c r="S1593" s="13">
        <f t="shared" si="90"/>
        <v>42463.68450231482</v>
      </c>
    </row>
    <row r="1594" spans="1:19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4">
        <v>1427503485</v>
      </c>
      <c r="J1594" s="1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1"/>
        <v>0</v>
      </c>
      <c r="P1594" t="s">
        <v>8336</v>
      </c>
      <c r="Q1594" t="s">
        <v>8343</v>
      </c>
      <c r="R1594" s="12">
        <f t="shared" si="89"/>
        <v>42046.072743055556</v>
      </c>
      <c r="S1594" s="13">
        <f t="shared" si="90"/>
        <v>42091.031076388885</v>
      </c>
    </row>
    <row r="1595" spans="1:19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4">
        <v>1425154655</v>
      </c>
      <c r="J1595" s="14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1"/>
        <v>0</v>
      </c>
      <c r="P1595" t="s">
        <v>8336</v>
      </c>
      <c r="Q1595" t="s">
        <v>8343</v>
      </c>
      <c r="R1595" s="12">
        <f t="shared" si="89"/>
        <v>42033.845543981486</v>
      </c>
      <c r="S1595" s="13">
        <f t="shared" si="90"/>
        <v>42063.845543981486</v>
      </c>
    </row>
    <row r="1596" spans="1:19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4">
        <v>1463329260</v>
      </c>
      <c r="J1596" s="14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1"/>
        <v>21</v>
      </c>
      <c r="P1596" t="s">
        <v>8336</v>
      </c>
      <c r="Q1596" t="s">
        <v>8343</v>
      </c>
      <c r="R1596" s="12">
        <f t="shared" si="89"/>
        <v>42445.712754629625</v>
      </c>
      <c r="S1596" s="13">
        <f t="shared" si="90"/>
        <v>42505.681249999994</v>
      </c>
    </row>
    <row r="1597" spans="1:19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4">
        <v>1403122380</v>
      </c>
      <c r="J1597" s="14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1"/>
        <v>0</v>
      </c>
      <c r="P1597" t="s">
        <v>8336</v>
      </c>
      <c r="Q1597" t="s">
        <v>8343</v>
      </c>
      <c r="R1597" s="12">
        <f t="shared" si="89"/>
        <v>41780.050092592595</v>
      </c>
      <c r="S1597" s="13">
        <f t="shared" si="90"/>
        <v>41808.842361111114</v>
      </c>
    </row>
    <row r="1598" spans="1:19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4">
        <v>1418469569</v>
      </c>
      <c r="J1598" s="14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1"/>
        <v>2</v>
      </c>
      <c r="P1598" t="s">
        <v>8336</v>
      </c>
      <c r="Q1598" t="s">
        <v>8343</v>
      </c>
      <c r="R1598" s="12">
        <f t="shared" si="89"/>
        <v>41941.430196759262</v>
      </c>
      <c r="S1598" s="13">
        <f t="shared" si="90"/>
        <v>41986.471863425926</v>
      </c>
    </row>
    <row r="1599" spans="1:19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4">
        <v>1474360197</v>
      </c>
      <c r="J1599" s="14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1"/>
        <v>0</v>
      </c>
      <c r="P1599" t="s">
        <v>8336</v>
      </c>
      <c r="Q1599" t="s">
        <v>8343</v>
      </c>
      <c r="R1599" s="12">
        <f t="shared" si="89"/>
        <v>42603.354131944448</v>
      </c>
      <c r="S1599" s="13">
        <f t="shared" si="90"/>
        <v>42633.354131944448</v>
      </c>
    </row>
    <row r="1600" spans="1:19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4">
        <v>1437926458</v>
      </c>
      <c r="J1600" s="14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1"/>
        <v>0</v>
      </c>
      <c r="P1600" t="s">
        <v>8336</v>
      </c>
      <c r="Q1600" t="s">
        <v>8343</v>
      </c>
      <c r="R1600" s="12">
        <f t="shared" si="89"/>
        <v>42151.667337962965</v>
      </c>
      <c r="S1600" s="13">
        <f t="shared" si="90"/>
        <v>42211.667337962965</v>
      </c>
    </row>
    <row r="1601" spans="1:19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4">
        <v>1460116576</v>
      </c>
      <c r="J1601" s="14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1"/>
        <v>0</v>
      </c>
      <c r="P1601" t="s">
        <v>8336</v>
      </c>
      <c r="Q1601" t="s">
        <v>8343</v>
      </c>
      <c r="R1601" s="12">
        <f t="shared" si="89"/>
        <v>42438.53907407407</v>
      </c>
      <c r="S1601" s="13">
        <f t="shared" si="90"/>
        <v>42468.497407407413</v>
      </c>
    </row>
    <row r="1602" spans="1:19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4">
        <v>1405401060</v>
      </c>
      <c r="J1602" s="14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1"/>
        <v>7</v>
      </c>
      <c r="P1602" t="s">
        <v>8336</v>
      </c>
      <c r="Q1602" t="s">
        <v>8343</v>
      </c>
      <c r="R1602" s="12">
        <f t="shared" ref="R1602:R1665" si="92">(((J1602/60)/60)/24)+DATE(1970,1,1)</f>
        <v>41791.057314814818</v>
      </c>
      <c r="S1602" s="13">
        <f t="shared" ref="S1602:S1665" si="93">(((I1602/60)/60)/24)+DATE(1970,1,1)</f>
        <v>41835.21597222222</v>
      </c>
    </row>
    <row r="1603" spans="1:19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4">
        <v>1304561633</v>
      </c>
      <c r="J1603" s="14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91"/>
        <v>108</v>
      </c>
      <c r="P1603" t="s">
        <v>8310</v>
      </c>
      <c r="Q1603" t="s">
        <v>8309</v>
      </c>
      <c r="R1603" s="12">
        <f t="shared" si="92"/>
        <v>40638.092974537038</v>
      </c>
      <c r="S1603" s="13">
        <f t="shared" si="93"/>
        <v>40668.092974537038</v>
      </c>
    </row>
    <row r="1604" spans="1:19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4">
        <v>1318633200</v>
      </c>
      <c r="J1604" s="1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91"/>
        <v>100</v>
      </c>
      <c r="P1604" t="s">
        <v>8310</v>
      </c>
      <c r="Q1604" t="s">
        <v>8309</v>
      </c>
      <c r="R1604" s="12">
        <f t="shared" si="92"/>
        <v>40788.297650462962</v>
      </c>
      <c r="S1604" s="13">
        <f t="shared" si="93"/>
        <v>40830.958333333336</v>
      </c>
    </row>
    <row r="1605" spans="1:19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4">
        <v>1327723459</v>
      </c>
      <c r="J1605" s="14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91"/>
        <v>100</v>
      </c>
      <c r="P1605" t="s">
        <v>8310</v>
      </c>
      <c r="Q1605" t="s">
        <v>8309</v>
      </c>
      <c r="R1605" s="12">
        <f t="shared" si="92"/>
        <v>40876.169664351852</v>
      </c>
      <c r="S1605" s="13">
        <f t="shared" si="93"/>
        <v>40936.169664351852</v>
      </c>
    </row>
    <row r="1606" spans="1:19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4">
        <v>1332011835</v>
      </c>
      <c r="J1606" s="14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91"/>
        <v>122</v>
      </c>
      <c r="P1606" t="s">
        <v>8310</v>
      </c>
      <c r="Q1606" t="s">
        <v>8309</v>
      </c>
      <c r="R1606" s="12">
        <f t="shared" si="92"/>
        <v>40945.845312500001</v>
      </c>
      <c r="S1606" s="13">
        <f t="shared" si="93"/>
        <v>40985.80364583333</v>
      </c>
    </row>
    <row r="1607" spans="1:19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4">
        <v>1312182000</v>
      </c>
      <c r="J1607" s="14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91"/>
        <v>101</v>
      </c>
      <c r="P1607" t="s">
        <v>8310</v>
      </c>
      <c r="Q1607" t="s">
        <v>8309</v>
      </c>
      <c r="R1607" s="12">
        <f t="shared" si="92"/>
        <v>40747.012881944444</v>
      </c>
      <c r="S1607" s="13">
        <f t="shared" si="93"/>
        <v>40756.291666666664</v>
      </c>
    </row>
    <row r="1608" spans="1:19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4">
        <v>1300930838</v>
      </c>
      <c r="J1608" s="14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91"/>
        <v>101</v>
      </c>
      <c r="P1608" t="s">
        <v>8310</v>
      </c>
      <c r="Q1608" t="s">
        <v>8309</v>
      </c>
      <c r="R1608" s="12">
        <f t="shared" si="92"/>
        <v>40536.111550925925</v>
      </c>
      <c r="S1608" s="13">
        <f t="shared" si="93"/>
        <v>40626.069884259261</v>
      </c>
    </row>
    <row r="1609" spans="1:19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4">
        <v>1339701851</v>
      </c>
      <c r="J1609" s="14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91"/>
        <v>145</v>
      </c>
      <c r="P1609" t="s">
        <v>8310</v>
      </c>
      <c r="Q1609" t="s">
        <v>8309</v>
      </c>
      <c r="R1609" s="12">
        <f t="shared" si="92"/>
        <v>41053.80846064815</v>
      </c>
      <c r="S1609" s="13">
        <f t="shared" si="93"/>
        <v>41074.80846064815</v>
      </c>
    </row>
    <row r="1610" spans="1:19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4">
        <v>1388553960</v>
      </c>
      <c r="J1610" s="14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94">ROUND(E1610/D1610*100,0)</f>
        <v>101</v>
      </c>
      <c r="P1610" t="s">
        <v>8310</v>
      </c>
      <c r="Q1610" t="s">
        <v>8309</v>
      </c>
      <c r="R1610" s="12">
        <f t="shared" si="92"/>
        <v>41607.83085648148</v>
      </c>
      <c r="S1610" s="13">
        <f t="shared" si="93"/>
        <v>41640.226388888892</v>
      </c>
    </row>
    <row r="1611" spans="1:19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4">
        <v>1320220800</v>
      </c>
      <c r="J1611" s="14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94"/>
        <v>118</v>
      </c>
      <c r="P1611" t="s">
        <v>8310</v>
      </c>
      <c r="Q1611" t="s">
        <v>8309</v>
      </c>
      <c r="R1611" s="12">
        <f t="shared" si="92"/>
        <v>40796.001261574071</v>
      </c>
      <c r="S1611" s="13">
        <f t="shared" si="93"/>
        <v>40849.333333333336</v>
      </c>
    </row>
    <row r="1612" spans="1:19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4">
        <v>1355609510</v>
      </c>
      <c r="J1612" s="14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94"/>
        <v>272</v>
      </c>
      <c r="P1612" t="s">
        <v>8310</v>
      </c>
      <c r="Q1612" t="s">
        <v>8309</v>
      </c>
      <c r="R1612" s="12">
        <f t="shared" si="92"/>
        <v>41228.924884259257</v>
      </c>
      <c r="S1612" s="13">
        <f t="shared" si="93"/>
        <v>41258.924884259257</v>
      </c>
    </row>
    <row r="1613" spans="1:19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4">
        <v>1370390432</v>
      </c>
      <c r="J1613" s="14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94"/>
        <v>125</v>
      </c>
      <c r="P1613" t="s">
        <v>8310</v>
      </c>
      <c r="Q1613" t="s">
        <v>8309</v>
      </c>
      <c r="R1613" s="12">
        <f t="shared" si="92"/>
        <v>41409.00037037037</v>
      </c>
      <c r="S1613" s="13">
        <f t="shared" si="93"/>
        <v>41430.00037037037</v>
      </c>
    </row>
    <row r="1614" spans="1:19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4">
        <v>1357160384</v>
      </c>
      <c r="J1614" s="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94"/>
        <v>110</v>
      </c>
      <c r="P1614" t="s">
        <v>8310</v>
      </c>
      <c r="Q1614" t="s">
        <v>8309</v>
      </c>
      <c r="R1614" s="12">
        <f t="shared" si="92"/>
        <v>41246.874814814815</v>
      </c>
      <c r="S1614" s="13">
        <f t="shared" si="93"/>
        <v>41276.874814814815</v>
      </c>
    </row>
    <row r="1615" spans="1:19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4">
        <v>1342921202</v>
      </c>
      <c r="J1615" s="14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94"/>
        <v>102</v>
      </c>
      <c r="P1615" t="s">
        <v>8310</v>
      </c>
      <c r="Q1615" t="s">
        <v>8309</v>
      </c>
      <c r="R1615" s="12">
        <f t="shared" si="92"/>
        <v>41082.069467592592</v>
      </c>
      <c r="S1615" s="13">
        <f t="shared" si="93"/>
        <v>41112.069467592592</v>
      </c>
    </row>
    <row r="1616" spans="1:19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4">
        <v>1407085200</v>
      </c>
      <c r="J1616" s="14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94"/>
        <v>103</v>
      </c>
      <c r="P1616" t="s">
        <v>8310</v>
      </c>
      <c r="Q1616" t="s">
        <v>8309</v>
      </c>
      <c r="R1616" s="12">
        <f t="shared" si="92"/>
        <v>41794.981122685182</v>
      </c>
      <c r="S1616" s="13">
        <f t="shared" si="93"/>
        <v>41854.708333333336</v>
      </c>
    </row>
    <row r="1617" spans="1:19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4">
        <v>1323742396</v>
      </c>
      <c r="J1617" s="14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94"/>
        <v>114</v>
      </c>
      <c r="P1617" t="s">
        <v>8310</v>
      </c>
      <c r="Q1617" t="s">
        <v>8309</v>
      </c>
      <c r="R1617" s="12">
        <f t="shared" si="92"/>
        <v>40845.050879629627</v>
      </c>
      <c r="S1617" s="13">
        <f t="shared" si="93"/>
        <v>40890.092546296299</v>
      </c>
    </row>
    <row r="1618" spans="1:19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4">
        <v>1353621600</v>
      </c>
      <c r="J1618" s="14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94"/>
        <v>104</v>
      </c>
      <c r="P1618" t="s">
        <v>8310</v>
      </c>
      <c r="Q1618" t="s">
        <v>8309</v>
      </c>
      <c r="R1618" s="12">
        <f t="shared" si="92"/>
        <v>41194.715520833335</v>
      </c>
      <c r="S1618" s="13">
        <f t="shared" si="93"/>
        <v>41235.916666666664</v>
      </c>
    </row>
    <row r="1619" spans="1:19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4">
        <v>1383332400</v>
      </c>
      <c r="J1619" s="14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94"/>
        <v>146</v>
      </c>
      <c r="P1619" t="s">
        <v>8310</v>
      </c>
      <c r="Q1619" t="s">
        <v>8309</v>
      </c>
      <c r="R1619" s="12">
        <f t="shared" si="92"/>
        <v>41546.664212962962</v>
      </c>
      <c r="S1619" s="13">
        <f t="shared" si="93"/>
        <v>41579.791666666664</v>
      </c>
    </row>
    <row r="1620" spans="1:19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4">
        <v>1362757335</v>
      </c>
      <c r="J1620" s="14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94"/>
        <v>105</v>
      </c>
      <c r="P1620" t="s">
        <v>8310</v>
      </c>
      <c r="Q1620" t="s">
        <v>8309</v>
      </c>
      <c r="R1620" s="12">
        <f t="shared" si="92"/>
        <v>41301.654340277775</v>
      </c>
      <c r="S1620" s="13">
        <f t="shared" si="93"/>
        <v>41341.654340277775</v>
      </c>
    </row>
    <row r="1621" spans="1:19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4">
        <v>1410755286</v>
      </c>
      <c r="J1621" s="14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94"/>
        <v>133</v>
      </c>
      <c r="P1621" t="s">
        <v>8310</v>
      </c>
      <c r="Q1621" t="s">
        <v>8309</v>
      </c>
      <c r="R1621" s="12">
        <f t="shared" si="92"/>
        <v>41876.18618055556</v>
      </c>
      <c r="S1621" s="13">
        <f t="shared" si="93"/>
        <v>41897.18618055556</v>
      </c>
    </row>
    <row r="1622" spans="1:19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4">
        <v>1361606940</v>
      </c>
      <c r="J1622" s="14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94"/>
        <v>113</v>
      </c>
      <c r="P1622" t="s">
        <v>8310</v>
      </c>
      <c r="Q1622" t="s">
        <v>8309</v>
      </c>
      <c r="R1622" s="12">
        <f t="shared" si="92"/>
        <v>41321.339583333334</v>
      </c>
      <c r="S1622" s="13">
        <f t="shared" si="93"/>
        <v>41328.339583333334</v>
      </c>
    </row>
    <row r="1623" spans="1:19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4">
        <v>1338177540</v>
      </c>
      <c r="J1623" s="14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94"/>
        <v>121</v>
      </c>
      <c r="P1623" t="s">
        <v>8310</v>
      </c>
      <c r="Q1623" t="s">
        <v>8309</v>
      </c>
      <c r="R1623" s="12">
        <f t="shared" si="92"/>
        <v>41003.60665509259</v>
      </c>
      <c r="S1623" s="13">
        <f t="shared" si="93"/>
        <v>41057.165972222225</v>
      </c>
    </row>
    <row r="1624" spans="1:19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4">
        <v>1418803140</v>
      </c>
      <c r="J1624" s="1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94"/>
        <v>102</v>
      </c>
      <c r="P1624" t="s">
        <v>8310</v>
      </c>
      <c r="Q1624" t="s">
        <v>8309</v>
      </c>
      <c r="R1624" s="12">
        <f t="shared" si="92"/>
        <v>41950.29483796296</v>
      </c>
      <c r="S1624" s="13">
        <f t="shared" si="93"/>
        <v>41990.332638888889</v>
      </c>
    </row>
    <row r="1625" spans="1:19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4">
        <v>1377621089</v>
      </c>
      <c r="J1625" s="14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94"/>
        <v>101</v>
      </c>
      <c r="P1625" t="s">
        <v>8310</v>
      </c>
      <c r="Q1625" t="s">
        <v>8309</v>
      </c>
      <c r="R1625" s="12">
        <f t="shared" si="92"/>
        <v>41453.688530092593</v>
      </c>
      <c r="S1625" s="13">
        <f t="shared" si="93"/>
        <v>41513.688530092593</v>
      </c>
    </row>
    <row r="1626" spans="1:19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4">
        <v>1357721335</v>
      </c>
      <c r="J1626" s="14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94"/>
        <v>118</v>
      </c>
      <c r="P1626" t="s">
        <v>8310</v>
      </c>
      <c r="Q1626" t="s">
        <v>8309</v>
      </c>
      <c r="R1626" s="12">
        <f t="shared" si="92"/>
        <v>41243.367303240739</v>
      </c>
      <c r="S1626" s="13">
        <f t="shared" si="93"/>
        <v>41283.367303240739</v>
      </c>
    </row>
    <row r="1627" spans="1:19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4">
        <v>1347382053</v>
      </c>
      <c r="J1627" s="14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94"/>
        <v>155</v>
      </c>
      <c r="P1627" t="s">
        <v>8310</v>
      </c>
      <c r="Q1627" t="s">
        <v>8309</v>
      </c>
      <c r="R1627" s="12">
        <f t="shared" si="92"/>
        <v>41135.699687500004</v>
      </c>
      <c r="S1627" s="13">
        <f t="shared" si="93"/>
        <v>41163.699687500004</v>
      </c>
    </row>
    <row r="1628" spans="1:19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4">
        <v>1385932867</v>
      </c>
      <c r="J1628" s="14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94"/>
        <v>101</v>
      </c>
      <c r="P1628" t="s">
        <v>8310</v>
      </c>
      <c r="Q1628" t="s">
        <v>8309</v>
      </c>
      <c r="R1628" s="12">
        <f t="shared" si="92"/>
        <v>41579.847997685189</v>
      </c>
      <c r="S1628" s="13">
        <f t="shared" si="93"/>
        <v>41609.889664351853</v>
      </c>
    </row>
    <row r="1629" spans="1:19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4">
        <v>1353905940</v>
      </c>
      <c r="J1629" s="14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94"/>
        <v>117</v>
      </c>
      <c r="P1629" t="s">
        <v>8310</v>
      </c>
      <c r="Q1629" t="s">
        <v>8309</v>
      </c>
      <c r="R1629" s="12">
        <f t="shared" si="92"/>
        <v>41205.707048611112</v>
      </c>
      <c r="S1629" s="13">
        <f t="shared" si="93"/>
        <v>41239.207638888889</v>
      </c>
    </row>
    <row r="1630" spans="1:19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4">
        <v>1403026882</v>
      </c>
      <c r="J1630" s="14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94"/>
        <v>101</v>
      </c>
      <c r="P1630" t="s">
        <v>8310</v>
      </c>
      <c r="Q1630" t="s">
        <v>8309</v>
      </c>
      <c r="R1630" s="12">
        <f t="shared" si="92"/>
        <v>41774.737060185187</v>
      </c>
      <c r="S1630" s="13">
        <f t="shared" si="93"/>
        <v>41807.737060185187</v>
      </c>
    </row>
    <row r="1631" spans="1:19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4">
        <v>1392929333</v>
      </c>
      <c r="J1631" s="14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94"/>
        <v>104</v>
      </c>
      <c r="P1631" t="s">
        <v>8310</v>
      </c>
      <c r="Q1631" t="s">
        <v>8309</v>
      </c>
      <c r="R1631" s="12">
        <f t="shared" si="92"/>
        <v>41645.867280092592</v>
      </c>
      <c r="S1631" s="13">
        <f t="shared" si="93"/>
        <v>41690.867280092592</v>
      </c>
    </row>
    <row r="1632" spans="1:19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4">
        <v>1330671540</v>
      </c>
      <c r="J1632" s="14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94"/>
        <v>265</v>
      </c>
      <c r="P1632" t="s">
        <v>8310</v>
      </c>
      <c r="Q1632" t="s">
        <v>8309</v>
      </c>
      <c r="R1632" s="12">
        <f t="shared" si="92"/>
        <v>40939.837673611109</v>
      </c>
      <c r="S1632" s="13">
        <f t="shared" si="93"/>
        <v>40970.290972222225</v>
      </c>
    </row>
    <row r="1633" spans="1:19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4">
        <v>1350074261</v>
      </c>
      <c r="J1633" s="14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94"/>
        <v>156</v>
      </c>
      <c r="P1633" t="s">
        <v>8310</v>
      </c>
      <c r="Q1633" t="s">
        <v>8309</v>
      </c>
      <c r="R1633" s="12">
        <f t="shared" si="92"/>
        <v>41164.859502314815</v>
      </c>
      <c r="S1633" s="13">
        <f t="shared" si="93"/>
        <v>41194.859502314815</v>
      </c>
    </row>
    <row r="1634" spans="1:19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4">
        <v>1316851854</v>
      </c>
      <c r="J1634" s="1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94"/>
        <v>102</v>
      </c>
      <c r="P1634" t="s">
        <v>8310</v>
      </c>
      <c r="Q1634" t="s">
        <v>8309</v>
      </c>
      <c r="R1634" s="12">
        <f t="shared" si="92"/>
        <v>40750.340902777774</v>
      </c>
      <c r="S1634" s="13">
        <f t="shared" si="93"/>
        <v>40810.340902777774</v>
      </c>
    </row>
    <row r="1635" spans="1:19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4">
        <v>1326690000</v>
      </c>
      <c r="J1635" s="14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94"/>
        <v>100</v>
      </c>
      <c r="P1635" t="s">
        <v>8310</v>
      </c>
      <c r="Q1635" t="s">
        <v>8309</v>
      </c>
      <c r="R1635" s="12">
        <f t="shared" si="92"/>
        <v>40896.883750000001</v>
      </c>
      <c r="S1635" s="13">
        <f t="shared" si="93"/>
        <v>40924.208333333336</v>
      </c>
    </row>
    <row r="1636" spans="1:19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4">
        <v>1306994340</v>
      </c>
      <c r="J1636" s="14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94"/>
        <v>101</v>
      </c>
      <c r="P1636" t="s">
        <v>8310</v>
      </c>
      <c r="Q1636" t="s">
        <v>8309</v>
      </c>
      <c r="R1636" s="12">
        <f t="shared" si="92"/>
        <v>40658.189826388887</v>
      </c>
      <c r="S1636" s="13">
        <f t="shared" si="93"/>
        <v>40696.249305555553</v>
      </c>
    </row>
    <row r="1637" spans="1:19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4">
        <v>1468270261</v>
      </c>
      <c r="J1637" s="14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94"/>
        <v>125</v>
      </c>
      <c r="P1637" t="s">
        <v>8310</v>
      </c>
      <c r="Q1637" t="s">
        <v>8309</v>
      </c>
      <c r="R1637" s="12">
        <f t="shared" si="92"/>
        <v>42502.868761574078</v>
      </c>
      <c r="S1637" s="13">
        <f t="shared" si="93"/>
        <v>42562.868761574078</v>
      </c>
    </row>
    <row r="1638" spans="1:19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4">
        <v>1307851200</v>
      </c>
      <c r="J1638" s="14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94"/>
        <v>104</v>
      </c>
      <c r="P1638" t="s">
        <v>8310</v>
      </c>
      <c r="Q1638" t="s">
        <v>8309</v>
      </c>
      <c r="R1638" s="12">
        <f t="shared" si="92"/>
        <v>40663.08666666667</v>
      </c>
      <c r="S1638" s="13">
        <f t="shared" si="93"/>
        <v>40706.166666666664</v>
      </c>
    </row>
    <row r="1639" spans="1:19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4">
        <v>1262302740</v>
      </c>
      <c r="J1639" s="14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94"/>
        <v>104</v>
      </c>
      <c r="P1639" t="s">
        <v>8310</v>
      </c>
      <c r="Q1639" t="s">
        <v>8309</v>
      </c>
      <c r="R1639" s="12">
        <f t="shared" si="92"/>
        <v>40122.751620370371</v>
      </c>
      <c r="S1639" s="13">
        <f t="shared" si="93"/>
        <v>40178.98541666667</v>
      </c>
    </row>
    <row r="1640" spans="1:19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4">
        <v>1362086700</v>
      </c>
      <c r="J1640" s="14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94"/>
        <v>105</v>
      </c>
      <c r="P1640" t="s">
        <v>8310</v>
      </c>
      <c r="Q1640" t="s">
        <v>8309</v>
      </c>
      <c r="R1640" s="12">
        <f t="shared" si="92"/>
        <v>41288.68712962963</v>
      </c>
      <c r="S1640" s="13">
        <f t="shared" si="93"/>
        <v>41333.892361111109</v>
      </c>
    </row>
    <row r="1641" spans="1:19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4">
        <v>1330789165</v>
      </c>
      <c r="J1641" s="14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94"/>
        <v>100</v>
      </c>
      <c r="P1641" t="s">
        <v>8310</v>
      </c>
      <c r="Q1641" t="s">
        <v>8309</v>
      </c>
      <c r="R1641" s="12">
        <f t="shared" si="92"/>
        <v>40941.652372685188</v>
      </c>
      <c r="S1641" s="13">
        <f t="shared" si="93"/>
        <v>40971.652372685188</v>
      </c>
    </row>
    <row r="1642" spans="1:19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4">
        <v>1280800740</v>
      </c>
      <c r="J1642" s="14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94"/>
        <v>170</v>
      </c>
      <c r="P1642" t="s">
        <v>8310</v>
      </c>
      <c r="Q1642" t="s">
        <v>8309</v>
      </c>
      <c r="R1642" s="12">
        <f t="shared" si="92"/>
        <v>40379.23096064815</v>
      </c>
      <c r="S1642" s="13">
        <f t="shared" si="93"/>
        <v>40393.082638888889</v>
      </c>
    </row>
    <row r="1643" spans="1:19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4">
        <v>1418998744</v>
      </c>
      <c r="J1643" s="14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94"/>
        <v>101</v>
      </c>
      <c r="P1643" t="s">
        <v>8310</v>
      </c>
      <c r="Q1643" t="s">
        <v>8344</v>
      </c>
      <c r="R1643" s="12">
        <f t="shared" si="92"/>
        <v>41962.596574074079</v>
      </c>
      <c r="S1643" s="13">
        <f t="shared" si="93"/>
        <v>41992.596574074079</v>
      </c>
    </row>
    <row r="1644" spans="1:19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4">
        <v>1308011727</v>
      </c>
      <c r="J1644" s="1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94"/>
        <v>100</v>
      </c>
      <c r="P1644" t="s">
        <v>8310</v>
      </c>
      <c r="Q1644" t="s">
        <v>8344</v>
      </c>
      <c r="R1644" s="12">
        <f t="shared" si="92"/>
        <v>40688.024618055555</v>
      </c>
      <c r="S1644" s="13">
        <f t="shared" si="93"/>
        <v>40708.024618055555</v>
      </c>
    </row>
    <row r="1645" spans="1:19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4">
        <v>1348516012</v>
      </c>
      <c r="J1645" s="14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94"/>
        <v>125</v>
      </c>
      <c r="P1645" t="s">
        <v>8310</v>
      </c>
      <c r="Q1645" t="s">
        <v>8344</v>
      </c>
      <c r="R1645" s="12">
        <f t="shared" si="92"/>
        <v>41146.824212962965</v>
      </c>
      <c r="S1645" s="13">
        <f t="shared" si="93"/>
        <v>41176.824212962965</v>
      </c>
    </row>
    <row r="1646" spans="1:19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4">
        <v>1353551160</v>
      </c>
      <c r="J1646" s="14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94"/>
        <v>110</v>
      </c>
      <c r="P1646" t="s">
        <v>8310</v>
      </c>
      <c r="Q1646" t="s">
        <v>8344</v>
      </c>
      <c r="R1646" s="12">
        <f t="shared" si="92"/>
        <v>41175.05972222222</v>
      </c>
      <c r="S1646" s="13">
        <f t="shared" si="93"/>
        <v>41235.101388888892</v>
      </c>
    </row>
    <row r="1647" spans="1:19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4">
        <v>1379515740</v>
      </c>
      <c r="J1647" s="14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94"/>
        <v>111</v>
      </c>
      <c r="P1647" t="s">
        <v>8310</v>
      </c>
      <c r="Q1647" t="s">
        <v>8344</v>
      </c>
      <c r="R1647" s="12">
        <f t="shared" si="92"/>
        <v>41521.617361111108</v>
      </c>
      <c r="S1647" s="13">
        <f t="shared" si="93"/>
        <v>41535.617361111108</v>
      </c>
    </row>
    <row r="1648" spans="1:19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4">
        <v>1408039860</v>
      </c>
      <c r="J1648" s="14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94"/>
        <v>110</v>
      </c>
      <c r="P1648" t="s">
        <v>8310</v>
      </c>
      <c r="Q1648" t="s">
        <v>8344</v>
      </c>
      <c r="R1648" s="12">
        <f t="shared" si="92"/>
        <v>41833.450266203705</v>
      </c>
      <c r="S1648" s="13">
        <f t="shared" si="93"/>
        <v>41865.757638888892</v>
      </c>
    </row>
    <row r="1649" spans="1:19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4">
        <v>1339235377</v>
      </c>
      <c r="J1649" s="14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94"/>
        <v>105</v>
      </c>
      <c r="P1649" t="s">
        <v>8310</v>
      </c>
      <c r="Q1649" t="s">
        <v>8344</v>
      </c>
      <c r="R1649" s="12">
        <f t="shared" si="92"/>
        <v>41039.409456018519</v>
      </c>
      <c r="S1649" s="13">
        <f t="shared" si="93"/>
        <v>41069.409456018519</v>
      </c>
    </row>
    <row r="1650" spans="1:19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4">
        <v>1300636482</v>
      </c>
      <c r="J1650" s="14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94"/>
        <v>125</v>
      </c>
      <c r="P1650" t="s">
        <v>8310</v>
      </c>
      <c r="Q1650" t="s">
        <v>8344</v>
      </c>
      <c r="R1650" s="12">
        <f t="shared" si="92"/>
        <v>40592.704652777778</v>
      </c>
      <c r="S1650" s="13">
        <f t="shared" si="93"/>
        <v>40622.662986111114</v>
      </c>
    </row>
    <row r="1651" spans="1:19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4">
        <v>1400862355</v>
      </c>
      <c r="J1651" s="14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94"/>
        <v>101</v>
      </c>
      <c r="P1651" t="s">
        <v>8310</v>
      </c>
      <c r="Q1651" t="s">
        <v>8344</v>
      </c>
      <c r="R1651" s="12">
        <f t="shared" si="92"/>
        <v>41737.684664351851</v>
      </c>
      <c r="S1651" s="13">
        <f t="shared" si="93"/>
        <v>41782.684664351851</v>
      </c>
    </row>
    <row r="1652" spans="1:19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4">
        <v>1381314437</v>
      </c>
      <c r="J1652" s="14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94"/>
        <v>142</v>
      </c>
      <c r="P1652" t="s">
        <v>8310</v>
      </c>
      <c r="Q1652" t="s">
        <v>8344</v>
      </c>
      <c r="R1652" s="12">
        <f t="shared" si="92"/>
        <v>41526.435613425929</v>
      </c>
      <c r="S1652" s="13">
        <f t="shared" si="93"/>
        <v>41556.435613425929</v>
      </c>
    </row>
    <row r="1653" spans="1:19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4">
        <v>1303801140</v>
      </c>
      <c r="J1653" s="14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94"/>
        <v>101</v>
      </c>
      <c r="P1653" t="s">
        <v>8310</v>
      </c>
      <c r="Q1653" t="s">
        <v>8344</v>
      </c>
      <c r="R1653" s="12">
        <f t="shared" si="92"/>
        <v>40625.900694444441</v>
      </c>
      <c r="S1653" s="13">
        <f t="shared" si="93"/>
        <v>40659.290972222225</v>
      </c>
    </row>
    <row r="1654" spans="1:19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4">
        <v>1385297393</v>
      </c>
      <c r="J1654" s="1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94"/>
        <v>101</v>
      </c>
      <c r="P1654" t="s">
        <v>8310</v>
      </c>
      <c r="Q1654" t="s">
        <v>8344</v>
      </c>
      <c r="R1654" s="12">
        <f t="shared" si="92"/>
        <v>41572.492974537039</v>
      </c>
      <c r="S1654" s="13">
        <f t="shared" si="93"/>
        <v>41602.534641203703</v>
      </c>
    </row>
    <row r="1655" spans="1:19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4">
        <v>1303675296</v>
      </c>
      <c r="J1655" s="14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94"/>
        <v>174</v>
      </c>
      <c r="P1655" t="s">
        <v>8310</v>
      </c>
      <c r="Q1655" t="s">
        <v>8344</v>
      </c>
      <c r="R1655" s="12">
        <f t="shared" si="92"/>
        <v>40626.834444444445</v>
      </c>
      <c r="S1655" s="13">
        <f t="shared" si="93"/>
        <v>40657.834444444445</v>
      </c>
    </row>
    <row r="1656" spans="1:19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4">
        <v>1334784160</v>
      </c>
      <c r="J1656" s="14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94"/>
        <v>120</v>
      </c>
      <c r="P1656" t="s">
        <v>8310</v>
      </c>
      <c r="Q1656" t="s">
        <v>8344</v>
      </c>
      <c r="R1656" s="12">
        <f t="shared" si="92"/>
        <v>40987.890740740739</v>
      </c>
      <c r="S1656" s="13">
        <f t="shared" si="93"/>
        <v>41017.890740740739</v>
      </c>
    </row>
    <row r="1657" spans="1:19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4">
        <v>1333648820</v>
      </c>
      <c r="J1657" s="14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94"/>
        <v>143</v>
      </c>
      <c r="P1657" t="s">
        <v>8310</v>
      </c>
      <c r="Q1657" t="s">
        <v>8344</v>
      </c>
      <c r="R1657" s="12">
        <f t="shared" si="92"/>
        <v>40974.791898148149</v>
      </c>
      <c r="S1657" s="13">
        <f t="shared" si="93"/>
        <v>41004.750231481477</v>
      </c>
    </row>
    <row r="1658" spans="1:19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4">
        <v>1355437052</v>
      </c>
      <c r="J1658" s="14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94"/>
        <v>100</v>
      </c>
      <c r="P1658" t="s">
        <v>8310</v>
      </c>
      <c r="Q1658" t="s">
        <v>8344</v>
      </c>
      <c r="R1658" s="12">
        <f t="shared" si="92"/>
        <v>41226.928842592592</v>
      </c>
      <c r="S1658" s="13">
        <f t="shared" si="93"/>
        <v>41256.928842592592</v>
      </c>
    </row>
    <row r="1659" spans="1:19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4">
        <v>1337885168</v>
      </c>
      <c r="J1659" s="14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94"/>
        <v>105</v>
      </c>
      <c r="P1659" t="s">
        <v>8310</v>
      </c>
      <c r="Q1659" t="s">
        <v>8344</v>
      </c>
      <c r="R1659" s="12">
        <f t="shared" si="92"/>
        <v>41023.782037037039</v>
      </c>
      <c r="S1659" s="13">
        <f t="shared" si="93"/>
        <v>41053.782037037039</v>
      </c>
    </row>
    <row r="1660" spans="1:19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4">
        <v>1355840400</v>
      </c>
      <c r="J1660" s="14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94"/>
        <v>132</v>
      </c>
      <c r="P1660" t="s">
        <v>8310</v>
      </c>
      <c r="Q1660" t="s">
        <v>8344</v>
      </c>
      <c r="R1660" s="12">
        <f t="shared" si="92"/>
        <v>41223.22184027778</v>
      </c>
      <c r="S1660" s="13">
        <f t="shared" si="93"/>
        <v>41261.597222222219</v>
      </c>
    </row>
    <row r="1661" spans="1:19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4">
        <v>1387281600</v>
      </c>
      <c r="J1661" s="14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94"/>
        <v>113</v>
      </c>
      <c r="P1661" t="s">
        <v>8310</v>
      </c>
      <c r="Q1661" t="s">
        <v>8344</v>
      </c>
      <c r="R1661" s="12">
        <f t="shared" si="92"/>
        <v>41596.913437499999</v>
      </c>
      <c r="S1661" s="13">
        <f t="shared" si="93"/>
        <v>41625.5</v>
      </c>
    </row>
    <row r="1662" spans="1:19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4">
        <v>1462053540</v>
      </c>
      <c r="J1662" s="14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94"/>
        <v>1254</v>
      </c>
      <c r="P1662" t="s">
        <v>8310</v>
      </c>
      <c r="Q1662" t="s">
        <v>8344</v>
      </c>
      <c r="R1662" s="12">
        <f t="shared" si="92"/>
        <v>42459.693865740745</v>
      </c>
      <c r="S1662" s="13">
        <f t="shared" si="93"/>
        <v>42490.915972222225</v>
      </c>
    </row>
    <row r="1663" spans="1:19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4">
        <v>1453064400</v>
      </c>
      <c r="J1663" s="14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94"/>
        <v>103</v>
      </c>
      <c r="P1663" t="s">
        <v>8310</v>
      </c>
      <c r="Q1663" t="s">
        <v>8344</v>
      </c>
      <c r="R1663" s="12">
        <f t="shared" si="92"/>
        <v>42343.998043981483</v>
      </c>
      <c r="S1663" s="13">
        <f t="shared" si="93"/>
        <v>42386.875</v>
      </c>
    </row>
    <row r="1664" spans="1:19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4">
        <v>1325310336</v>
      </c>
      <c r="J1664" s="1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94"/>
        <v>103</v>
      </c>
      <c r="P1664" t="s">
        <v>8310</v>
      </c>
      <c r="Q1664" t="s">
        <v>8344</v>
      </c>
      <c r="R1664" s="12">
        <f t="shared" si="92"/>
        <v>40848.198333333334</v>
      </c>
      <c r="S1664" s="13">
        <f t="shared" si="93"/>
        <v>40908.239999999998</v>
      </c>
    </row>
    <row r="1665" spans="1:19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4">
        <v>1422750707</v>
      </c>
      <c r="J1665" s="14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94"/>
        <v>108</v>
      </c>
      <c r="P1665" t="s">
        <v>8310</v>
      </c>
      <c r="Q1665" t="s">
        <v>8344</v>
      </c>
      <c r="R1665" s="12">
        <f t="shared" si="92"/>
        <v>42006.02207175926</v>
      </c>
      <c r="S1665" s="13">
        <f t="shared" si="93"/>
        <v>42036.02207175926</v>
      </c>
    </row>
    <row r="1666" spans="1:19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4">
        <v>1331870340</v>
      </c>
      <c r="J1666" s="14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94"/>
        <v>122</v>
      </c>
      <c r="P1666" t="s">
        <v>8310</v>
      </c>
      <c r="Q1666" t="s">
        <v>8344</v>
      </c>
      <c r="R1666" s="12">
        <f t="shared" ref="R1666:R1729" si="95">(((J1666/60)/60)/24)+DATE(1970,1,1)</f>
        <v>40939.761782407404</v>
      </c>
      <c r="S1666" s="13">
        <f t="shared" ref="S1666:S1729" si="96">(((I1666/60)/60)/24)+DATE(1970,1,1)</f>
        <v>40984.165972222225</v>
      </c>
    </row>
    <row r="1667" spans="1:19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4">
        <v>1298343600</v>
      </c>
      <c r="J1667" s="14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94"/>
        <v>119</v>
      </c>
      <c r="P1667" t="s">
        <v>8310</v>
      </c>
      <c r="Q1667" t="s">
        <v>8344</v>
      </c>
      <c r="R1667" s="12">
        <f t="shared" si="95"/>
        <v>40564.649456018517</v>
      </c>
      <c r="S1667" s="13">
        <f t="shared" si="96"/>
        <v>40596.125</v>
      </c>
    </row>
    <row r="1668" spans="1:19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4">
        <v>1364447073</v>
      </c>
      <c r="J1668" s="14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94"/>
        <v>161</v>
      </c>
      <c r="P1668" t="s">
        <v>8310</v>
      </c>
      <c r="Q1668" t="s">
        <v>8344</v>
      </c>
      <c r="R1668" s="12">
        <f t="shared" si="95"/>
        <v>41331.253159722226</v>
      </c>
      <c r="S1668" s="13">
        <f t="shared" si="96"/>
        <v>41361.211493055554</v>
      </c>
    </row>
    <row r="1669" spans="1:19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4">
        <v>1394521140</v>
      </c>
      <c r="J1669" s="14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94"/>
        <v>127</v>
      </c>
      <c r="P1669" t="s">
        <v>8310</v>
      </c>
      <c r="Q1669" t="s">
        <v>8344</v>
      </c>
      <c r="R1669" s="12">
        <f t="shared" si="95"/>
        <v>41682.0705787037</v>
      </c>
      <c r="S1669" s="13">
        <f t="shared" si="96"/>
        <v>41709.290972222225</v>
      </c>
    </row>
    <row r="1670" spans="1:19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4">
        <v>1322454939</v>
      </c>
      <c r="J1670" s="14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94"/>
        <v>103</v>
      </c>
      <c r="P1670" t="s">
        <v>8310</v>
      </c>
      <c r="Q1670" t="s">
        <v>8344</v>
      </c>
      <c r="R1670" s="12">
        <f t="shared" si="95"/>
        <v>40845.14975694444</v>
      </c>
      <c r="S1670" s="13">
        <f t="shared" si="96"/>
        <v>40875.191423611112</v>
      </c>
    </row>
    <row r="1671" spans="1:19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4">
        <v>1464729276</v>
      </c>
      <c r="J1671" s="14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94"/>
        <v>140</v>
      </c>
      <c r="P1671" t="s">
        <v>8310</v>
      </c>
      <c r="Q1671" t="s">
        <v>8344</v>
      </c>
      <c r="R1671" s="12">
        <f t="shared" si="95"/>
        <v>42461.885138888887</v>
      </c>
      <c r="S1671" s="13">
        <f t="shared" si="96"/>
        <v>42521.885138888887</v>
      </c>
    </row>
    <row r="1672" spans="1:19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4">
        <v>1278302400</v>
      </c>
      <c r="J1672" s="14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94"/>
        <v>103</v>
      </c>
      <c r="P1672" t="s">
        <v>8310</v>
      </c>
      <c r="Q1672" t="s">
        <v>8344</v>
      </c>
      <c r="R1672" s="12">
        <f t="shared" si="95"/>
        <v>40313.930543981485</v>
      </c>
      <c r="S1672" s="13">
        <f t="shared" si="96"/>
        <v>40364.166666666664</v>
      </c>
    </row>
    <row r="1673" spans="1:19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4">
        <v>1470056614</v>
      </c>
      <c r="J1673" s="14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94"/>
        <v>101</v>
      </c>
      <c r="P1673" t="s">
        <v>8310</v>
      </c>
      <c r="Q1673" t="s">
        <v>8344</v>
      </c>
      <c r="R1673" s="12">
        <f t="shared" si="95"/>
        <v>42553.54414351852</v>
      </c>
      <c r="S1673" s="13">
        <f t="shared" si="96"/>
        <v>42583.54414351852</v>
      </c>
    </row>
    <row r="1674" spans="1:19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4">
        <v>1338824730</v>
      </c>
      <c r="J1674" s="1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97">ROUND(E1674/D1674*100,0)</f>
        <v>113</v>
      </c>
      <c r="P1674" t="s">
        <v>8310</v>
      </c>
      <c r="Q1674" t="s">
        <v>8344</v>
      </c>
      <c r="R1674" s="12">
        <f t="shared" si="95"/>
        <v>41034.656597222223</v>
      </c>
      <c r="S1674" s="13">
        <f t="shared" si="96"/>
        <v>41064.656597222223</v>
      </c>
    </row>
    <row r="1675" spans="1:19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4">
        <v>1425675892</v>
      </c>
      <c r="J1675" s="14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97"/>
        <v>128</v>
      </c>
      <c r="P1675" t="s">
        <v>8310</v>
      </c>
      <c r="Q1675" t="s">
        <v>8344</v>
      </c>
      <c r="R1675" s="12">
        <f t="shared" si="95"/>
        <v>42039.878379629634</v>
      </c>
      <c r="S1675" s="13">
        <f t="shared" si="96"/>
        <v>42069.878379629634</v>
      </c>
    </row>
    <row r="1676" spans="1:19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4">
        <v>1471503540</v>
      </c>
      <c r="J1676" s="14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97"/>
        <v>202</v>
      </c>
      <c r="P1676" t="s">
        <v>8310</v>
      </c>
      <c r="Q1676" t="s">
        <v>8344</v>
      </c>
      <c r="R1676" s="12">
        <f t="shared" si="95"/>
        <v>42569.605393518519</v>
      </c>
      <c r="S1676" s="13">
        <f t="shared" si="96"/>
        <v>42600.290972222225</v>
      </c>
    </row>
    <row r="1677" spans="1:19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4">
        <v>1318802580</v>
      </c>
      <c r="J1677" s="14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97"/>
        <v>137</v>
      </c>
      <c r="P1677" t="s">
        <v>8310</v>
      </c>
      <c r="Q1677" t="s">
        <v>8344</v>
      </c>
      <c r="R1677" s="12">
        <f t="shared" si="95"/>
        <v>40802.733101851853</v>
      </c>
      <c r="S1677" s="13">
        <f t="shared" si="96"/>
        <v>40832.918749999997</v>
      </c>
    </row>
    <row r="1678" spans="1:19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4">
        <v>1334980740</v>
      </c>
      <c r="J1678" s="14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97"/>
        <v>115</v>
      </c>
      <c r="P1678" t="s">
        <v>8310</v>
      </c>
      <c r="Q1678" t="s">
        <v>8344</v>
      </c>
      <c r="R1678" s="12">
        <f t="shared" si="95"/>
        <v>40973.72623842593</v>
      </c>
      <c r="S1678" s="13">
        <f t="shared" si="96"/>
        <v>41020.165972222225</v>
      </c>
    </row>
    <row r="1679" spans="1:19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4">
        <v>1460786340</v>
      </c>
      <c r="J1679" s="14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97"/>
        <v>112</v>
      </c>
      <c r="P1679" t="s">
        <v>8310</v>
      </c>
      <c r="Q1679" t="s">
        <v>8344</v>
      </c>
      <c r="R1679" s="12">
        <f t="shared" si="95"/>
        <v>42416.407129629632</v>
      </c>
      <c r="S1679" s="13">
        <f t="shared" si="96"/>
        <v>42476.249305555553</v>
      </c>
    </row>
    <row r="1680" spans="1:19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4">
        <v>1391718671</v>
      </c>
      <c r="J1680" s="14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97"/>
        <v>118</v>
      </c>
      <c r="P1680" t="s">
        <v>8310</v>
      </c>
      <c r="Q1680" t="s">
        <v>8344</v>
      </c>
      <c r="R1680" s="12">
        <f t="shared" si="95"/>
        <v>41662.854988425926</v>
      </c>
      <c r="S1680" s="13">
        <f t="shared" si="96"/>
        <v>41676.854988425926</v>
      </c>
    </row>
    <row r="1681" spans="1:19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4">
        <v>1311298745</v>
      </c>
      <c r="J1681" s="14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97"/>
        <v>175</v>
      </c>
      <c r="P1681" t="s">
        <v>8310</v>
      </c>
      <c r="Q1681" t="s">
        <v>8344</v>
      </c>
      <c r="R1681" s="12">
        <f t="shared" si="95"/>
        <v>40723.068807870368</v>
      </c>
      <c r="S1681" s="13">
        <f t="shared" si="96"/>
        <v>40746.068807870368</v>
      </c>
    </row>
    <row r="1682" spans="1:19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4">
        <v>1405188667</v>
      </c>
      <c r="J1682" s="14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97"/>
        <v>118</v>
      </c>
      <c r="P1682" t="s">
        <v>8310</v>
      </c>
      <c r="Q1682" t="s">
        <v>8344</v>
      </c>
      <c r="R1682" s="12">
        <f t="shared" si="95"/>
        <v>41802.757719907408</v>
      </c>
      <c r="S1682" s="13">
        <f t="shared" si="96"/>
        <v>41832.757719907408</v>
      </c>
    </row>
    <row r="1683" spans="1:19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4">
        <v>1490752800</v>
      </c>
      <c r="J1683" s="14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97"/>
        <v>101</v>
      </c>
      <c r="P1683" t="s">
        <v>8310</v>
      </c>
      <c r="Q1683" t="s">
        <v>8345</v>
      </c>
      <c r="R1683" s="12">
        <f t="shared" si="95"/>
        <v>42774.121342592596</v>
      </c>
      <c r="S1683" s="13">
        <f t="shared" si="96"/>
        <v>42823.083333333328</v>
      </c>
    </row>
    <row r="1684" spans="1:19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4">
        <v>1492142860</v>
      </c>
      <c r="J1684" s="1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97"/>
        <v>0</v>
      </c>
      <c r="P1684" t="s">
        <v>8310</v>
      </c>
      <c r="Q1684" t="s">
        <v>8345</v>
      </c>
      <c r="R1684" s="12">
        <f t="shared" si="95"/>
        <v>42779.21365740741</v>
      </c>
      <c r="S1684" s="13">
        <f t="shared" si="96"/>
        <v>42839.171990740739</v>
      </c>
    </row>
    <row r="1685" spans="1:19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4">
        <v>1491590738</v>
      </c>
      <c r="J1685" s="14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97"/>
        <v>22</v>
      </c>
      <c r="P1685" t="s">
        <v>8310</v>
      </c>
      <c r="Q1685" t="s">
        <v>8345</v>
      </c>
      <c r="R1685" s="12">
        <f t="shared" si="95"/>
        <v>42808.781689814816</v>
      </c>
      <c r="S1685" s="13">
        <f t="shared" si="96"/>
        <v>42832.781689814816</v>
      </c>
    </row>
    <row r="1686" spans="1:19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4">
        <v>1489775641</v>
      </c>
      <c r="J1686" s="14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97"/>
        <v>109</v>
      </c>
      <c r="P1686" t="s">
        <v>8310</v>
      </c>
      <c r="Q1686" t="s">
        <v>8345</v>
      </c>
      <c r="R1686" s="12">
        <f t="shared" si="95"/>
        <v>42783.815289351856</v>
      </c>
      <c r="S1686" s="13">
        <f t="shared" si="96"/>
        <v>42811.773622685185</v>
      </c>
    </row>
    <row r="1687" spans="1:19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4">
        <v>1490331623</v>
      </c>
      <c r="J1687" s="14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97"/>
        <v>103</v>
      </c>
      <c r="P1687" t="s">
        <v>8310</v>
      </c>
      <c r="Q1687" t="s">
        <v>8345</v>
      </c>
      <c r="R1687" s="12">
        <f t="shared" si="95"/>
        <v>42788.2502662037</v>
      </c>
      <c r="S1687" s="13">
        <f t="shared" si="96"/>
        <v>42818.208599537036</v>
      </c>
    </row>
    <row r="1688" spans="1:19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4">
        <v>1493320519</v>
      </c>
      <c r="J1688" s="14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97"/>
        <v>0</v>
      </c>
      <c r="P1688" t="s">
        <v>8310</v>
      </c>
      <c r="Q1688" t="s">
        <v>8345</v>
      </c>
      <c r="R1688" s="12">
        <f t="shared" si="95"/>
        <v>42792.843969907408</v>
      </c>
      <c r="S1688" s="13">
        <f t="shared" si="96"/>
        <v>42852.802303240736</v>
      </c>
    </row>
    <row r="1689" spans="1:19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4">
        <v>1491855300</v>
      </c>
      <c r="J1689" s="14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97"/>
        <v>31</v>
      </c>
      <c r="P1689" t="s">
        <v>8310</v>
      </c>
      <c r="Q1689" t="s">
        <v>8345</v>
      </c>
      <c r="R1689" s="12">
        <f t="shared" si="95"/>
        <v>42802.046817129631</v>
      </c>
      <c r="S1689" s="13">
        <f t="shared" si="96"/>
        <v>42835.84375</v>
      </c>
    </row>
    <row r="1690" spans="1:19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4">
        <v>1491738594</v>
      </c>
      <c r="J1690" s="14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97"/>
        <v>44</v>
      </c>
      <c r="P1690" t="s">
        <v>8310</v>
      </c>
      <c r="Q1690" t="s">
        <v>8345</v>
      </c>
      <c r="R1690" s="12">
        <f t="shared" si="95"/>
        <v>42804.534652777773</v>
      </c>
      <c r="S1690" s="13">
        <f t="shared" si="96"/>
        <v>42834.492986111116</v>
      </c>
    </row>
    <row r="1691" spans="1:19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4">
        <v>1489700230</v>
      </c>
      <c r="J1691" s="14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97"/>
        <v>100</v>
      </c>
      <c r="P1691" t="s">
        <v>8310</v>
      </c>
      <c r="Q1691" t="s">
        <v>8345</v>
      </c>
      <c r="R1691" s="12">
        <f t="shared" si="95"/>
        <v>42780.942476851851</v>
      </c>
      <c r="S1691" s="13">
        <f t="shared" si="96"/>
        <v>42810.900810185187</v>
      </c>
    </row>
    <row r="1692" spans="1:19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4">
        <v>1491470442</v>
      </c>
      <c r="J1692" s="14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97"/>
        <v>25</v>
      </c>
      <c r="P1692" t="s">
        <v>8310</v>
      </c>
      <c r="Q1692" t="s">
        <v>8345</v>
      </c>
      <c r="R1692" s="12">
        <f t="shared" si="95"/>
        <v>42801.43104166667</v>
      </c>
      <c r="S1692" s="13">
        <f t="shared" si="96"/>
        <v>42831.389374999999</v>
      </c>
    </row>
    <row r="1693" spans="1:19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4">
        <v>1491181200</v>
      </c>
      <c r="J1693" s="14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97"/>
        <v>33</v>
      </c>
      <c r="P1693" t="s">
        <v>8310</v>
      </c>
      <c r="Q1693" t="s">
        <v>8345</v>
      </c>
      <c r="R1693" s="12">
        <f t="shared" si="95"/>
        <v>42795.701481481476</v>
      </c>
      <c r="S1693" s="13">
        <f t="shared" si="96"/>
        <v>42828.041666666672</v>
      </c>
    </row>
    <row r="1694" spans="1:19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4">
        <v>1490572740</v>
      </c>
      <c r="J1694" s="1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97"/>
        <v>48</v>
      </c>
      <c r="P1694" t="s">
        <v>8310</v>
      </c>
      <c r="Q1694" t="s">
        <v>8345</v>
      </c>
      <c r="R1694" s="12">
        <f t="shared" si="95"/>
        <v>42788.151238425926</v>
      </c>
      <c r="S1694" s="13">
        <f t="shared" si="96"/>
        <v>42820.999305555553</v>
      </c>
    </row>
    <row r="1695" spans="1:19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4">
        <v>1491768000</v>
      </c>
      <c r="J1695" s="14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97"/>
        <v>9</v>
      </c>
      <c r="P1695" t="s">
        <v>8310</v>
      </c>
      <c r="Q1695" t="s">
        <v>8345</v>
      </c>
      <c r="R1695" s="12">
        <f t="shared" si="95"/>
        <v>42803.920277777783</v>
      </c>
      <c r="S1695" s="13">
        <f t="shared" si="96"/>
        <v>42834.833333333328</v>
      </c>
    </row>
    <row r="1696" spans="1:19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4">
        <v>1490589360</v>
      </c>
      <c r="J1696" s="14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97"/>
        <v>0</v>
      </c>
      <c r="P1696" t="s">
        <v>8310</v>
      </c>
      <c r="Q1696" t="s">
        <v>8345</v>
      </c>
      <c r="R1696" s="12">
        <f t="shared" si="95"/>
        <v>42791.669837962967</v>
      </c>
      <c r="S1696" s="13">
        <f t="shared" si="96"/>
        <v>42821.191666666666</v>
      </c>
    </row>
    <row r="1697" spans="1:19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4">
        <v>1491786000</v>
      </c>
      <c r="J1697" s="14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97"/>
        <v>12</v>
      </c>
      <c r="P1697" t="s">
        <v>8310</v>
      </c>
      <c r="Q1697" t="s">
        <v>8345</v>
      </c>
      <c r="R1697" s="12">
        <f t="shared" si="95"/>
        <v>42801.031412037039</v>
      </c>
      <c r="S1697" s="13">
        <f t="shared" si="96"/>
        <v>42835.041666666672</v>
      </c>
    </row>
    <row r="1698" spans="1:19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4">
        <v>1491007211</v>
      </c>
      <c r="J1698" s="14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97"/>
        <v>0</v>
      </c>
      <c r="P1698" t="s">
        <v>8310</v>
      </c>
      <c r="Q1698" t="s">
        <v>8345</v>
      </c>
      <c r="R1698" s="12">
        <f t="shared" si="95"/>
        <v>42796.069571759261</v>
      </c>
      <c r="S1698" s="13">
        <f t="shared" si="96"/>
        <v>42826.027905092589</v>
      </c>
    </row>
    <row r="1699" spans="1:19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4">
        <v>1491781648</v>
      </c>
      <c r="J1699" s="14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97"/>
        <v>20</v>
      </c>
      <c r="P1699" t="s">
        <v>8310</v>
      </c>
      <c r="Q1699" t="s">
        <v>8345</v>
      </c>
      <c r="R1699" s="12">
        <f t="shared" si="95"/>
        <v>42805.032962962956</v>
      </c>
      <c r="S1699" s="13">
        <f t="shared" si="96"/>
        <v>42834.991296296299</v>
      </c>
    </row>
    <row r="1700" spans="1:19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4">
        <v>1490499180</v>
      </c>
      <c r="J1700" s="14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97"/>
        <v>0</v>
      </c>
      <c r="P1700" t="s">
        <v>8310</v>
      </c>
      <c r="Q1700" t="s">
        <v>8345</v>
      </c>
      <c r="R1700" s="12">
        <f t="shared" si="95"/>
        <v>42796.207870370374</v>
      </c>
      <c r="S1700" s="13">
        <f t="shared" si="96"/>
        <v>42820.147916666669</v>
      </c>
    </row>
    <row r="1701" spans="1:19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4">
        <v>1491943445</v>
      </c>
      <c r="J1701" s="14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97"/>
        <v>4</v>
      </c>
      <c r="P1701" t="s">
        <v>8310</v>
      </c>
      <c r="Q1701" t="s">
        <v>8345</v>
      </c>
      <c r="R1701" s="12">
        <f t="shared" si="95"/>
        <v>42806.863946759258</v>
      </c>
      <c r="S1701" s="13">
        <f t="shared" si="96"/>
        <v>42836.863946759258</v>
      </c>
    </row>
    <row r="1702" spans="1:19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4">
        <v>1491019200</v>
      </c>
      <c r="J1702" s="14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97"/>
        <v>26</v>
      </c>
      <c r="P1702" t="s">
        <v>8310</v>
      </c>
      <c r="Q1702" t="s">
        <v>8345</v>
      </c>
      <c r="R1702" s="12">
        <f t="shared" si="95"/>
        <v>42796.071643518517</v>
      </c>
      <c r="S1702" s="13">
        <f t="shared" si="96"/>
        <v>42826.166666666672</v>
      </c>
    </row>
    <row r="1703" spans="1:19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4">
        <v>1421337405</v>
      </c>
      <c r="J1703" s="14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97"/>
        <v>0</v>
      </c>
      <c r="P1703" t="s">
        <v>8310</v>
      </c>
      <c r="Q1703" t="s">
        <v>8345</v>
      </c>
      <c r="R1703" s="12">
        <f t="shared" si="95"/>
        <v>41989.664409722223</v>
      </c>
      <c r="S1703" s="13">
        <f t="shared" si="96"/>
        <v>42019.664409722223</v>
      </c>
    </row>
    <row r="1704" spans="1:19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4">
        <v>1427745150</v>
      </c>
      <c r="J1704" s="1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97"/>
        <v>0</v>
      </c>
      <c r="P1704" t="s">
        <v>8310</v>
      </c>
      <c r="Q1704" t="s">
        <v>8345</v>
      </c>
      <c r="R1704" s="12">
        <f t="shared" si="95"/>
        <v>42063.869791666672</v>
      </c>
      <c r="S1704" s="13">
        <f t="shared" si="96"/>
        <v>42093.828125</v>
      </c>
    </row>
    <row r="1705" spans="1:19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4">
        <v>1441003537</v>
      </c>
      <c r="J1705" s="14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97"/>
        <v>1</v>
      </c>
      <c r="P1705" t="s">
        <v>8310</v>
      </c>
      <c r="Q1705" t="s">
        <v>8345</v>
      </c>
      <c r="R1705" s="12">
        <f t="shared" si="95"/>
        <v>42187.281678240746</v>
      </c>
      <c r="S1705" s="13">
        <f t="shared" si="96"/>
        <v>42247.281678240746</v>
      </c>
    </row>
    <row r="1706" spans="1:19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4">
        <v>1424056873</v>
      </c>
      <c r="J1706" s="14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97"/>
        <v>65</v>
      </c>
      <c r="P1706" t="s">
        <v>8310</v>
      </c>
      <c r="Q1706" t="s">
        <v>8345</v>
      </c>
      <c r="R1706" s="12">
        <f t="shared" si="95"/>
        <v>42021.139733796299</v>
      </c>
      <c r="S1706" s="13">
        <f t="shared" si="96"/>
        <v>42051.139733796299</v>
      </c>
    </row>
    <row r="1707" spans="1:19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4">
        <v>1441814400</v>
      </c>
      <c r="J1707" s="14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97"/>
        <v>0</v>
      </c>
      <c r="P1707" t="s">
        <v>8310</v>
      </c>
      <c r="Q1707" t="s">
        <v>8345</v>
      </c>
      <c r="R1707" s="12">
        <f t="shared" si="95"/>
        <v>42245.016736111109</v>
      </c>
      <c r="S1707" s="13">
        <f t="shared" si="96"/>
        <v>42256.666666666672</v>
      </c>
    </row>
    <row r="1708" spans="1:19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4">
        <v>1440314472</v>
      </c>
      <c r="J1708" s="14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97"/>
        <v>0</v>
      </c>
      <c r="P1708" t="s">
        <v>8310</v>
      </c>
      <c r="Q1708" t="s">
        <v>8345</v>
      </c>
      <c r="R1708" s="12">
        <f t="shared" si="95"/>
        <v>42179.306388888886</v>
      </c>
      <c r="S1708" s="13">
        <f t="shared" si="96"/>
        <v>42239.306388888886</v>
      </c>
    </row>
    <row r="1709" spans="1:19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4">
        <v>1459181895</v>
      </c>
      <c r="J1709" s="14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97"/>
        <v>10</v>
      </c>
      <c r="P1709" t="s">
        <v>8310</v>
      </c>
      <c r="Q1709" t="s">
        <v>8345</v>
      </c>
      <c r="R1709" s="12">
        <f t="shared" si="95"/>
        <v>42427.721006944441</v>
      </c>
      <c r="S1709" s="13">
        <f t="shared" si="96"/>
        <v>42457.679340277777</v>
      </c>
    </row>
    <row r="1710" spans="1:19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4">
        <v>1462135706</v>
      </c>
      <c r="J1710" s="14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97"/>
        <v>0</v>
      </c>
      <c r="P1710" t="s">
        <v>8310</v>
      </c>
      <c r="Q1710" t="s">
        <v>8345</v>
      </c>
      <c r="R1710" s="12">
        <f t="shared" si="95"/>
        <v>42451.866967592592</v>
      </c>
      <c r="S1710" s="13">
        <f t="shared" si="96"/>
        <v>42491.866967592592</v>
      </c>
    </row>
    <row r="1711" spans="1:19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4">
        <v>1409513940</v>
      </c>
      <c r="J1711" s="14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97"/>
        <v>5</v>
      </c>
      <c r="P1711" t="s">
        <v>8310</v>
      </c>
      <c r="Q1711" t="s">
        <v>8345</v>
      </c>
      <c r="R1711" s="12">
        <f t="shared" si="95"/>
        <v>41841.56381944444</v>
      </c>
      <c r="S1711" s="13">
        <f t="shared" si="96"/>
        <v>41882.818749999999</v>
      </c>
    </row>
    <row r="1712" spans="1:19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4">
        <v>1453122000</v>
      </c>
      <c r="J1712" s="14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97"/>
        <v>1</v>
      </c>
      <c r="P1712" t="s">
        <v>8310</v>
      </c>
      <c r="Q1712" t="s">
        <v>8345</v>
      </c>
      <c r="R1712" s="12">
        <f t="shared" si="95"/>
        <v>42341.59129629629</v>
      </c>
      <c r="S1712" s="13">
        <f t="shared" si="96"/>
        <v>42387.541666666672</v>
      </c>
    </row>
    <row r="1713" spans="1:19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4">
        <v>1409585434</v>
      </c>
      <c r="J1713" s="14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97"/>
        <v>11</v>
      </c>
      <c r="P1713" t="s">
        <v>8310</v>
      </c>
      <c r="Q1713" t="s">
        <v>8345</v>
      </c>
      <c r="R1713" s="12">
        <f t="shared" si="95"/>
        <v>41852.646226851852</v>
      </c>
      <c r="S1713" s="13">
        <f t="shared" si="96"/>
        <v>41883.646226851852</v>
      </c>
    </row>
    <row r="1714" spans="1:19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4">
        <v>1435701353</v>
      </c>
      <c r="J1714" s="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97"/>
        <v>0</v>
      </c>
      <c r="P1714" t="s">
        <v>8310</v>
      </c>
      <c r="Q1714" t="s">
        <v>8345</v>
      </c>
      <c r="R1714" s="12">
        <f t="shared" si="95"/>
        <v>42125.913807870369</v>
      </c>
      <c r="S1714" s="13">
        <f t="shared" si="96"/>
        <v>42185.913807870369</v>
      </c>
    </row>
    <row r="1715" spans="1:19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4">
        <v>1412536412</v>
      </c>
      <c r="J1715" s="14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97"/>
        <v>2</v>
      </c>
      <c r="P1715" t="s">
        <v>8310</v>
      </c>
      <c r="Q1715" t="s">
        <v>8345</v>
      </c>
      <c r="R1715" s="12">
        <f t="shared" si="95"/>
        <v>41887.801064814819</v>
      </c>
      <c r="S1715" s="13">
        <f t="shared" si="96"/>
        <v>41917.801064814819</v>
      </c>
    </row>
    <row r="1716" spans="1:19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4">
        <v>1430517761</v>
      </c>
      <c r="J1716" s="14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97"/>
        <v>8</v>
      </c>
      <c r="P1716" t="s">
        <v>8310</v>
      </c>
      <c r="Q1716" t="s">
        <v>8345</v>
      </c>
      <c r="R1716" s="12">
        <f t="shared" si="95"/>
        <v>42095.918530092589</v>
      </c>
      <c r="S1716" s="13">
        <f t="shared" si="96"/>
        <v>42125.918530092589</v>
      </c>
    </row>
    <row r="1717" spans="1:19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4">
        <v>1427772120</v>
      </c>
      <c r="J1717" s="14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97"/>
        <v>0</v>
      </c>
      <c r="P1717" t="s">
        <v>8310</v>
      </c>
      <c r="Q1717" t="s">
        <v>8345</v>
      </c>
      <c r="R1717" s="12">
        <f t="shared" si="95"/>
        <v>42064.217418981483</v>
      </c>
      <c r="S1717" s="13">
        <f t="shared" si="96"/>
        <v>42094.140277777777</v>
      </c>
    </row>
    <row r="1718" spans="1:19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4">
        <v>1481295099</v>
      </c>
      <c r="J1718" s="14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97"/>
        <v>8</v>
      </c>
      <c r="P1718" t="s">
        <v>8310</v>
      </c>
      <c r="Q1718" t="s">
        <v>8345</v>
      </c>
      <c r="R1718" s="12">
        <f t="shared" si="95"/>
        <v>42673.577534722222</v>
      </c>
      <c r="S1718" s="13">
        <f t="shared" si="96"/>
        <v>42713.619201388887</v>
      </c>
    </row>
    <row r="1719" spans="1:19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4">
        <v>1461211200</v>
      </c>
      <c r="J1719" s="14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97"/>
        <v>43</v>
      </c>
      <c r="P1719" t="s">
        <v>8310</v>
      </c>
      <c r="Q1719" t="s">
        <v>8345</v>
      </c>
      <c r="R1719" s="12">
        <f t="shared" si="95"/>
        <v>42460.98192129629</v>
      </c>
      <c r="S1719" s="13">
        <f t="shared" si="96"/>
        <v>42481.166666666672</v>
      </c>
    </row>
    <row r="1720" spans="1:19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4">
        <v>1463201940</v>
      </c>
      <c r="J1720" s="14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97"/>
        <v>0</v>
      </c>
      <c r="P1720" t="s">
        <v>8310</v>
      </c>
      <c r="Q1720" t="s">
        <v>8345</v>
      </c>
      <c r="R1720" s="12">
        <f t="shared" si="95"/>
        <v>42460.610520833332</v>
      </c>
      <c r="S1720" s="13">
        <f t="shared" si="96"/>
        <v>42504.207638888889</v>
      </c>
    </row>
    <row r="1721" spans="1:19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4">
        <v>1410958191</v>
      </c>
      <c r="J1721" s="14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97"/>
        <v>1</v>
      </c>
      <c r="P1721" t="s">
        <v>8310</v>
      </c>
      <c r="Q1721" t="s">
        <v>8345</v>
      </c>
      <c r="R1721" s="12">
        <f t="shared" si="95"/>
        <v>41869.534618055557</v>
      </c>
      <c r="S1721" s="13">
        <f t="shared" si="96"/>
        <v>41899.534618055557</v>
      </c>
    </row>
    <row r="1722" spans="1:19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4">
        <v>1415562471</v>
      </c>
      <c r="J1722" s="14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97"/>
        <v>6</v>
      </c>
      <c r="P1722" t="s">
        <v>8310</v>
      </c>
      <c r="Q1722" t="s">
        <v>8345</v>
      </c>
      <c r="R1722" s="12">
        <f t="shared" si="95"/>
        <v>41922.783229166671</v>
      </c>
      <c r="S1722" s="13">
        <f t="shared" si="96"/>
        <v>41952.824895833335</v>
      </c>
    </row>
    <row r="1723" spans="1:19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4">
        <v>1449831863</v>
      </c>
      <c r="J1723" s="14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97"/>
        <v>0</v>
      </c>
      <c r="P1723" t="s">
        <v>8310</v>
      </c>
      <c r="Q1723" t="s">
        <v>8345</v>
      </c>
      <c r="R1723" s="12">
        <f t="shared" si="95"/>
        <v>42319.461377314816</v>
      </c>
      <c r="S1723" s="13">
        <f t="shared" si="96"/>
        <v>42349.461377314816</v>
      </c>
    </row>
    <row r="1724" spans="1:19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4">
        <v>1459642200</v>
      </c>
      <c r="J1724" s="1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97"/>
        <v>0</v>
      </c>
      <c r="P1724" t="s">
        <v>8310</v>
      </c>
      <c r="Q1724" t="s">
        <v>8345</v>
      </c>
      <c r="R1724" s="12">
        <f t="shared" si="95"/>
        <v>42425.960983796293</v>
      </c>
      <c r="S1724" s="13">
        <f t="shared" si="96"/>
        <v>42463.006944444445</v>
      </c>
    </row>
    <row r="1725" spans="1:19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4">
        <v>1435730400</v>
      </c>
      <c r="J1725" s="14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97"/>
        <v>7</v>
      </c>
      <c r="P1725" t="s">
        <v>8310</v>
      </c>
      <c r="Q1725" t="s">
        <v>8345</v>
      </c>
      <c r="R1725" s="12">
        <f t="shared" si="95"/>
        <v>42129.82540509259</v>
      </c>
      <c r="S1725" s="13">
        <f t="shared" si="96"/>
        <v>42186.25</v>
      </c>
    </row>
    <row r="1726" spans="1:19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4">
        <v>1414707762</v>
      </c>
      <c r="J1726" s="14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97"/>
        <v>1</v>
      </c>
      <c r="P1726" t="s">
        <v>8310</v>
      </c>
      <c r="Q1726" t="s">
        <v>8345</v>
      </c>
      <c r="R1726" s="12">
        <f t="shared" si="95"/>
        <v>41912.932430555556</v>
      </c>
      <c r="S1726" s="13">
        <f t="shared" si="96"/>
        <v>41942.932430555556</v>
      </c>
    </row>
    <row r="1727" spans="1:19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4">
        <v>1408922049</v>
      </c>
      <c r="J1727" s="14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97"/>
        <v>10</v>
      </c>
      <c r="P1727" t="s">
        <v>8310</v>
      </c>
      <c r="Q1727" t="s">
        <v>8345</v>
      </c>
      <c r="R1727" s="12">
        <f t="shared" si="95"/>
        <v>41845.968159722222</v>
      </c>
      <c r="S1727" s="13">
        <f t="shared" si="96"/>
        <v>41875.968159722222</v>
      </c>
    </row>
    <row r="1728" spans="1:19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4">
        <v>1403906664</v>
      </c>
      <c r="J1728" s="14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97"/>
        <v>34</v>
      </c>
      <c r="P1728" t="s">
        <v>8310</v>
      </c>
      <c r="Q1728" t="s">
        <v>8345</v>
      </c>
      <c r="R1728" s="12">
        <f t="shared" si="95"/>
        <v>41788.919722222221</v>
      </c>
      <c r="S1728" s="13">
        <f t="shared" si="96"/>
        <v>41817.919722222221</v>
      </c>
    </row>
    <row r="1729" spans="1:19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4">
        <v>1428231600</v>
      </c>
      <c r="J1729" s="14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97"/>
        <v>0</v>
      </c>
      <c r="P1729" t="s">
        <v>8310</v>
      </c>
      <c r="Q1729" t="s">
        <v>8345</v>
      </c>
      <c r="R1729" s="12">
        <f t="shared" si="95"/>
        <v>42044.927974537044</v>
      </c>
      <c r="S1729" s="13">
        <f t="shared" si="96"/>
        <v>42099.458333333328</v>
      </c>
    </row>
    <row r="1730" spans="1:19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4">
        <v>1445439674</v>
      </c>
      <c r="J1730" s="14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97"/>
        <v>68</v>
      </c>
      <c r="P1730" t="s">
        <v>8310</v>
      </c>
      <c r="Q1730" t="s">
        <v>8345</v>
      </c>
      <c r="R1730" s="12">
        <f t="shared" ref="R1730:R1793" si="98">(((J1730/60)/60)/24)+DATE(1970,1,1)</f>
        <v>42268.625856481478</v>
      </c>
      <c r="S1730" s="13">
        <f t="shared" ref="S1730:S1793" si="99">(((I1730/60)/60)/24)+DATE(1970,1,1)</f>
        <v>42298.625856481478</v>
      </c>
    </row>
    <row r="1731" spans="1:19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4">
        <v>1465521306</v>
      </c>
      <c r="J1731" s="14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97"/>
        <v>0</v>
      </c>
      <c r="P1731" t="s">
        <v>8310</v>
      </c>
      <c r="Q1731" t="s">
        <v>8345</v>
      </c>
      <c r="R1731" s="12">
        <f t="shared" si="98"/>
        <v>42471.052152777775</v>
      </c>
      <c r="S1731" s="13">
        <f t="shared" si="99"/>
        <v>42531.052152777775</v>
      </c>
    </row>
    <row r="1732" spans="1:19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4">
        <v>1445738783</v>
      </c>
      <c r="J1732" s="14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97"/>
        <v>0</v>
      </c>
      <c r="P1732" t="s">
        <v>8310</v>
      </c>
      <c r="Q1732" t="s">
        <v>8345</v>
      </c>
      <c r="R1732" s="12">
        <f t="shared" si="98"/>
        <v>42272.087766203709</v>
      </c>
      <c r="S1732" s="13">
        <f t="shared" si="99"/>
        <v>42302.087766203709</v>
      </c>
    </row>
    <row r="1733" spans="1:19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4">
        <v>1434034800</v>
      </c>
      <c r="J1733" s="14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97"/>
        <v>0</v>
      </c>
      <c r="P1733" t="s">
        <v>8310</v>
      </c>
      <c r="Q1733" t="s">
        <v>8345</v>
      </c>
      <c r="R1733" s="12">
        <f t="shared" si="98"/>
        <v>42152.906851851847</v>
      </c>
      <c r="S1733" s="13">
        <f t="shared" si="99"/>
        <v>42166.625</v>
      </c>
    </row>
    <row r="1734" spans="1:19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4">
        <v>1452920400</v>
      </c>
      <c r="J1734" s="1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97"/>
        <v>0</v>
      </c>
      <c r="P1734" t="s">
        <v>8310</v>
      </c>
      <c r="Q1734" t="s">
        <v>8345</v>
      </c>
      <c r="R1734" s="12">
        <f t="shared" si="98"/>
        <v>42325.683807870373</v>
      </c>
      <c r="S1734" s="13">
        <f t="shared" si="99"/>
        <v>42385.208333333328</v>
      </c>
    </row>
    <row r="1735" spans="1:19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4">
        <v>1473802200</v>
      </c>
      <c r="J1735" s="14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97"/>
        <v>0</v>
      </c>
      <c r="P1735" t="s">
        <v>8310</v>
      </c>
      <c r="Q1735" t="s">
        <v>8345</v>
      </c>
      <c r="R1735" s="12">
        <f t="shared" si="98"/>
        <v>42614.675625000003</v>
      </c>
      <c r="S1735" s="13">
        <f t="shared" si="99"/>
        <v>42626.895833333328</v>
      </c>
    </row>
    <row r="1736" spans="1:19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4">
        <v>1431046356</v>
      </c>
      <c r="J1736" s="14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97"/>
        <v>0</v>
      </c>
      <c r="P1736" t="s">
        <v>8310</v>
      </c>
      <c r="Q1736" t="s">
        <v>8345</v>
      </c>
      <c r="R1736" s="12">
        <f t="shared" si="98"/>
        <v>42102.036527777775</v>
      </c>
      <c r="S1736" s="13">
        <f t="shared" si="99"/>
        <v>42132.036527777775</v>
      </c>
    </row>
    <row r="1737" spans="1:19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4">
        <v>1470598345</v>
      </c>
      <c r="J1737" s="14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97"/>
        <v>11</v>
      </c>
      <c r="P1737" t="s">
        <v>8310</v>
      </c>
      <c r="Q1737" t="s">
        <v>8345</v>
      </c>
      <c r="R1737" s="12">
        <f t="shared" si="98"/>
        <v>42559.814178240747</v>
      </c>
      <c r="S1737" s="13">
        <f t="shared" si="99"/>
        <v>42589.814178240747</v>
      </c>
    </row>
    <row r="1738" spans="1:19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4">
        <v>1447018833</v>
      </c>
      <c r="J1738" s="14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00">ROUND(E1738/D1738*100,0)</f>
        <v>1</v>
      </c>
      <c r="P1738" t="s">
        <v>8310</v>
      </c>
      <c r="Q1738" t="s">
        <v>8345</v>
      </c>
      <c r="R1738" s="12">
        <f t="shared" si="98"/>
        <v>42286.861493055556</v>
      </c>
      <c r="S1738" s="13">
        <f t="shared" si="99"/>
        <v>42316.90315972222</v>
      </c>
    </row>
    <row r="1739" spans="1:19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4">
        <v>1437432392</v>
      </c>
      <c r="J1739" s="14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0"/>
        <v>21</v>
      </c>
      <c r="P1739" t="s">
        <v>8310</v>
      </c>
      <c r="Q1739" t="s">
        <v>8345</v>
      </c>
      <c r="R1739" s="12">
        <f t="shared" si="98"/>
        <v>42175.948981481488</v>
      </c>
      <c r="S1739" s="13">
        <f t="shared" si="99"/>
        <v>42205.948981481488</v>
      </c>
    </row>
    <row r="1740" spans="1:19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4">
        <v>1412283542</v>
      </c>
      <c r="J1740" s="14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0"/>
        <v>0</v>
      </c>
      <c r="P1740" t="s">
        <v>8310</v>
      </c>
      <c r="Q1740" t="s">
        <v>8345</v>
      </c>
      <c r="R1740" s="12">
        <f t="shared" si="98"/>
        <v>41884.874328703707</v>
      </c>
      <c r="S1740" s="13">
        <f t="shared" si="99"/>
        <v>41914.874328703707</v>
      </c>
    </row>
    <row r="1741" spans="1:19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4">
        <v>1462391932</v>
      </c>
      <c r="J1741" s="14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0"/>
        <v>0</v>
      </c>
      <c r="P1741" t="s">
        <v>8310</v>
      </c>
      <c r="Q1741" t="s">
        <v>8345</v>
      </c>
      <c r="R1741" s="12">
        <f t="shared" si="98"/>
        <v>42435.874212962968</v>
      </c>
      <c r="S1741" s="13">
        <f t="shared" si="99"/>
        <v>42494.832546296297</v>
      </c>
    </row>
    <row r="1742" spans="1:19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4">
        <v>1437075422</v>
      </c>
      <c r="J1742" s="14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0"/>
        <v>0</v>
      </c>
      <c r="P1742" t="s">
        <v>8310</v>
      </c>
      <c r="Q1742" t="s">
        <v>8345</v>
      </c>
      <c r="R1742" s="12">
        <f t="shared" si="98"/>
        <v>42171.817384259266</v>
      </c>
      <c r="S1742" s="13">
        <f t="shared" si="99"/>
        <v>42201.817384259266</v>
      </c>
    </row>
    <row r="1743" spans="1:19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4">
        <v>1433948671</v>
      </c>
      <c r="J1743" s="14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0"/>
        <v>111</v>
      </c>
      <c r="P1743" t="s">
        <v>8336</v>
      </c>
      <c r="Q1743" t="s">
        <v>8337</v>
      </c>
      <c r="R1743" s="12">
        <f t="shared" si="98"/>
        <v>42120.628136574072</v>
      </c>
      <c r="S1743" s="13">
        <f t="shared" si="99"/>
        <v>42165.628136574072</v>
      </c>
    </row>
    <row r="1744" spans="1:19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4">
        <v>1483822800</v>
      </c>
      <c r="J1744" s="1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0"/>
        <v>109</v>
      </c>
      <c r="P1744" t="s">
        <v>8336</v>
      </c>
      <c r="Q1744" t="s">
        <v>8337</v>
      </c>
      <c r="R1744" s="12">
        <f t="shared" si="98"/>
        <v>42710.876967592587</v>
      </c>
      <c r="S1744" s="13">
        <f t="shared" si="99"/>
        <v>42742.875</v>
      </c>
    </row>
    <row r="1745" spans="1:19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4">
        <v>1472270340</v>
      </c>
      <c r="J1745" s="14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0"/>
        <v>100</v>
      </c>
      <c r="P1745" t="s">
        <v>8336</v>
      </c>
      <c r="Q1745" t="s">
        <v>8337</v>
      </c>
      <c r="R1745" s="12">
        <f t="shared" si="98"/>
        <v>42586.925636574073</v>
      </c>
      <c r="S1745" s="13">
        <f t="shared" si="99"/>
        <v>42609.165972222225</v>
      </c>
    </row>
    <row r="1746" spans="1:19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4">
        <v>1425821477</v>
      </c>
      <c r="J1746" s="14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0"/>
        <v>118</v>
      </c>
      <c r="P1746" t="s">
        <v>8336</v>
      </c>
      <c r="Q1746" t="s">
        <v>8337</v>
      </c>
      <c r="R1746" s="12">
        <f t="shared" si="98"/>
        <v>42026.605057870373</v>
      </c>
      <c r="S1746" s="13">
        <f t="shared" si="99"/>
        <v>42071.563391203701</v>
      </c>
    </row>
    <row r="1747" spans="1:19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4">
        <v>1482372000</v>
      </c>
      <c r="J1747" s="14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0"/>
        <v>114</v>
      </c>
      <c r="P1747" t="s">
        <v>8336</v>
      </c>
      <c r="Q1747" t="s">
        <v>8337</v>
      </c>
      <c r="R1747" s="12">
        <f t="shared" si="98"/>
        <v>42690.259699074071</v>
      </c>
      <c r="S1747" s="13">
        <f t="shared" si="99"/>
        <v>42726.083333333328</v>
      </c>
    </row>
    <row r="1748" spans="1:19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4">
        <v>1479952800</v>
      </c>
      <c r="J1748" s="14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0"/>
        <v>148</v>
      </c>
      <c r="P1748" t="s">
        <v>8336</v>
      </c>
      <c r="Q1748" t="s">
        <v>8337</v>
      </c>
      <c r="R1748" s="12">
        <f t="shared" si="98"/>
        <v>42668.176701388889</v>
      </c>
      <c r="S1748" s="13">
        <f t="shared" si="99"/>
        <v>42698.083333333328</v>
      </c>
    </row>
    <row r="1749" spans="1:19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4">
        <v>1447426800</v>
      </c>
      <c r="J1749" s="14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0"/>
        <v>105</v>
      </c>
      <c r="P1749" t="s">
        <v>8336</v>
      </c>
      <c r="Q1749" t="s">
        <v>8337</v>
      </c>
      <c r="R1749" s="12">
        <f t="shared" si="98"/>
        <v>42292.435532407413</v>
      </c>
      <c r="S1749" s="13">
        <f t="shared" si="99"/>
        <v>42321.625</v>
      </c>
    </row>
    <row r="1750" spans="1:19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4">
        <v>1441234143</v>
      </c>
      <c r="J1750" s="14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0"/>
        <v>130</v>
      </c>
      <c r="P1750" t="s">
        <v>8336</v>
      </c>
      <c r="Q1750" t="s">
        <v>8337</v>
      </c>
      <c r="R1750" s="12">
        <f t="shared" si="98"/>
        <v>42219.950729166667</v>
      </c>
      <c r="S1750" s="13">
        <f t="shared" si="99"/>
        <v>42249.950729166667</v>
      </c>
    </row>
    <row r="1751" spans="1:19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4">
        <v>1488394800</v>
      </c>
      <c r="J1751" s="14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0"/>
        <v>123</v>
      </c>
      <c r="P1751" t="s">
        <v>8336</v>
      </c>
      <c r="Q1751" t="s">
        <v>8337</v>
      </c>
      <c r="R1751" s="12">
        <f t="shared" si="98"/>
        <v>42758.975937499999</v>
      </c>
      <c r="S1751" s="13">
        <f t="shared" si="99"/>
        <v>42795.791666666672</v>
      </c>
    </row>
    <row r="1752" spans="1:19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4">
        <v>1461096304</v>
      </c>
      <c r="J1752" s="14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0"/>
        <v>202</v>
      </c>
      <c r="P1752" t="s">
        <v>8336</v>
      </c>
      <c r="Q1752" t="s">
        <v>8337</v>
      </c>
      <c r="R1752" s="12">
        <f t="shared" si="98"/>
        <v>42454.836851851855</v>
      </c>
      <c r="S1752" s="13">
        <f t="shared" si="99"/>
        <v>42479.836851851855</v>
      </c>
    </row>
    <row r="1753" spans="1:19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4">
        <v>1426787123</v>
      </c>
      <c r="J1753" s="14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0"/>
        <v>103</v>
      </c>
      <c r="P1753" t="s">
        <v>8336</v>
      </c>
      <c r="Q1753" t="s">
        <v>8337</v>
      </c>
      <c r="R1753" s="12">
        <f t="shared" si="98"/>
        <v>42052.7815162037</v>
      </c>
      <c r="S1753" s="13">
        <f t="shared" si="99"/>
        <v>42082.739849537036</v>
      </c>
    </row>
    <row r="1754" spans="1:19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4">
        <v>1476425082</v>
      </c>
      <c r="J1754" s="1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0"/>
        <v>260</v>
      </c>
      <c r="P1754" t="s">
        <v>8336</v>
      </c>
      <c r="Q1754" t="s">
        <v>8337</v>
      </c>
      <c r="R1754" s="12">
        <f t="shared" si="98"/>
        <v>42627.253263888888</v>
      </c>
      <c r="S1754" s="13">
        <f t="shared" si="99"/>
        <v>42657.253263888888</v>
      </c>
    </row>
    <row r="1755" spans="1:19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4">
        <v>1458579568</v>
      </c>
      <c r="J1755" s="14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0"/>
        <v>108</v>
      </c>
      <c r="P1755" t="s">
        <v>8336</v>
      </c>
      <c r="Q1755" t="s">
        <v>8337</v>
      </c>
      <c r="R1755" s="12">
        <f t="shared" si="98"/>
        <v>42420.74962962963</v>
      </c>
      <c r="S1755" s="13">
        <f t="shared" si="99"/>
        <v>42450.707962962959</v>
      </c>
    </row>
    <row r="1756" spans="1:19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4">
        <v>1428091353</v>
      </c>
      <c r="J1756" s="14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0"/>
        <v>111</v>
      </c>
      <c r="P1756" t="s">
        <v>8336</v>
      </c>
      <c r="Q1756" t="s">
        <v>8337</v>
      </c>
      <c r="R1756" s="12">
        <f t="shared" si="98"/>
        <v>42067.876770833333</v>
      </c>
      <c r="S1756" s="13">
        <f t="shared" si="99"/>
        <v>42097.835104166668</v>
      </c>
    </row>
    <row r="1757" spans="1:19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4">
        <v>1444071361</v>
      </c>
      <c r="J1757" s="14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0"/>
        <v>120</v>
      </c>
      <c r="P1757" t="s">
        <v>8336</v>
      </c>
      <c r="Q1757" t="s">
        <v>8337</v>
      </c>
      <c r="R1757" s="12">
        <f t="shared" si="98"/>
        <v>42252.788900462961</v>
      </c>
      <c r="S1757" s="13">
        <f t="shared" si="99"/>
        <v>42282.788900462961</v>
      </c>
    </row>
    <row r="1758" spans="1:19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4">
        <v>1472443269</v>
      </c>
      <c r="J1758" s="14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0"/>
        <v>103</v>
      </c>
      <c r="P1758" t="s">
        <v>8336</v>
      </c>
      <c r="Q1758" t="s">
        <v>8337</v>
      </c>
      <c r="R1758" s="12">
        <f t="shared" si="98"/>
        <v>42571.167465277773</v>
      </c>
      <c r="S1758" s="13">
        <f t="shared" si="99"/>
        <v>42611.167465277773</v>
      </c>
    </row>
    <row r="1759" spans="1:19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4">
        <v>1485631740</v>
      </c>
      <c r="J1759" s="14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0"/>
        <v>116</v>
      </c>
      <c r="P1759" t="s">
        <v>8336</v>
      </c>
      <c r="Q1759" t="s">
        <v>8337</v>
      </c>
      <c r="R1759" s="12">
        <f t="shared" si="98"/>
        <v>42733.827349537038</v>
      </c>
      <c r="S1759" s="13">
        <f t="shared" si="99"/>
        <v>42763.811805555553</v>
      </c>
    </row>
    <row r="1760" spans="1:19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4">
        <v>1468536992</v>
      </c>
      <c r="J1760" s="14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0"/>
        <v>115</v>
      </c>
      <c r="P1760" t="s">
        <v>8336</v>
      </c>
      <c r="Q1760" t="s">
        <v>8337</v>
      </c>
      <c r="R1760" s="12">
        <f t="shared" si="98"/>
        <v>42505.955925925926</v>
      </c>
      <c r="S1760" s="13">
        <f t="shared" si="99"/>
        <v>42565.955925925926</v>
      </c>
    </row>
    <row r="1761" spans="1:19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4">
        <v>1427309629</v>
      </c>
      <c r="J1761" s="14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0"/>
        <v>107</v>
      </c>
      <c r="P1761" t="s">
        <v>8336</v>
      </c>
      <c r="Q1761" t="s">
        <v>8337</v>
      </c>
      <c r="R1761" s="12">
        <f t="shared" si="98"/>
        <v>42068.829039351855</v>
      </c>
      <c r="S1761" s="13">
        <f t="shared" si="99"/>
        <v>42088.787372685183</v>
      </c>
    </row>
    <row r="1762" spans="1:19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4">
        <v>1456416513</v>
      </c>
      <c r="J1762" s="14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0"/>
        <v>165</v>
      </c>
      <c r="P1762" t="s">
        <v>8336</v>
      </c>
      <c r="Q1762" t="s">
        <v>8337</v>
      </c>
      <c r="R1762" s="12">
        <f t="shared" si="98"/>
        <v>42405.67260416667</v>
      </c>
      <c r="S1762" s="13">
        <f t="shared" si="99"/>
        <v>42425.67260416667</v>
      </c>
    </row>
    <row r="1763" spans="1:19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4">
        <v>1442065060</v>
      </c>
      <c r="J1763" s="14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0"/>
        <v>155</v>
      </c>
      <c r="P1763" t="s">
        <v>8336</v>
      </c>
      <c r="Q1763" t="s">
        <v>8337</v>
      </c>
      <c r="R1763" s="12">
        <f t="shared" si="98"/>
        <v>42209.567824074074</v>
      </c>
      <c r="S1763" s="13">
        <f t="shared" si="99"/>
        <v>42259.567824074074</v>
      </c>
    </row>
    <row r="1764" spans="1:19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4">
        <v>1457739245</v>
      </c>
      <c r="J1764" s="1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0"/>
        <v>885</v>
      </c>
      <c r="P1764" t="s">
        <v>8336</v>
      </c>
      <c r="Q1764" t="s">
        <v>8337</v>
      </c>
      <c r="R1764" s="12">
        <f t="shared" si="98"/>
        <v>42410.982002314813</v>
      </c>
      <c r="S1764" s="13">
        <f t="shared" si="99"/>
        <v>42440.982002314813</v>
      </c>
    </row>
    <row r="1765" spans="1:19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4">
        <v>1477255840</v>
      </c>
      <c r="J1765" s="14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0"/>
        <v>102</v>
      </c>
      <c r="P1765" t="s">
        <v>8336</v>
      </c>
      <c r="Q1765" t="s">
        <v>8337</v>
      </c>
      <c r="R1765" s="12">
        <f t="shared" si="98"/>
        <v>42636.868518518517</v>
      </c>
      <c r="S1765" s="13">
        <f t="shared" si="99"/>
        <v>42666.868518518517</v>
      </c>
    </row>
    <row r="1766" spans="1:19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4">
        <v>1407065979</v>
      </c>
      <c r="J1766" s="14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0"/>
        <v>20</v>
      </c>
      <c r="P1766" t="s">
        <v>8336</v>
      </c>
      <c r="Q1766" t="s">
        <v>8337</v>
      </c>
      <c r="R1766" s="12">
        <f t="shared" si="98"/>
        <v>41825.485868055555</v>
      </c>
      <c r="S1766" s="13">
        <f t="shared" si="99"/>
        <v>41854.485868055555</v>
      </c>
    </row>
    <row r="1767" spans="1:19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4">
        <v>1407972712</v>
      </c>
      <c r="J1767" s="14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0"/>
        <v>59</v>
      </c>
      <c r="P1767" t="s">
        <v>8336</v>
      </c>
      <c r="Q1767" t="s">
        <v>8337</v>
      </c>
      <c r="R1767" s="12">
        <f t="shared" si="98"/>
        <v>41834.980462962965</v>
      </c>
      <c r="S1767" s="13">
        <f t="shared" si="99"/>
        <v>41864.980462962965</v>
      </c>
    </row>
    <row r="1768" spans="1:19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4">
        <v>1408999088</v>
      </c>
      <c r="J1768" s="14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0"/>
        <v>0</v>
      </c>
      <c r="P1768" t="s">
        <v>8336</v>
      </c>
      <c r="Q1768" t="s">
        <v>8337</v>
      </c>
      <c r="R1768" s="12">
        <f t="shared" si="98"/>
        <v>41855.859814814816</v>
      </c>
      <c r="S1768" s="13">
        <f t="shared" si="99"/>
        <v>41876.859814814816</v>
      </c>
    </row>
    <row r="1769" spans="1:19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4">
        <v>1407080884</v>
      </c>
      <c r="J1769" s="14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0"/>
        <v>46</v>
      </c>
      <c r="P1769" t="s">
        <v>8336</v>
      </c>
      <c r="Q1769" t="s">
        <v>8337</v>
      </c>
      <c r="R1769" s="12">
        <f t="shared" si="98"/>
        <v>41824.658379629633</v>
      </c>
      <c r="S1769" s="13">
        <f t="shared" si="99"/>
        <v>41854.658379629633</v>
      </c>
    </row>
    <row r="1770" spans="1:19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4">
        <v>1411824444</v>
      </c>
      <c r="J1770" s="14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0"/>
        <v>4</v>
      </c>
      <c r="P1770" t="s">
        <v>8336</v>
      </c>
      <c r="Q1770" t="s">
        <v>8337</v>
      </c>
      <c r="R1770" s="12">
        <f t="shared" si="98"/>
        <v>41849.560694444444</v>
      </c>
      <c r="S1770" s="13">
        <f t="shared" si="99"/>
        <v>41909.560694444444</v>
      </c>
    </row>
    <row r="1771" spans="1:19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4">
        <v>1421177959</v>
      </c>
      <c r="J1771" s="14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0"/>
        <v>3</v>
      </c>
      <c r="P1771" t="s">
        <v>8336</v>
      </c>
      <c r="Q1771" t="s">
        <v>8337</v>
      </c>
      <c r="R1771" s="12">
        <f t="shared" si="98"/>
        <v>41987.818969907406</v>
      </c>
      <c r="S1771" s="13">
        <f t="shared" si="99"/>
        <v>42017.818969907406</v>
      </c>
    </row>
    <row r="1772" spans="1:19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4">
        <v>1413312194</v>
      </c>
      <c r="J1772" s="14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0"/>
        <v>57</v>
      </c>
      <c r="P1772" t="s">
        <v>8336</v>
      </c>
      <c r="Q1772" t="s">
        <v>8337</v>
      </c>
      <c r="R1772" s="12">
        <f t="shared" si="98"/>
        <v>41891.780023148152</v>
      </c>
      <c r="S1772" s="13">
        <f t="shared" si="99"/>
        <v>41926.780023148152</v>
      </c>
    </row>
    <row r="1773" spans="1:19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4">
        <v>1414107040</v>
      </c>
      <c r="J1773" s="14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0"/>
        <v>21</v>
      </c>
      <c r="P1773" t="s">
        <v>8336</v>
      </c>
      <c r="Q1773" t="s">
        <v>8337</v>
      </c>
      <c r="R1773" s="12">
        <f t="shared" si="98"/>
        <v>41905.979629629634</v>
      </c>
      <c r="S1773" s="13">
        <f t="shared" si="99"/>
        <v>41935.979629629634</v>
      </c>
    </row>
    <row r="1774" spans="1:19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4">
        <v>1404666836</v>
      </c>
      <c r="J1774" s="1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0"/>
        <v>16</v>
      </c>
      <c r="P1774" t="s">
        <v>8336</v>
      </c>
      <c r="Q1774" t="s">
        <v>8337</v>
      </c>
      <c r="R1774" s="12">
        <f t="shared" si="98"/>
        <v>41766.718009259261</v>
      </c>
      <c r="S1774" s="13">
        <f t="shared" si="99"/>
        <v>41826.718009259261</v>
      </c>
    </row>
    <row r="1775" spans="1:19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4">
        <v>1421691298</v>
      </c>
      <c r="J1775" s="14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0"/>
        <v>6</v>
      </c>
      <c r="P1775" t="s">
        <v>8336</v>
      </c>
      <c r="Q1775" t="s">
        <v>8337</v>
      </c>
      <c r="R1775" s="12">
        <f t="shared" si="98"/>
        <v>41978.760393518518</v>
      </c>
      <c r="S1775" s="13">
        <f t="shared" si="99"/>
        <v>42023.760393518518</v>
      </c>
    </row>
    <row r="1776" spans="1:19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4">
        <v>1417273140</v>
      </c>
      <c r="J1776" s="14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0"/>
        <v>46</v>
      </c>
      <c r="P1776" t="s">
        <v>8336</v>
      </c>
      <c r="Q1776" t="s">
        <v>8337</v>
      </c>
      <c r="R1776" s="12">
        <f t="shared" si="98"/>
        <v>41930.218657407408</v>
      </c>
      <c r="S1776" s="13">
        <f t="shared" si="99"/>
        <v>41972.624305555553</v>
      </c>
    </row>
    <row r="1777" spans="1:19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4">
        <v>1414193160</v>
      </c>
      <c r="J1777" s="14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0"/>
        <v>65</v>
      </c>
      <c r="P1777" t="s">
        <v>8336</v>
      </c>
      <c r="Q1777" t="s">
        <v>8337</v>
      </c>
      <c r="R1777" s="12">
        <f t="shared" si="98"/>
        <v>41891.976388888892</v>
      </c>
      <c r="S1777" s="13">
        <f t="shared" si="99"/>
        <v>41936.976388888892</v>
      </c>
    </row>
    <row r="1778" spans="1:19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4">
        <v>1414623471</v>
      </c>
      <c r="J1778" s="14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0"/>
        <v>7</v>
      </c>
      <c r="P1778" t="s">
        <v>8336</v>
      </c>
      <c r="Q1778" t="s">
        <v>8337</v>
      </c>
      <c r="R1778" s="12">
        <f t="shared" si="98"/>
        <v>41905.95684027778</v>
      </c>
      <c r="S1778" s="13">
        <f t="shared" si="99"/>
        <v>41941.95684027778</v>
      </c>
    </row>
    <row r="1779" spans="1:19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4">
        <v>1424421253</v>
      </c>
      <c r="J1779" s="14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0"/>
        <v>14</v>
      </c>
      <c r="P1779" t="s">
        <v>8336</v>
      </c>
      <c r="Q1779" t="s">
        <v>8337</v>
      </c>
      <c r="R1779" s="12">
        <f t="shared" si="98"/>
        <v>42025.357094907406</v>
      </c>
      <c r="S1779" s="13">
        <f t="shared" si="99"/>
        <v>42055.357094907406</v>
      </c>
    </row>
    <row r="1780" spans="1:19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4">
        <v>1427485395</v>
      </c>
      <c r="J1780" s="14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0"/>
        <v>2</v>
      </c>
      <c r="P1780" t="s">
        <v>8336</v>
      </c>
      <c r="Q1780" t="s">
        <v>8337</v>
      </c>
      <c r="R1780" s="12">
        <f t="shared" si="98"/>
        <v>42045.86336805555</v>
      </c>
      <c r="S1780" s="13">
        <f t="shared" si="99"/>
        <v>42090.821701388893</v>
      </c>
    </row>
    <row r="1781" spans="1:19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4">
        <v>1472834180</v>
      </c>
      <c r="J1781" s="14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0"/>
        <v>36</v>
      </c>
      <c r="P1781" t="s">
        <v>8336</v>
      </c>
      <c r="Q1781" t="s">
        <v>8337</v>
      </c>
      <c r="R1781" s="12">
        <f t="shared" si="98"/>
        <v>42585.691898148143</v>
      </c>
      <c r="S1781" s="13">
        <f t="shared" si="99"/>
        <v>42615.691898148143</v>
      </c>
    </row>
    <row r="1782" spans="1:19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4">
        <v>1467469510</v>
      </c>
      <c r="J1782" s="14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0"/>
        <v>40</v>
      </c>
      <c r="P1782" t="s">
        <v>8336</v>
      </c>
      <c r="Q1782" t="s">
        <v>8337</v>
      </c>
      <c r="R1782" s="12">
        <f t="shared" si="98"/>
        <v>42493.600810185191</v>
      </c>
      <c r="S1782" s="13">
        <f t="shared" si="99"/>
        <v>42553.600810185191</v>
      </c>
    </row>
    <row r="1783" spans="1:19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4">
        <v>1473950945</v>
      </c>
      <c r="J1783" s="14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0"/>
        <v>26</v>
      </c>
      <c r="P1783" t="s">
        <v>8336</v>
      </c>
      <c r="Q1783" t="s">
        <v>8337</v>
      </c>
      <c r="R1783" s="12">
        <f t="shared" si="98"/>
        <v>42597.617418981477</v>
      </c>
      <c r="S1783" s="13">
        <f t="shared" si="99"/>
        <v>42628.617418981477</v>
      </c>
    </row>
    <row r="1784" spans="1:19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4">
        <v>1456062489</v>
      </c>
      <c r="J1784" s="1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0"/>
        <v>15</v>
      </c>
      <c r="P1784" t="s">
        <v>8336</v>
      </c>
      <c r="Q1784" t="s">
        <v>8337</v>
      </c>
      <c r="R1784" s="12">
        <f t="shared" si="98"/>
        <v>42388.575104166666</v>
      </c>
      <c r="S1784" s="13">
        <f t="shared" si="99"/>
        <v>42421.575104166666</v>
      </c>
    </row>
    <row r="1785" spans="1:19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4">
        <v>1432248478</v>
      </c>
      <c r="J1785" s="14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0"/>
        <v>24</v>
      </c>
      <c r="P1785" t="s">
        <v>8336</v>
      </c>
      <c r="Q1785" t="s">
        <v>8337</v>
      </c>
      <c r="R1785" s="12">
        <f t="shared" si="98"/>
        <v>42115.949976851851</v>
      </c>
      <c r="S1785" s="13">
        <f t="shared" si="99"/>
        <v>42145.949976851851</v>
      </c>
    </row>
    <row r="1786" spans="1:19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4">
        <v>1422674700</v>
      </c>
      <c r="J1786" s="14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0"/>
        <v>40</v>
      </c>
      <c r="P1786" t="s">
        <v>8336</v>
      </c>
      <c r="Q1786" t="s">
        <v>8337</v>
      </c>
      <c r="R1786" s="12">
        <f t="shared" si="98"/>
        <v>42003.655555555553</v>
      </c>
      <c r="S1786" s="13">
        <f t="shared" si="99"/>
        <v>42035.142361111109</v>
      </c>
    </row>
    <row r="1787" spans="1:19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4">
        <v>1413417600</v>
      </c>
      <c r="J1787" s="14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0"/>
        <v>20</v>
      </c>
      <c r="P1787" t="s">
        <v>8336</v>
      </c>
      <c r="Q1787" t="s">
        <v>8337</v>
      </c>
      <c r="R1787" s="12">
        <f t="shared" si="98"/>
        <v>41897.134895833333</v>
      </c>
      <c r="S1787" s="13">
        <f t="shared" si="99"/>
        <v>41928</v>
      </c>
    </row>
    <row r="1788" spans="1:19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4">
        <v>1418649177</v>
      </c>
      <c r="J1788" s="14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0"/>
        <v>48</v>
      </c>
      <c r="P1788" t="s">
        <v>8336</v>
      </c>
      <c r="Q1788" t="s">
        <v>8337</v>
      </c>
      <c r="R1788" s="12">
        <f t="shared" si="98"/>
        <v>41958.550659722227</v>
      </c>
      <c r="S1788" s="13">
        <f t="shared" si="99"/>
        <v>41988.550659722227</v>
      </c>
    </row>
    <row r="1789" spans="1:19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4">
        <v>1428158637</v>
      </c>
      <c r="J1789" s="14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0"/>
        <v>15</v>
      </c>
      <c r="P1789" t="s">
        <v>8336</v>
      </c>
      <c r="Q1789" t="s">
        <v>8337</v>
      </c>
      <c r="R1789" s="12">
        <f t="shared" si="98"/>
        <v>42068.65552083333</v>
      </c>
      <c r="S1789" s="13">
        <f t="shared" si="99"/>
        <v>42098.613854166666</v>
      </c>
    </row>
    <row r="1790" spans="1:19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4">
        <v>1414795542</v>
      </c>
      <c r="J1790" s="14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0"/>
        <v>1</v>
      </c>
      <c r="P1790" t="s">
        <v>8336</v>
      </c>
      <c r="Q1790" t="s">
        <v>8337</v>
      </c>
      <c r="R1790" s="12">
        <f t="shared" si="98"/>
        <v>41913.94840277778</v>
      </c>
      <c r="S1790" s="13">
        <f t="shared" si="99"/>
        <v>41943.94840277778</v>
      </c>
    </row>
    <row r="1791" spans="1:19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4">
        <v>1421042403</v>
      </c>
      <c r="J1791" s="14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0"/>
        <v>1</v>
      </c>
      <c r="P1791" t="s">
        <v>8336</v>
      </c>
      <c r="Q1791" t="s">
        <v>8337</v>
      </c>
      <c r="R1791" s="12">
        <f t="shared" si="98"/>
        <v>41956.250034722223</v>
      </c>
      <c r="S1791" s="13">
        <f t="shared" si="99"/>
        <v>42016.250034722223</v>
      </c>
    </row>
    <row r="1792" spans="1:19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4">
        <v>1423152678</v>
      </c>
      <c r="J1792" s="14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0"/>
        <v>5</v>
      </c>
      <c r="P1792" t="s">
        <v>8336</v>
      </c>
      <c r="Q1792" t="s">
        <v>8337</v>
      </c>
      <c r="R1792" s="12">
        <f t="shared" si="98"/>
        <v>42010.674513888895</v>
      </c>
      <c r="S1792" s="13">
        <f t="shared" si="99"/>
        <v>42040.674513888895</v>
      </c>
    </row>
    <row r="1793" spans="1:19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4">
        <v>1422553565</v>
      </c>
      <c r="J1793" s="14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0"/>
        <v>4</v>
      </c>
      <c r="P1793" t="s">
        <v>8336</v>
      </c>
      <c r="Q1793" t="s">
        <v>8337</v>
      </c>
      <c r="R1793" s="12">
        <f t="shared" si="98"/>
        <v>41973.740335648152</v>
      </c>
      <c r="S1793" s="13">
        <f t="shared" si="99"/>
        <v>42033.740335648152</v>
      </c>
    </row>
    <row r="1794" spans="1:19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4">
        <v>1439189940</v>
      </c>
      <c r="J1794" s="1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0"/>
        <v>61</v>
      </c>
      <c r="P1794" t="s">
        <v>8336</v>
      </c>
      <c r="Q1794" t="s">
        <v>8337</v>
      </c>
      <c r="R1794" s="12">
        <f t="shared" ref="R1794:R1857" si="101">(((J1794/60)/60)/24)+DATE(1970,1,1)</f>
        <v>42189.031041666662</v>
      </c>
      <c r="S1794" s="13">
        <f t="shared" ref="S1794:S1857" si="102">(((I1794/60)/60)/24)+DATE(1970,1,1)</f>
        <v>42226.290972222225</v>
      </c>
    </row>
    <row r="1795" spans="1:19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4">
        <v>1417127040</v>
      </c>
      <c r="J1795" s="14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00"/>
        <v>1</v>
      </c>
      <c r="P1795" t="s">
        <v>8336</v>
      </c>
      <c r="Q1795" t="s">
        <v>8337</v>
      </c>
      <c r="R1795" s="12">
        <f t="shared" si="101"/>
        <v>41940.89166666667</v>
      </c>
      <c r="S1795" s="13">
        <f t="shared" si="102"/>
        <v>41970.933333333334</v>
      </c>
    </row>
    <row r="1796" spans="1:19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4">
        <v>1423660422</v>
      </c>
      <c r="J1796" s="14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00"/>
        <v>11</v>
      </c>
      <c r="P1796" t="s">
        <v>8336</v>
      </c>
      <c r="Q1796" t="s">
        <v>8337</v>
      </c>
      <c r="R1796" s="12">
        <f t="shared" si="101"/>
        <v>42011.551180555558</v>
      </c>
      <c r="S1796" s="13">
        <f t="shared" si="102"/>
        <v>42046.551180555558</v>
      </c>
    </row>
    <row r="1797" spans="1:19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4">
        <v>1476460800</v>
      </c>
      <c r="J1797" s="14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00"/>
        <v>39</v>
      </c>
      <c r="P1797" t="s">
        <v>8336</v>
      </c>
      <c r="Q1797" t="s">
        <v>8337</v>
      </c>
      <c r="R1797" s="12">
        <f t="shared" si="101"/>
        <v>42628.288668981477</v>
      </c>
      <c r="S1797" s="13">
        <f t="shared" si="102"/>
        <v>42657.666666666672</v>
      </c>
    </row>
    <row r="1798" spans="1:19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4">
        <v>1469356366</v>
      </c>
      <c r="J1798" s="14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00"/>
        <v>22</v>
      </c>
      <c r="P1798" t="s">
        <v>8336</v>
      </c>
      <c r="Q1798" t="s">
        <v>8337</v>
      </c>
      <c r="R1798" s="12">
        <f t="shared" si="101"/>
        <v>42515.439421296294</v>
      </c>
      <c r="S1798" s="13">
        <f t="shared" si="102"/>
        <v>42575.439421296294</v>
      </c>
    </row>
    <row r="1799" spans="1:19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4">
        <v>1481809189</v>
      </c>
      <c r="J1799" s="14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00"/>
        <v>68</v>
      </c>
      <c r="P1799" t="s">
        <v>8336</v>
      </c>
      <c r="Q1799" t="s">
        <v>8337</v>
      </c>
      <c r="R1799" s="12">
        <f t="shared" si="101"/>
        <v>42689.56931712963</v>
      </c>
      <c r="S1799" s="13">
        <f t="shared" si="102"/>
        <v>42719.56931712963</v>
      </c>
    </row>
    <row r="1800" spans="1:19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4">
        <v>1454572233</v>
      </c>
      <c r="J1800" s="14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00"/>
        <v>14</v>
      </c>
      <c r="P1800" t="s">
        <v>8336</v>
      </c>
      <c r="Q1800" t="s">
        <v>8337</v>
      </c>
      <c r="R1800" s="12">
        <f t="shared" si="101"/>
        <v>42344.32677083333</v>
      </c>
      <c r="S1800" s="13">
        <f t="shared" si="102"/>
        <v>42404.32677083333</v>
      </c>
    </row>
    <row r="1801" spans="1:19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4">
        <v>1415740408</v>
      </c>
      <c r="J1801" s="14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00"/>
        <v>2</v>
      </c>
      <c r="P1801" t="s">
        <v>8336</v>
      </c>
      <c r="Q1801" t="s">
        <v>8337</v>
      </c>
      <c r="R1801" s="12">
        <f t="shared" si="101"/>
        <v>41934.842685185184</v>
      </c>
      <c r="S1801" s="13">
        <f t="shared" si="102"/>
        <v>41954.884351851855</v>
      </c>
    </row>
    <row r="1802" spans="1:19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4">
        <v>1476109970</v>
      </c>
      <c r="J1802" s="14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03">ROUND(E1802/D1802*100,0)</f>
        <v>20</v>
      </c>
      <c r="P1802" t="s">
        <v>8336</v>
      </c>
      <c r="Q1802" t="s">
        <v>8337</v>
      </c>
      <c r="R1802" s="12">
        <f t="shared" si="101"/>
        <v>42623.606134259258</v>
      </c>
      <c r="S1802" s="13">
        <f t="shared" si="102"/>
        <v>42653.606134259258</v>
      </c>
    </row>
    <row r="1803" spans="1:19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4">
        <v>1450181400</v>
      </c>
      <c r="J1803" s="14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03"/>
        <v>14</v>
      </c>
      <c r="P1803" t="s">
        <v>8336</v>
      </c>
      <c r="Q1803" t="s">
        <v>8337</v>
      </c>
      <c r="R1803" s="12">
        <f t="shared" si="101"/>
        <v>42321.660509259258</v>
      </c>
      <c r="S1803" s="13">
        <f t="shared" si="102"/>
        <v>42353.506944444445</v>
      </c>
    </row>
    <row r="1804" spans="1:19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4">
        <v>1435442340</v>
      </c>
      <c r="J1804" s="1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03"/>
        <v>48</v>
      </c>
      <c r="P1804" t="s">
        <v>8336</v>
      </c>
      <c r="Q1804" t="s">
        <v>8337</v>
      </c>
      <c r="R1804" s="12">
        <f t="shared" si="101"/>
        <v>42159.47256944445</v>
      </c>
      <c r="S1804" s="13">
        <f t="shared" si="102"/>
        <v>42182.915972222225</v>
      </c>
    </row>
    <row r="1805" spans="1:19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4">
        <v>1423878182</v>
      </c>
      <c r="J1805" s="14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03"/>
        <v>31</v>
      </c>
      <c r="P1805" t="s">
        <v>8336</v>
      </c>
      <c r="Q1805" t="s">
        <v>8337</v>
      </c>
      <c r="R1805" s="12">
        <f t="shared" si="101"/>
        <v>42018.071550925932</v>
      </c>
      <c r="S1805" s="13">
        <f t="shared" si="102"/>
        <v>42049.071550925932</v>
      </c>
    </row>
    <row r="1806" spans="1:19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4">
        <v>1447521404</v>
      </c>
      <c r="J1806" s="14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03"/>
        <v>35</v>
      </c>
      <c r="P1806" t="s">
        <v>8336</v>
      </c>
      <c r="Q1806" t="s">
        <v>8337</v>
      </c>
      <c r="R1806" s="12">
        <f t="shared" si="101"/>
        <v>42282.678287037037</v>
      </c>
      <c r="S1806" s="13">
        <f t="shared" si="102"/>
        <v>42322.719953703709</v>
      </c>
    </row>
    <row r="1807" spans="1:19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4">
        <v>1443808800</v>
      </c>
      <c r="J1807" s="14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03"/>
        <v>36</v>
      </c>
      <c r="P1807" t="s">
        <v>8336</v>
      </c>
      <c r="Q1807" t="s">
        <v>8337</v>
      </c>
      <c r="R1807" s="12">
        <f t="shared" si="101"/>
        <v>42247.803912037038</v>
      </c>
      <c r="S1807" s="13">
        <f t="shared" si="102"/>
        <v>42279.75</v>
      </c>
    </row>
    <row r="1808" spans="1:19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4">
        <v>1412090349</v>
      </c>
      <c r="J1808" s="14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03"/>
        <v>3</v>
      </c>
      <c r="P1808" t="s">
        <v>8336</v>
      </c>
      <c r="Q1808" t="s">
        <v>8337</v>
      </c>
      <c r="R1808" s="12">
        <f t="shared" si="101"/>
        <v>41877.638298611113</v>
      </c>
      <c r="S1808" s="13">
        <f t="shared" si="102"/>
        <v>41912.638298611113</v>
      </c>
    </row>
    <row r="1809" spans="1:19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4">
        <v>1411868313</v>
      </c>
      <c r="J1809" s="14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03"/>
        <v>11</v>
      </c>
      <c r="P1809" t="s">
        <v>8336</v>
      </c>
      <c r="Q1809" t="s">
        <v>8337</v>
      </c>
      <c r="R1809" s="12">
        <f t="shared" si="101"/>
        <v>41880.068437499998</v>
      </c>
      <c r="S1809" s="13">
        <f t="shared" si="102"/>
        <v>41910.068437499998</v>
      </c>
    </row>
    <row r="1810" spans="1:19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4">
        <v>1486830030</v>
      </c>
      <c r="J1810" s="14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03"/>
        <v>41</v>
      </c>
      <c r="P1810" t="s">
        <v>8336</v>
      </c>
      <c r="Q1810" t="s">
        <v>8337</v>
      </c>
      <c r="R1810" s="12">
        <f t="shared" si="101"/>
        <v>42742.680902777778</v>
      </c>
      <c r="S1810" s="13">
        <f t="shared" si="102"/>
        <v>42777.680902777778</v>
      </c>
    </row>
    <row r="1811" spans="1:19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4">
        <v>1425246439</v>
      </c>
      <c r="J1811" s="14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03"/>
        <v>11</v>
      </c>
      <c r="P1811" t="s">
        <v>8336</v>
      </c>
      <c r="Q1811" t="s">
        <v>8337</v>
      </c>
      <c r="R1811" s="12">
        <f t="shared" si="101"/>
        <v>42029.907858796301</v>
      </c>
      <c r="S1811" s="13">
        <f t="shared" si="102"/>
        <v>42064.907858796301</v>
      </c>
    </row>
    <row r="1812" spans="1:19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4">
        <v>1408657826</v>
      </c>
      <c r="J1812" s="14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03"/>
        <v>3</v>
      </c>
      <c r="P1812" t="s">
        <v>8336</v>
      </c>
      <c r="Q1812" t="s">
        <v>8337</v>
      </c>
      <c r="R1812" s="12">
        <f t="shared" si="101"/>
        <v>41860.91002314815</v>
      </c>
      <c r="S1812" s="13">
        <f t="shared" si="102"/>
        <v>41872.91002314815</v>
      </c>
    </row>
    <row r="1813" spans="1:19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4">
        <v>1414123200</v>
      </c>
      <c r="J1813" s="14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03"/>
        <v>0</v>
      </c>
      <c r="P1813" t="s">
        <v>8336</v>
      </c>
      <c r="Q1813" t="s">
        <v>8337</v>
      </c>
      <c r="R1813" s="12">
        <f t="shared" si="101"/>
        <v>41876.433680555558</v>
      </c>
      <c r="S1813" s="13">
        <f t="shared" si="102"/>
        <v>41936.166666666664</v>
      </c>
    </row>
    <row r="1814" spans="1:19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4">
        <v>1467531536</v>
      </c>
      <c r="J1814" s="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03"/>
        <v>13</v>
      </c>
      <c r="P1814" t="s">
        <v>8336</v>
      </c>
      <c r="Q1814" t="s">
        <v>8337</v>
      </c>
      <c r="R1814" s="12">
        <f t="shared" si="101"/>
        <v>42524.318703703699</v>
      </c>
      <c r="S1814" s="13">
        <f t="shared" si="102"/>
        <v>42554.318703703699</v>
      </c>
    </row>
    <row r="1815" spans="1:19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4">
        <v>1407532812</v>
      </c>
      <c r="J1815" s="14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03"/>
        <v>0</v>
      </c>
      <c r="P1815" t="s">
        <v>8336</v>
      </c>
      <c r="Q1815" t="s">
        <v>8337</v>
      </c>
      <c r="R1815" s="12">
        <f t="shared" si="101"/>
        <v>41829.889027777775</v>
      </c>
      <c r="S1815" s="13">
        <f t="shared" si="102"/>
        <v>41859.889027777775</v>
      </c>
    </row>
    <row r="1816" spans="1:19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4">
        <v>1425108736</v>
      </c>
      <c r="J1816" s="14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03"/>
        <v>49</v>
      </c>
      <c r="P1816" t="s">
        <v>8336</v>
      </c>
      <c r="Q1816" t="s">
        <v>8337</v>
      </c>
      <c r="R1816" s="12">
        <f t="shared" si="101"/>
        <v>42033.314074074078</v>
      </c>
      <c r="S1816" s="13">
        <f t="shared" si="102"/>
        <v>42063.314074074078</v>
      </c>
    </row>
    <row r="1817" spans="1:19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4">
        <v>1435787137</v>
      </c>
      <c r="J1817" s="14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03"/>
        <v>0</v>
      </c>
      <c r="P1817" t="s">
        <v>8336</v>
      </c>
      <c r="Q1817" t="s">
        <v>8337</v>
      </c>
      <c r="R1817" s="12">
        <f t="shared" si="101"/>
        <v>42172.906678240746</v>
      </c>
      <c r="S1817" s="13">
        <f t="shared" si="102"/>
        <v>42186.906678240746</v>
      </c>
    </row>
    <row r="1818" spans="1:19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4">
        <v>1469473200</v>
      </c>
      <c r="J1818" s="14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03"/>
        <v>2</v>
      </c>
      <c r="P1818" t="s">
        <v>8336</v>
      </c>
      <c r="Q1818" t="s">
        <v>8337</v>
      </c>
      <c r="R1818" s="12">
        <f t="shared" si="101"/>
        <v>42548.876192129625</v>
      </c>
      <c r="S1818" s="13">
        <f t="shared" si="102"/>
        <v>42576.791666666672</v>
      </c>
    </row>
    <row r="1819" spans="1:19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4">
        <v>1485759540</v>
      </c>
      <c r="J1819" s="14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03"/>
        <v>52</v>
      </c>
      <c r="P1819" t="s">
        <v>8336</v>
      </c>
      <c r="Q1819" t="s">
        <v>8337</v>
      </c>
      <c r="R1819" s="12">
        <f t="shared" si="101"/>
        <v>42705.662118055552</v>
      </c>
      <c r="S1819" s="13">
        <f t="shared" si="102"/>
        <v>42765.290972222225</v>
      </c>
    </row>
    <row r="1820" spans="1:19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4">
        <v>1428035850</v>
      </c>
      <c r="J1820" s="14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03"/>
        <v>0</v>
      </c>
      <c r="P1820" t="s">
        <v>8336</v>
      </c>
      <c r="Q1820" t="s">
        <v>8337</v>
      </c>
      <c r="R1820" s="12">
        <f t="shared" si="101"/>
        <v>42067.234375</v>
      </c>
      <c r="S1820" s="13">
        <f t="shared" si="102"/>
        <v>42097.192708333328</v>
      </c>
    </row>
    <row r="1821" spans="1:19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4">
        <v>1406743396</v>
      </c>
      <c r="J1821" s="14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03"/>
        <v>2</v>
      </c>
      <c r="P1821" t="s">
        <v>8336</v>
      </c>
      <c r="Q1821" t="s">
        <v>8337</v>
      </c>
      <c r="R1821" s="12">
        <f t="shared" si="101"/>
        <v>41820.752268518518</v>
      </c>
      <c r="S1821" s="13">
        <f t="shared" si="102"/>
        <v>41850.752268518518</v>
      </c>
    </row>
    <row r="1822" spans="1:19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4">
        <v>1427850090</v>
      </c>
      <c r="J1822" s="14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03"/>
        <v>7</v>
      </c>
      <c r="P1822" t="s">
        <v>8336</v>
      </c>
      <c r="Q1822" t="s">
        <v>8337</v>
      </c>
      <c r="R1822" s="12">
        <f t="shared" si="101"/>
        <v>42065.084375000006</v>
      </c>
      <c r="S1822" s="13">
        <f t="shared" si="102"/>
        <v>42095.042708333334</v>
      </c>
    </row>
    <row r="1823" spans="1:19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4">
        <v>1330760367</v>
      </c>
      <c r="J1823" s="14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03"/>
        <v>135</v>
      </c>
      <c r="P1823" t="s">
        <v>8310</v>
      </c>
      <c r="Q1823" t="s">
        <v>8309</v>
      </c>
      <c r="R1823" s="12">
        <f t="shared" si="101"/>
        <v>40926.319062499999</v>
      </c>
      <c r="S1823" s="13">
        <f t="shared" si="102"/>
        <v>40971.319062499999</v>
      </c>
    </row>
    <row r="1824" spans="1:19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4">
        <v>1391194860</v>
      </c>
      <c r="J1824" s="1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03"/>
        <v>100</v>
      </c>
      <c r="P1824" t="s">
        <v>8310</v>
      </c>
      <c r="Q1824" t="s">
        <v>8309</v>
      </c>
      <c r="R1824" s="12">
        <f t="shared" si="101"/>
        <v>41634.797013888885</v>
      </c>
      <c r="S1824" s="13">
        <f t="shared" si="102"/>
        <v>41670.792361111111</v>
      </c>
    </row>
    <row r="1825" spans="1:19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4">
        <v>1351095976</v>
      </c>
      <c r="J1825" s="14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03"/>
        <v>116</v>
      </c>
      <c r="P1825" t="s">
        <v>8310</v>
      </c>
      <c r="Q1825" t="s">
        <v>8309</v>
      </c>
      <c r="R1825" s="12">
        <f t="shared" si="101"/>
        <v>41176.684907407405</v>
      </c>
      <c r="S1825" s="13">
        <f t="shared" si="102"/>
        <v>41206.684907407405</v>
      </c>
    </row>
    <row r="1826" spans="1:19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4">
        <v>1389146880</v>
      </c>
      <c r="J1826" s="14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03"/>
        <v>100</v>
      </c>
      <c r="P1826" t="s">
        <v>8310</v>
      </c>
      <c r="Q1826" t="s">
        <v>8309</v>
      </c>
      <c r="R1826" s="12">
        <f t="shared" si="101"/>
        <v>41626.916284722225</v>
      </c>
      <c r="S1826" s="13">
        <f t="shared" si="102"/>
        <v>41647.088888888888</v>
      </c>
    </row>
    <row r="1827" spans="1:19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4">
        <v>1373572903</v>
      </c>
      <c r="J1827" s="14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03"/>
        <v>105</v>
      </c>
      <c r="P1827" t="s">
        <v>8310</v>
      </c>
      <c r="Q1827" t="s">
        <v>8309</v>
      </c>
      <c r="R1827" s="12">
        <f t="shared" si="101"/>
        <v>41443.83452546296</v>
      </c>
      <c r="S1827" s="13">
        <f t="shared" si="102"/>
        <v>41466.83452546296</v>
      </c>
    </row>
    <row r="1828" spans="1:19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4">
        <v>1392675017</v>
      </c>
      <c r="J1828" s="14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03"/>
        <v>101</v>
      </c>
      <c r="P1828" t="s">
        <v>8310</v>
      </c>
      <c r="Q1828" t="s">
        <v>8309</v>
      </c>
      <c r="R1828" s="12">
        <f t="shared" si="101"/>
        <v>41657.923807870371</v>
      </c>
      <c r="S1828" s="13">
        <f t="shared" si="102"/>
        <v>41687.923807870371</v>
      </c>
    </row>
    <row r="1829" spans="1:19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4">
        <v>1299138561</v>
      </c>
      <c r="J1829" s="14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03"/>
        <v>101</v>
      </c>
      <c r="P1829" t="s">
        <v>8310</v>
      </c>
      <c r="Q1829" t="s">
        <v>8309</v>
      </c>
      <c r="R1829" s="12">
        <f t="shared" si="101"/>
        <v>40555.325937499998</v>
      </c>
      <c r="S1829" s="13">
        <f t="shared" si="102"/>
        <v>40605.325937499998</v>
      </c>
    </row>
    <row r="1830" spans="1:19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4">
        <v>1399672800</v>
      </c>
      <c r="J1830" s="14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03"/>
        <v>100</v>
      </c>
      <c r="P1830" t="s">
        <v>8310</v>
      </c>
      <c r="Q1830" t="s">
        <v>8309</v>
      </c>
      <c r="R1830" s="12">
        <f t="shared" si="101"/>
        <v>41736.899652777778</v>
      </c>
      <c r="S1830" s="13">
        <f t="shared" si="102"/>
        <v>41768.916666666664</v>
      </c>
    </row>
    <row r="1831" spans="1:19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4">
        <v>1295647200</v>
      </c>
      <c r="J1831" s="14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03"/>
        <v>167</v>
      </c>
      <c r="P1831" t="s">
        <v>8310</v>
      </c>
      <c r="Q1831" t="s">
        <v>8309</v>
      </c>
      <c r="R1831" s="12">
        <f t="shared" si="101"/>
        <v>40516.087627314817</v>
      </c>
      <c r="S1831" s="13">
        <f t="shared" si="102"/>
        <v>40564.916666666664</v>
      </c>
    </row>
    <row r="1832" spans="1:19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4">
        <v>1393259107</v>
      </c>
      <c r="J1832" s="14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03"/>
        <v>102</v>
      </c>
      <c r="P1832" t="s">
        <v>8310</v>
      </c>
      <c r="Q1832" t="s">
        <v>8309</v>
      </c>
      <c r="R1832" s="12">
        <f t="shared" si="101"/>
        <v>41664.684108796297</v>
      </c>
      <c r="S1832" s="13">
        <f t="shared" si="102"/>
        <v>41694.684108796297</v>
      </c>
    </row>
    <row r="1833" spans="1:19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4">
        <v>1336866863</v>
      </c>
      <c r="J1833" s="14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03"/>
        <v>103</v>
      </c>
      <c r="P1833" t="s">
        <v>8310</v>
      </c>
      <c r="Q1833" t="s">
        <v>8309</v>
      </c>
      <c r="R1833" s="12">
        <f t="shared" si="101"/>
        <v>41026.996099537035</v>
      </c>
      <c r="S1833" s="13">
        <f t="shared" si="102"/>
        <v>41041.996099537035</v>
      </c>
    </row>
    <row r="1834" spans="1:19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4">
        <v>1299243427</v>
      </c>
      <c r="J1834" s="1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03"/>
        <v>143</v>
      </c>
      <c r="P1834" t="s">
        <v>8310</v>
      </c>
      <c r="Q1834" t="s">
        <v>8309</v>
      </c>
      <c r="R1834" s="12">
        <f t="shared" si="101"/>
        <v>40576.539664351854</v>
      </c>
      <c r="S1834" s="13">
        <f t="shared" si="102"/>
        <v>40606.539664351854</v>
      </c>
    </row>
    <row r="1835" spans="1:19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4">
        <v>1362211140</v>
      </c>
      <c r="J1835" s="14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03"/>
        <v>263</v>
      </c>
      <c r="P1835" t="s">
        <v>8310</v>
      </c>
      <c r="Q1835" t="s">
        <v>8309</v>
      </c>
      <c r="R1835" s="12">
        <f t="shared" si="101"/>
        <v>41303.044016203705</v>
      </c>
      <c r="S1835" s="13">
        <f t="shared" si="102"/>
        <v>41335.332638888889</v>
      </c>
    </row>
    <row r="1836" spans="1:19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4">
        <v>1422140895</v>
      </c>
      <c r="J1836" s="14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03"/>
        <v>118</v>
      </c>
      <c r="P1836" t="s">
        <v>8310</v>
      </c>
      <c r="Q1836" t="s">
        <v>8309</v>
      </c>
      <c r="R1836" s="12">
        <f t="shared" si="101"/>
        <v>41988.964062500003</v>
      </c>
      <c r="S1836" s="13">
        <f t="shared" si="102"/>
        <v>42028.964062500003</v>
      </c>
    </row>
    <row r="1837" spans="1:19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4">
        <v>1459439471</v>
      </c>
      <c r="J1837" s="14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03"/>
        <v>104</v>
      </c>
      <c r="P1837" t="s">
        <v>8310</v>
      </c>
      <c r="Q1837" t="s">
        <v>8309</v>
      </c>
      <c r="R1837" s="12">
        <f t="shared" si="101"/>
        <v>42430.702210648145</v>
      </c>
      <c r="S1837" s="13">
        <f t="shared" si="102"/>
        <v>42460.660543981481</v>
      </c>
    </row>
    <row r="1838" spans="1:19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4">
        <v>1361129129</v>
      </c>
      <c r="J1838" s="14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03"/>
        <v>200</v>
      </c>
      <c r="P1838" t="s">
        <v>8310</v>
      </c>
      <c r="Q1838" t="s">
        <v>8309</v>
      </c>
      <c r="R1838" s="12">
        <f t="shared" si="101"/>
        <v>41305.809363425928</v>
      </c>
      <c r="S1838" s="13">
        <f t="shared" si="102"/>
        <v>41322.809363425928</v>
      </c>
    </row>
    <row r="1839" spans="1:19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4">
        <v>1332029335</v>
      </c>
      <c r="J1839" s="14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03"/>
        <v>307</v>
      </c>
      <c r="P1839" t="s">
        <v>8310</v>
      </c>
      <c r="Q1839" t="s">
        <v>8309</v>
      </c>
      <c r="R1839" s="12">
        <f t="shared" si="101"/>
        <v>40926.047858796301</v>
      </c>
      <c r="S1839" s="13">
        <f t="shared" si="102"/>
        <v>40986.006192129629</v>
      </c>
    </row>
    <row r="1840" spans="1:19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4">
        <v>1317438000</v>
      </c>
      <c r="J1840" s="14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03"/>
        <v>100</v>
      </c>
      <c r="P1840" t="s">
        <v>8310</v>
      </c>
      <c r="Q1840" t="s">
        <v>8309</v>
      </c>
      <c r="R1840" s="12">
        <f t="shared" si="101"/>
        <v>40788.786539351851</v>
      </c>
      <c r="S1840" s="13">
        <f t="shared" si="102"/>
        <v>40817.125</v>
      </c>
    </row>
    <row r="1841" spans="1:19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4">
        <v>1475342382</v>
      </c>
      <c r="J1841" s="14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03"/>
        <v>205</v>
      </c>
      <c r="P1841" t="s">
        <v>8310</v>
      </c>
      <c r="Q1841" t="s">
        <v>8309</v>
      </c>
      <c r="R1841" s="12">
        <f t="shared" si="101"/>
        <v>42614.722013888888</v>
      </c>
      <c r="S1841" s="13">
        <f t="shared" si="102"/>
        <v>42644.722013888888</v>
      </c>
    </row>
    <row r="1842" spans="1:19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4">
        <v>1367902740</v>
      </c>
      <c r="J1842" s="14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03"/>
        <v>109</v>
      </c>
      <c r="P1842" t="s">
        <v>8310</v>
      </c>
      <c r="Q1842" t="s">
        <v>8309</v>
      </c>
      <c r="R1842" s="12">
        <f t="shared" si="101"/>
        <v>41382.096180555556</v>
      </c>
      <c r="S1842" s="13">
        <f t="shared" si="102"/>
        <v>41401.207638888889</v>
      </c>
    </row>
    <row r="1843" spans="1:19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4">
        <v>1400561940</v>
      </c>
      <c r="J1843" s="14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03"/>
        <v>102</v>
      </c>
      <c r="P1843" t="s">
        <v>8310</v>
      </c>
      <c r="Q1843" t="s">
        <v>8309</v>
      </c>
      <c r="R1843" s="12">
        <f t="shared" si="101"/>
        <v>41745.84542824074</v>
      </c>
      <c r="S1843" s="13">
        <f t="shared" si="102"/>
        <v>41779.207638888889</v>
      </c>
    </row>
    <row r="1844" spans="1:19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4">
        <v>1425275940</v>
      </c>
      <c r="J1844" s="1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03"/>
        <v>125</v>
      </c>
      <c r="P1844" t="s">
        <v>8310</v>
      </c>
      <c r="Q1844" t="s">
        <v>8309</v>
      </c>
      <c r="R1844" s="12">
        <f t="shared" si="101"/>
        <v>42031.631724537037</v>
      </c>
      <c r="S1844" s="13">
        <f t="shared" si="102"/>
        <v>42065.249305555553</v>
      </c>
    </row>
    <row r="1845" spans="1:19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4">
        <v>1298245954</v>
      </c>
      <c r="J1845" s="14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03"/>
        <v>124</v>
      </c>
      <c r="P1845" t="s">
        <v>8310</v>
      </c>
      <c r="Q1845" t="s">
        <v>8309</v>
      </c>
      <c r="R1845" s="12">
        <f t="shared" si="101"/>
        <v>40564.994837962964</v>
      </c>
      <c r="S1845" s="13">
        <f t="shared" si="102"/>
        <v>40594.994837962964</v>
      </c>
    </row>
    <row r="1846" spans="1:19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4">
        <v>1307761200</v>
      </c>
      <c r="J1846" s="14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03"/>
        <v>101</v>
      </c>
      <c r="P1846" t="s">
        <v>8310</v>
      </c>
      <c r="Q1846" t="s">
        <v>8309</v>
      </c>
      <c r="R1846" s="12">
        <f t="shared" si="101"/>
        <v>40666.973541666666</v>
      </c>
      <c r="S1846" s="13">
        <f t="shared" si="102"/>
        <v>40705.125</v>
      </c>
    </row>
    <row r="1847" spans="1:19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4">
        <v>1466139300</v>
      </c>
      <c r="J1847" s="14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03"/>
        <v>100</v>
      </c>
      <c r="P1847" t="s">
        <v>8310</v>
      </c>
      <c r="Q1847" t="s">
        <v>8309</v>
      </c>
      <c r="R1847" s="12">
        <f t="shared" si="101"/>
        <v>42523.333310185189</v>
      </c>
      <c r="S1847" s="13">
        <f t="shared" si="102"/>
        <v>42538.204861111109</v>
      </c>
    </row>
    <row r="1848" spans="1:19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4">
        <v>1355585777</v>
      </c>
      <c r="J1848" s="14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03"/>
        <v>138</v>
      </c>
      <c r="P1848" t="s">
        <v>8310</v>
      </c>
      <c r="Q1848" t="s">
        <v>8309</v>
      </c>
      <c r="R1848" s="12">
        <f t="shared" si="101"/>
        <v>41228.650196759263</v>
      </c>
      <c r="S1848" s="13">
        <f t="shared" si="102"/>
        <v>41258.650196759263</v>
      </c>
    </row>
    <row r="1849" spans="1:19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4">
        <v>1429594832</v>
      </c>
      <c r="J1849" s="14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03"/>
        <v>121</v>
      </c>
      <c r="P1849" t="s">
        <v>8310</v>
      </c>
      <c r="Q1849" t="s">
        <v>8309</v>
      </c>
      <c r="R1849" s="12">
        <f t="shared" si="101"/>
        <v>42094.236481481479</v>
      </c>
      <c r="S1849" s="13">
        <f t="shared" si="102"/>
        <v>42115.236481481479</v>
      </c>
    </row>
    <row r="1850" spans="1:19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4">
        <v>1312095540</v>
      </c>
      <c r="J1850" s="14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03"/>
        <v>107</v>
      </c>
      <c r="P1850" t="s">
        <v>8310</v>
      </c>
      <c r="Q1850" t="s">
        <v>8309</v>
      </c>
      <c r="R1850" s="12">
        <f t="shared" si="101"/>
        <v>40691.788055555553</v>
      </c>
      <c r="S1850" s="13">
        <f t="shared" si="102"/>
        <v>40755.290972222225</v>
      </c>
    </row>
    <row r="1851" spans="1:19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4">
        <v>1350505059</v>
      </c>
      <c r="J1851" s="14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03"/>
        <v>100</v>
      </c>
      <c r="P1851" t="s">
        <v>8310</v>
      </c>
      <c r="Q1851" t="s">
        <v>8309</v>
      </c>
      <c r="R1851" s="12">
        <f t="shared" si="101"/>
        <v>41169.845590277779</v>
      </c>
      <c r="S1851" s="13">
        <f t="shared" si="102"/>
        <v>41199.845590277779</v>
      </c>
    </row>
    <row r="1852" spans="1:19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4">
        <v>1405033300</v>
      </c>
      <c r="J1852" s="14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03"/>
        <v>102</v>
      </c>
      <c r="P1852" t="s">
        <v>8310</v>
      </c>
      <c r="Q1852" t="s">
        <v>8309</v>
      </c>
      <c r="R1852" s="12">
        <f t="shared" si="101"/>
        <v>41800.959490740745</v>
      </c>
      <c r="S1852" s="13">
        <f t="shared" si="102"/>
        <v>41830.959490740745</v>
      </c>
    </row>
    <row r="1853" spans="1:19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4">
        <v>1406509200</v>
      </c>
      <c r="J1853" s="14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03"/>
        <v>100</v>
      </c>
      <c r="P1853" t="s">
        <v>8310</v>
      </c>
      <c r="Q1853" t="s">
        <v>8309</v>
      </c>
      <c r="R1853" s="12">
        <f t="shared" si="101"/>
        <v>41827.906689814816</v>
      </c>
      <c r="S1853" s="13">
        <f t="shared" si="102"/>
        <v>41848.041666666664</v>
      </c>
    </row>
    <row r="1854" spans="1:19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4">
        <v>1429920000</v>
      </c>
      <c r="J1854" s="1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03"/>
        <v>117</v>
      </c>
      <c r="P1854" t="s">
        <v>8310</v>
      </c>
      <c r="Q1854" t="s">
        <v>8309</v>
      </c>
      <c r="R1854" s="12">
        <f t="shared" si="101"/>
        <v>42081.77143518519</v>
      </c>
      <c r="S1854" s="13">
        <f t="shared" si="102"/>
        <v>42119</v>
      </c>
    </row>
    <row r="1855" spans="1:19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4">
        <v>1352860017</v>
      </c>
      <c r="J1855" s="14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03"/>
        <v>102</v>
      </c>
      <c r="P1855" t="s">
        <v>8310</v>
      </c>
      <c r="Q1855" t="s">
        <v>8309</v>
      </c>
      <c r="R1855" s="12">
        <f t="shared" si="101"/>
        <v>41177.060381944444</v>
      </c>
      <c r="S1855" s="13">
        <f t="shared" si="102"/>
        <v>41227.102048611108</v>
      </c>
    </row>
    <row r="1856" spans="1:19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4">
        <v>1369355437</v>
      </c>
      <c r="J1856" s="14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03"/>
        <v>102</v>
      </c>
      <c r="P1856" t="s">
        <v>8310</v>
      </c>
      <c r="Q1856" t="s">
        <v>8309</v>
      </c>
      <c r="R1856" s="12">
        <f t="shared" si="101"/>
        <v>41388.021261574075</v>
      </c>
      <c r="S1856" s="13">
        <f t="shared" si="102"/>
        <v>41418.021261574075</v>
      </c>
    </row>
    <row r="1857" spans="1:19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4">
        <v>1389012940</v>
      </c>
      <c r="J1857" s="14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03"/>
        <v>154</v>
      </c>
      <c r="P1857" t="s">
        <v>8310</v>
      </c>
      <c r="Q1857" t="s">
        <v>8309</v>
      </c>
      <c r="R1857" s="12">
        <f t="shared" si="101"/>
        <v>41600.538657407407</v>
      </c>
      <c r="S1857" s="13">
        <f t="shared" si="102"/>
        <v>41645.538657407407</v>
      </c>
    </row>
    <row r="1858" spans="1:19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4">
        <v>1405715472</v>
      </c>
      <c r="J1858" s="14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03"/>
        <v>101</v>
      </c>
      <c r="P1858" t="s">
        <v>8310</v>
      </c>
      <c r="Q1858" t="s">
        <v>8309</v>
      </c>
      <c r="R1858" s="12">
        <f t="shared" ref="R1858:R1921" si="104">(((J1858/60)/60)/24)+DATE(1970,1,1)</f>
        <v>41817.854999999996</v>
      </c>
      <c r="S1858" s="13">
        <f t="shared" ref="S1858:S1921" si="105">(((I1858/60)/60)/24)+DATE(1970,1,1)</f>
        <v>41838.854999999996</v>
      </c>
    </row>
    <row r="1859" spans="1:19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4">
        <v>1410546413</v>
      </c>
      <c r="J1859" s="14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03"/>
        <v>100</v>
      </c>
      <c r="P1859" t="s">
        <v>8310</v>
      </c>
      <c r="Q1859" t="s">
        <v>8309</v>
      </c>
      <c r="R1859" s="12">
        <f t="shared" si="104"/>
        <v>41864.76866898148</v>
      </c>
      <c r="S1859" s="13">
        <f t="shared" si="105"/>
        <v>41894.76866898148</v>
      </c>
    </row>
    <row r="1860" spans="1:19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4">
        <v>1324014521</v>
      </c>
      <c r="J1860" s="14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03"/>
        <v>109</v>
      </c>
      <c r="P1860" t="s">
        <v>8310</v>
      </c>
      <c r="Q1860" t="s">
        <v>8309</v>
      </c>
      <c r="R1860" s="12">
        <f t="shared" si="104"/>
        <v>40833.200474537036</v>
      </c>
      <c r="S1860" s="13">
        <f t="shared" si="105"/>
        <v>40893.242141203707</v>
      </c>
    </row>
    <row r="1861" spans="1:19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4">
        <v>1316716129</v>
      </c>
      <c r="J1861" s="14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03"/>
        <v>132</v>
      </c>
      <c r="P1861" t="s">
        <v>8310</v>
      </c>
      <c r="Q1861" t="s">
        <v>8309</v>
      </c>
      <c r="R1861" s="12">
        <f t="shared" si="104"/>
        <v>40778.770011574074</v>
      </c>
      <c r="S1861" s="13">
        <f t="shared" si="105"/>
        <v>40808.770011574074</v>
      </c>
    </row>
    <row r="1862" spans="1:19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4">
        <v>1391706084</v>
      </c>
      <c r="J1862" s="14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03"/>
        <v>133</v>
      </c>
      <c r="P1862" t="s">
        <v>8310</v>
      </c>
      <c r="Q1862" t="s">
        <v>8309</v>
      </c>
      <c r="R1862" s="12">
        <f t="shared" si="104"/>
        <v>41655.709305555552</v>
      </c>
      <c r="S1862" s="13">
        <f t="shared" si="105"/>
        <v>41676.709305555552</v>
      </c>
    </row>
    <row r="1863" spans="1:19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4">
        <v>1422256341</v>
      </c>
      <c r="J1863" s="14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03"/>
        <v>0</v>
      </c>
      <c r="P1863" t="s">
        <v>8311</v>
      </c>
      <c r="Q1863" t="s">
        <v>8333</v>
      </c>
      <c r="R1863" s="12">
        <f t="shared" si="104"/>
        <v>42000.300243055557</v>
      </c>
      <c r="S1863" s="13">
        <f t="shared" si="105"/>
        <v>42030.300243055557</v>
      </c>
    </row>
    <row r="1864" spans="1:19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4">
        <v>1488958200</v>
      </c>
      <c r="J1864" s="1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03"/>
        <v>8</v>
      </c>
      <c r="P1864" t="s">
        <v>8311</v>
      </c>
      <c r="Q1864" t="s">
        <v>8333</v>
      </c>
      <c r="R1864" s="12">
        <f t="shared" si="104"/>
        <v>42755.492754629624</v>
      </c>
      <c r="S1864" s="13">
        <f t="shared" si="105"/>
        <v>42802.3125</v>
      </c>
    </row>
    <row r="1865" spans="1:19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4">
        <v>1402600085</v>
      </c>
      <c r="J1865" s="14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03"/>
        <v>0</v>
      </c>
      <c r="P1865" t="s">
        <v>8311</v>
      </c>
      <c r="Q1865" t="s">
        <v>8333</v>
      </c>
      <c r="R1865" s="12">
        <f t="shared" si="104"/>
        <v>41772.797280092593</v>
      </c>
      <c r="S1865" s="13">
        <f t="shared" si="105"/>
        <v>41802.797280092593</v>
      </c>
    </row>
    <row r="1866" spans="1:19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4">
        <v>1399223500</v>
      </c>
      <c r="J1866" s="14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06">ROUND(E1866/D1866*100,0)</f>
        <v>43</v>
      </c>
      <c r="P1866" t="s">
        <v>8311</v>
      </c>
      <c r="Q1866" t="s">
        <v>8333</v>
      </c>
      <c r="R1866" s="12">
        <f t="shared" si="104"/>
        <v>41733.716435185182</v>
      </c>
      <c r="S1866" s="13">
        <f t="shared" si="105"/>
        <v>41763.716435185182</v>
      </c>
    </row>
    <row r="1867" spans="1:19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4">
        <v>1478425747</v>
      </c>
      <c r="J1867" s="14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06"/>
        <v>0</v>
      </c>
      <c r="P1867" t="s">
        <v>8311</v>
      </c>
      <c r="Q1867" t="s">
        <v>8333</v>
      </c>
      <c r="R1867" s="12">
        <f t="shared" si="104"/>
        <v>42645.367442129631</v>
      </c>
      <c r="S1867" s="13">
        <f t="shared" si="105"/>
        <v>42680.409108796302</v>
      </c>
    </row>
    <row r="1868" spans="1:19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4">
        <v>1488340800</v>
      </c>
      <c r="J1868" s="14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06"/>
        <v>1</v>
      </c>
      <c r="P1868" t="s">
        <v>8311</v>
      </c>
      <c r="Q1868" t="s">
        <v>8333</v>
      </c>
      <c r="R1868" s="12">
        <f t="shared" si="104"/>
        <v>42742.246493055558</v>
      </c>
      <c r="S1868" s="13">
        <f t="shared" si="105"/>
        <v>42795.166666666672</v>
      </c>
    </row>
    <row r="1869" spans="1:19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4">
        <v>1478383912</v>
      </c>
      <c r="J1869" s="14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06"/>
        <v>0</v>
      </c>
      <c r="P1869" t="s">
        <v>8311</v>
      </c>
      <c r="Q1869" t="s">
        <v>8333</v>
      </c>
      <c r="R1869" s="12">
        <f t="shared" si="104"/>
        <v>42649.924907407403</v>
      </c>
      <c r="S1869" s="13">
        <f t="shared" si="105"/>
        <v>42679.924907407403</v>
      </c>
    </row>
    <row r="1870" spans="1:19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4">
        <v>1450166340</v>
      </c>
      <c r="J1870" s="14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06"/>
        <v>5</v>
      </c>
      <c r="P1870" t="s">
        <v>8311</v>
      </c>
      <c r="Q1870" t="s">
        <v>8333</v>
      </c>
      <c r="R1870" s="12">
        <f t="shared" si="104"/>
        <v>42328.779224537036</v>
      </c>
      <c r="S1870" s="13">
        <f t="shared" si="105"/>
        <v>42353.332638888889</v>
      </c>
    </row>
    <row r="1871" spans="1:19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4">
        <v>1483488249</v>
      </c>
      <c r="J1871" s="14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06"/>
        <v>0</v>
      </c>
      <c r="P1871" t="s">
        <v>8311</v>
      </c>
      <c r="Q1871" t="s">
        <v>8333</v>
      </c>
      <c r="R1871" s="12">
        <f t="shared" si="104"/>
        <v>42709.002881944441</v>
      </c>
      <c r="S1871" s="13">
        <f t="shared" si="105"/>
        <v>42739.002881944441</v>
      </c>
    </row>
    <row r="1872" spans="1:19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4">
        <v>1454213820</v>
      </c>
      <c r="J1872" s="14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06"/>
        <v>10</v>
      </c>
      <c r="P1872" t="s">
        <v>8311</v>
      </c>
      <c r="Q1872" t="s">
        <v>8333</v>
      </c>
      <c r="R1872" s="12">
        <f t="shared" si="104"/>
        <v>42371.355729166666</v>
      </c>
      <c r="S1872" s="13">
        <f t="shared" si="105"/>
        <v>42400.178472222222</v>
      </c>
    </row>
    <row r="1873" spans="1:19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4">
        <v>1416512901</v>
      </c>
      <c r="J1873" s="14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06"/>
        <v>72</v>
      </c>
      <c r="P1873" t="s">
        <v>8311</v>
      </c>
      <c r="Q1873" t="s">
        <v>8333</v>
      </c>
      <c r="R1873" s="12">
        <f t="shared" si="104"/>
        <v>41923.783576388887</v>
      </c>
      <c r="S1873" s="13">
        <f t="shared" si="105"/>
        <v>41963.825243055559</v>
      </c>
    </row>
    <row r="1874" spans="1:19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4">
        <v>1435633602</v>
      </c>
      <c r="J1874" s="1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06"/>
        <v>1</v>
      </c>
      <c r="P1874" t="s">
        <v>8311</v>
      </c>
      <c r="Q1874" t="s">
        <v>8333</v>
      </c>
      <c r="R1874" s="12">
        <f t="shared" si="104"/>
        <v>42155.129652777774</v>
      </c>
      <c r="S1874" s="13">
        <f t="shared" si="105"/>
        <v>42185.129652777774</v>
      </c>
    </row>
    <row r="1875" spans="1:19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4">
        <v>1436373900</v>
      </c>
      <c r="J1875" s="14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06"/>
        <v>0</v>
      </c>
      <c r="P1875" t="s">
        <v>8311</v>
      </c>
      <c r="Q1875" t="s">
        <v>8333</v>
      </c>
      <c r="R1875" s="12">
        <f t="shared" si="104"/>
        <v>42164.615856481483</v>
      </c>
      <c r="S1875" s="13">
        <f t="shared" si="105"/>
        <v>42193.697916666672</v>
      </c>
    </row>
    <row r="1876" spans="1:19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4">
        <v>1467155733</v>
      </c>
      <c r="J1876" s="14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06"/>
        <v>0</v>
      </c>
      <c r="P1876" t="s">
        <v>8311</v>
      </c>
      <c r="Q1876" t="s">
        <v>8333</v>
      </c>
      <c r="R1876" s="12">
        <f t="shared" si="104"/>
        <v>42529.969131944439</v>
      </c>
      <c r="S1876" s="13">
        <f t="shared" si="105"/>
        <v>42549.969131944439</v>
      </c>
    </row>
    <row r="1877" spans="1:19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4">
        <v>1470519308</v>
      </c>
      <c r="J1877" s="14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06"/>
        <v>1</v>
      </c>
      <c r="P1877" t="s">
        <v>8311</v>
      </c>
      <c r="Q1877" t="s">
        <v>8333</v>
      </c>
      <c r="R1877" s="12">
        <f t="shared" si="104"/>
        <v>42528.899398148147</v>
      </c>
      <c r="S1877" s="13">
        <f t="shared" si="105"/>
        <v>42588.899398148147</v>
      </c>
    </row>
    <row r="1878" spans="1:19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4">
        <v>1402901405</v>
      </c>
      <c r="J1878" s="14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06"/>
        <v>0</v>
      </c>
      <c r="P1878" t="s">
        <v>8311</v>
      </c>
      <c r="Q1878" t="s">
        <v>8333</v>
      </c>
      <c r="R1878" s="12">
        <f t="shared" si="104"/>
        <v>41776.284780092588</v>
      </c>
      <c r="S1878" s="13">
        <f t="shared" si="105"/>
        <v>41806.284780092588</v>
      </c>
    </row>
    <row r="1879" spans="1:19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4">
        <v>1425170525</v>
      </c>
      <c r="J1879" s="14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06"/>
        <v>0</v>
      </c>
      <c r="P1879" t="s">
        <v>8311</v>
      </c>
      <c r="Q1879" t="s">
        <v>8333</v>
      </c>
      <c r="R1879" s="12">
        <f t="shared" si="104"/>
        <v>42035.029224537036</v>
      </c>
      <c r="S1879" s="13">
        <f t="shared" si="105"/>
        <v>42064.029224537036</v>
      </c>
    </row>
    <row r="1880" spans="1:19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4">
        <v>1402618355</v>
      </c>
      <c r="J1880" s="14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06"/>
        <v>0</v>
      </c>
      <c r="P1880" t="s">
        <v>8311</v>
      </c>
      <c r="Q1880" t="s">
        <v>8333</v>
      </c>
      <c r="R1880" s="12">
        <f t="shared" si="104"/>
        <v>41773.008738425924</v>
      </c>
      <c r="S1880" s="13">
        <f t="shared" si="105"/>
        <v>41803.008738425924</v>
      </c>
    </row>
    <row r="1881" spans="1:19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4">
        <v>1457966129</v>
      </c>
      <c r="J1881" s="14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06"/>
        <v>0</v>
      </c>
      <c r="P1881" t="s">
        <v>8311</v>
      </c>
      <c r="Q1881" t="s">
        <v>8333</v>
      </c>
      <c r="R1881" s="12">
        <f t="shared" si="104"/>
        <v>42413.649641203709</v>
      </c>
      <c r="S1881" s="13">
        <f t="shared" si="105"/>
        <v>42443.607974537037</v>
      </c>
    </row>
    <row r="1882" spans="1:19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4">
        <v>1459341380</v>
      </c>
      <c r="J1882" s="14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06"/>
        <v>20</v>
      </c>
      <c r="P1882" t="s">
        <v>8311</v>
      </c>
      <c r="Q1882" t="s">
        <v>8333</v>
      </c>
      <c r="R1882" s="12">
        <f t="shared" si="104"/>
        <v>42430.566898148143</v>
      </c>
      <c r="S1882" s="13">
        <f t="shared" si="105"/>
        <v>42459.525231481486</v>
      </c>
    </row>
    <row r="1883" spans="1:19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4">
        <v>1425955189</v>
      </c>
      <c r="J1883" s="14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06"/>
        <v>173</v>
      </c>
      <c r="P1883" t="s">
        <v>8310</v>
      </c>
      <c r="Q1883" t="s">
        <v>8328</v>
      </c>
      <c r="R1883" s="12">
        <f t="shared" si="104"/>
        <v>42043.152650462958</v>
      </c>
      <c r="S1883" s="13">
        <f t="shared" si="105"/>
        <v>42073.110983796301</v>
      </c>
    </row>
    <row r="1884" spans="1:19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4">
        <v>1341964080</v>
      </c>
      <c r="J1884" s="1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06"/>
        <v>101</v>
      </c>
      <c r="P1884" t="s">
        <v>8310</v>
      </c>
      <c r="Q1884" t="s">
        <v>8328</v>
      </c>
      <c r="R1884" s="12">
        <f t="shared" si="104"/>
        <v>41067.949212962965</v>
      </c>
      <c r="S1884" s="13">
        <f t="shared" si="105"/>
        <v>41100.991666666669</v>
      </c>
    </row>
    <row r="1885" spans="1:19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4">
        <v>1333921508</v>
      </c>
      <c r="J1885" s="14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06"/>
        <v>105</v>
      </c>
      <c r="P1885" t="s">
        <v>8310</v>
      </c>
      <c r="Q1885" t="s">
        <v>8328</v>
      </c>
      <c r="R1885" s="12">
        <f t="shared" si="104"/>
        <v>40977.948009259257</v>
      </c>
      <c r="S1885" s="13">
        <f t="shared" si="105"/>
        <v>41007.906342592592</v>
      </c>
    </row>
    <row r="1886" spans="1:19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4">
        <v>1354017600</v>
      </c>
      <c r="J1886" s="14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06"/>
        <v>135</v>
      </c>
      <c r="P1886" t="s">
        <v>8310</v>
      </c>
      <c r="Q1886" t="s">
        <v>8328</v>
      </c>
      <c r="R1886" s="12">
        <f t="shared" si="104"/>
        <v>41205.198321759257</v>
      </c>
      <c r="S1886" s="13">
        <f t="shared" si="105"/>
        <v>41240.5</v>
      </c>
    </row>
    <row r="1887" spans="1:19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4">
        <v>1344636000</v>
      </c>
      <c r="J1887" s="14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06"/>
        <v>116</v>
      </c>
      <c r="P1887" t="s">
        <v>8310</v>
      </c>
      <c r="Q1887" t="s">
        <v>8328</v>
      </c>
      <c r="R1887" s="12">
        <f t="shared" si="104"/>
        <v>41099.093865740739</v>
      </c>
      <c r="S1887" s="13">
        <f t="shared" si="105"/>
        <v>41131.916666666664</v>
      </c>
    </row>
    <row r="1888" spans="1:19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4">
        <v>1415832338</v>
      </c>
      <c r="J1888" s="14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06"/>
        <v>102</v>
      </c>
      <c r="P1888" t="s">
        <v>8310</v>
      </c>
      <c r="Q1888" t="s">
        <v>8328</v>
      </c>
      <c r="R1888" s="12">
        <f t="shared" si="104"/>
        <v>41925.906689814816</v>
      </c>
      <c r="S1888" s="13">
        <f t="shared" si="105"/>
        <v>41955.94835648148</v>
      </c>
    </row>
    <row r="1889" spans="1:19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4">
        <v>1449178200</v>
      </c>
      <c r="J1889" s="14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06"/>
        <v>111</v>
      </c>
      <c r="P1889" t="s">
        <v>8310</v>
      </c>
      <c r="Q1889" t="s">
        <v>8328</v>
      </c>
      <c r="R1889" s="12">
        <f t="shared" si="104"/>
        <v>42323.800138888888</v>
      </c>
      <c r="S1889" s="13">
        <f t="shared" si="105"/>
        <v>42341.895833333328</v>
      </c>
    </row>
    <row r="1890" spans="1:19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4">
        <v>1275368340</v>
      </c>
      <c r="J1890" s="14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06"/>
        <v>166</v>
      </c>
      <c r="P1890" t="s">
        <v>8310</v>
      </c>
      <c r="Q1890" t="s">
        <v>8328</v>
      </c>
      <c r="R1890" s="12">
        <f t="shared" si="104"/>
        <v>40299.239953703705</v>
      </c>
      <c r="S1890" s="13">
        <f t="shared" si="105"/>
        <v>40330.207638888889</v>
      </c>
    </row>
    <row r="1891" spans="1:19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4">
        <v>1363024946</v>
      </c>
      <c r="J1891" s="14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06"/>
        <v>107</v>
      </c>
      <c r="P1891" t="s">
        <v>8310</v>
      </c>
      <c r="Q1891" t="s">
        <v>8328</v>
      </c>
      <c r="R1891" s="12">
        <f t="shared" si="104"/>
        <v>41299.793356481481</v>
      </c>
      <c r="S1891" s="13">
        <f t="shared" si="105"/>
        <v>41344.751689814817</v>
      </c>
    </row>
    <row r="1892" spans="1:19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4">
        <v>1355597528</v>
      </c>
      <c r="J1892" s="14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06"/>
        <v>145</v>
      </c>
      <c r="P1892" t="s">
        <v>8310</v>
      </c>
      <c r="Q1892" t="s">
        <v>8328</v>
      </c>
      <c r="R1892" s="12">
        <f t="shared" si="104"/>
        <v>41228.786203703705</v>
      </c>
      <c r="S1892" s="13">
        <f t="shared" si="105"/>
        <v>41258.786203703705</v>
      </c>
    </row>
    <row r="1893" spans="1:19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4">
        <v>1279778400</v>
      </c>
      <c r="J1893" s="14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06"/>
        <v>106</v>
      </c>
      <c r="P1893" t="s">
        <v>8310</v>
      </c>
      <c r="Q1893" t="s">
        <v>8328</v>
      </c>
      <c r="R1893" s="12">
        <f t="shared" si="104"/>
        <v>40335.798078703701</v>
      </c>
      <c r="S1893" s="13">
        <f t="shared" si="105"/>
        <v>40381.25</v>
      </c>
    </row>
    <row r="1894" spans="1:19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4">
        <v>1307459881</v>
      </c>
      <c r="J1894" s="1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06"/>
        <v>137</v>
      </c>
      <c r="P1894" t="s">
        <v>8310</v>
      </c>
      <c r="Q1894" t="s">
        <v>8328</v>
      </c>
      <c r="R1894" s="12">
        <f t="shared" si="104"/>
        <v>40671.637511574074</v>
      </c>
      <c r="S1894" s="13">
        <f t="shared" si="105"/>
        <v>40701.637511574074</v>
      </c>
    </row>
    <row r="1895" spans="1:19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4">
        <v>1302926340</v>
      </c>
      <c r="J1895" s="14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06"/>
        <v>104</v>
      </c>
      <c r="P1895" t="s">
        <v>8310</v>
      </c>
      <c r="Q1895" t="s">
        <v>8328</v>
      </c>
      <c r="R1895" s="12">
        <f t="shared" si="104"/>
        <v>40632.94195601852</v>
      </c>
      <c r="S1895" s="13">
        <f t="shared" si="105"/>
        <v>40649.165972222225</v>
      </c>
    </row>
    <row r="1896" spans="1:19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4">
        <v>1329082983</v>
      </c>
      <c r="J1896" s="14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06"/>
        <v>115</v>
      </c>
      <c r="P1896" t="s">
        <v>8310</v>
      </c>
      <c r="Q1896" t="s">
        <v>8328</v>
      </c>
      <c r="R1896" s="12">
        <f t="shared" si="104"/>
        <v>40920.904895833337</v>
      </c>
      <c r="S1896" s="13">
        <f t="shared" si="105"/>
        <v>40951.904895833337</v>
      </c>
    </row>
    <row r="1897" spans="1:19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4">
        <v>1445363722</v>
      </c>
      <c r="J1897" s="14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06"/>
        <v>102</v>
      </c>
      <c r="P1897" t="s">
        <v>8310</v>
      </c>
      <c r="Q1897" t="s">
        <v>8328</v>
      </c>
      <c r="R1897" s="12">
        <f t="shared" si="104"/>
        <v>42267.746782407412</v>
      </c>
      <c r="S1897" s="13">
        <f t="shared" si="105"/>
        <v>42297.746782407412</v>
      </c>
    </row>
    <row r="1898" spans="1:19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4">
        <v>1334250165</v>
      </c>
      <c r="J1898" s="14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06"/>
        <v>124</v>
      </c>
      <c r="P1898" t="s">
        <v>8310</v>
      </c>
      <c r="Q1898" t="s">
        <v>8328</v>
      </c>
      <c r="R1898" s="12">
        <f t="shared" si="104"/>
        <v>40981.710243055553</v>
      </c>
      <c r="S1898" s="13">
        <f t="shared" si="105"/>
        <v>41011.710243055553</v>
      </c>
    </row>
    <row r="1899" spans="1:19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4">
        <v>1393966800</v>
      </c>
      <c r="J1899" s="14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06"/>
        <v>102</v>
      </c>
      <c r="P1899" t="s">
        <v>8310</v>
      </c>
      <c r="Q1899" t="s">
        <v>8328</v>
      </c>
      <c r="R1899" s="12">
        <f t="shared" si="104"/>
        <v>41680.583402777782</v>
      </c>
      <c r="S1899" s="13">
        <f t="shared" si="105"/>
        <v>41702.875</v>
      </c>
    </row>
    <row r="1900" spans="1:19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4">
        <v>1454349600</v>
      </c>
      <c r="J1900" s="14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06"/>
        <v>145</v>
      </c>
      <c r="P1900" t="s">
        <v>8310</v>
      </c>
      <c r="Q1900" t="s">
        <v>8328</v>
      </c>
      <c r="R1900" s="12">
        <f t="shared" si="104"/>
        <v>42366.192974537036</v>
      </c>
      <c r="S1900" s="13">
        <f t="shared" si="105"/>
        <v>42401.75</v>
      </c>
    </row>
    <row r="1901" spans="1:19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4">
        <v>1427319366</v>
      </c>
      <c r="J1901" s="14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06"/>
        <v>133</v>
      </c>
      <c r="P1901" t="s">
        <v>8310</v>
      </c>
      <c r="Q1901" t="s">
        <v>8328</v>
      </c>
      <c r="R1901" s="12">
        <f t="shared" si="104"/>
        <v>42058.941736111112</v>
      </c>
      <c r="S1901" s="13">
        <f t="shared" si="105"/>
        <v>42088.90006944444</v>
      </c>
    </row>
    <row r="1902" spans="1:19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4">
        <v>1349517540</v>
      </c>
      <c r="J1902" s="14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06"/>
        <v>109</v>
      </c>
      <c r="P1902" t="s">
        <v>8310</v>
      </c>
      <c r="Q1902" t="s">
        <v>8328</v>
      </c>
      <c r="R1902" s="12">
        <f t="shared" si="104"/>
        <v>41160.871886574074</v>
      </c>
      <c r="S1902" s="13">
        <f t="shared" si="105"/>
        <v>41188.415972222225</v>
      </c>
    </row>
    <row r="1903" spans="1:19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4">
        <v>1432299600</v>
      </c>
      <c r="J1903" s="14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06"/>
        <v>3</v>
      </c>
      <c r="P1903" t="s">
        <v>8321</v>
      </c>
      <c r="Q1903" t="s">
        <v>8346</v>
      </c>
      <c r="R1903" s="12">
        <f t="shared" si="104"/>
        <v>42116.54315972222</v>
      </c>
      <c r="S1903" s="13">
        <f t="shared" si="105"/>
        <v>42146.541666666672</v>
      </c>
    </row>
    <row r="1904" spans="1:19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4">
        <v>1425495447</v>
      </c>
      <c r="J1904" s="1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06"/>
        <v>1</v>
      </c>
      <c r="P1904" t="s">
        <v>8321</v>
      </c>
      <c r="Q1904" t="s">
        <v>8346</v>
      </c>
      <c r="R1904" s="12">
        <f t="shared" si="104"/>
        <v>42037.789895833332</v>
      </c>
      <c r="S1904" s="13">
        <f t="shared" si="105"/>
        <v>42067.789895833332</v>
      </c>
    </row>
    <row r="1905" spans="1:19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4">
        <v>1485541791</v>
      </c>
      <c r="J1905" s="14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06"/>
        <v>47</v>
      </c>
      <c r="P1905" t="s">
        <v>8321</v>
      </c>
      <c r="Q1905" t="s">
        <v>8346</v>
      </c>
      <c r="R1905" s="12">
        <f t="shared" si="104"/>
        <v>42702.770729166667</v>
      </c>
      <c r="S1905" s="13">
        <f t="shared" si="105"/>
        <v>42762.770729166667</v>
      </c>
    </row>
    <row r="1906" spans="1:19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4">
        <v>1451752021</v>
      </c>
      <c r="J1906" s="14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06"/>
        <v>0</v>
      </c>
      <c r="P1906" t="s">
        <v>8321</v>
      </c>
      <c r="Q1906" t="s">
        <v>8346</v>
      </c>
      <c r="R1906" s="12">
        <f t="shared" si="104"/>
        <v>42326.685428240744</v>
      </c>
      <c r="S1906" s="13">
        <f t="shared" si="105"/>
        <v>42371.685428240744</v>
      </c>
    </row>
    <row r="1907" spans="1:19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4">
        <v>1410127994</v>
      </c>
      <c r="J1907" s="14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06"/>
        <v>0</v>
      </c>
      <c r="P1907" t="s">
        <v>8321</v>
      </c>
      <c r="Q1907" t="s">
        <v>8346</v>
      </c>
      <c r="R1907" s="12">
        <f t="shared" si="104"/>
        <v>41859.925856481481</v>
      </c>
      <c r="S1907" s="13">
        <f t="shared" si="105"/>
        <v>41889.925856481481</v>
      </c>
    </row>
    <row r="1908" spans="1:19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4">
        <v>1466697983</v>
      </c>
      <c r="J1908" s="14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06"/>
        <v>43</v>
      </c>
      <c r="P1908" t="s">
        <v>8321</v>
      </c>
      <c r="Q1908" t="s">
        <v>8346</v>
      </c>
      <c r="R1908" s="12">
        <f t="shared" si="104"/>
        <v>42514.671099537038</v>
      </c>
      <c r="S1908" s="13">
        <f t="shared" si="105"/>
        <v>42544.671099537038</v>
      </c>
    </row>
    <row r="1909" spans="1:19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4">
        <v>1400853925</v>
      </c>
      <c r="J1909" s="14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06"/>
        <v>0</v>
      </c>
      <c r="P1909" t="s">
        <v>8321</v>
      </c>
      <c r="Q1909" t="s">
        <v>8346</v>
      </c>
      <c r="R1909" s="12">
        <f t="shared" si="104"/>
        <v>41767.587094907409</v>
      </c>
      <c r="S1909" s="13">
        <f t="shared" si="105"/>
        <v>41782.587094907409</v>
      </c>
    </row>
    <row r="1910" spans="1:19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4">
        <v>1483048900</v>
      </c>
      <c r="J1910" s="14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06"/>
        <v>2</v>
      </c>
      <c r="P1910" t="s">
        <v>8321</v>
      </c>
      <c r="Q1910" t="s">
        <v>8346</v>
      </c>
      <c r="R1910" s="12">
        <f t="shared" si="104"/>
        <v>42703.917824074073</v>
      </c>
      <c r="S1910" s="13">
        <f t="shared" si="105"/>
        <v>42733.917824074073</v>
      </c>
    </row>
    <row r="1911" spans="1:19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4">
        <v>1414059479</v>
      </c>
      <c r="J1911" s="14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06"/>
        <v>14</v>
      </c>
      <c r="P1911" t="s">
        <v>8321</v>
      </c>
      <c r="Q1911" t="s">
        <v>8346</v>
      </c>
      <c r="R1911" s="12">
        <f t="shared" si="104"/>
        <v>41905.429155092592</v>
      </c>
      <c r="S1911" s="13">
        <f t="shared" si="105"/>
        <v>41935.429155092592</v>
      </c>
    </row>
    <row r="1912" spans="1:19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4">
        <v>1446331500</v>
      </c>
      <c r="J1912" s="14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06"/>
        <v>39</v>
      </c>
      <c r="P1912" t="s">
        <v>8321</v>
      </c>
      <c r="Q1912" t="s">
        <v>8346</v>
      </c>
      <c r="R1912" s="12">
        <f t="shared" si="104"/>
        <v>42264.963159722218</v>
      </c>
      <c r="S1912" s="13">
        <f t="shared" si="105"/>
        <v>42308.947916666672</v>
      </c>
    </row>
    <row r="1913" spans="1:19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4">
        <v>1407545334</v>
      </c>
      <c r="J1913" s="14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06"/>
        <v>0</v>
      </c>
      <c r="P1913" t="s">
        <v>8321</v>
      </c>
      <c r="Q1913" t="s">
        <v>8346</v>
      </c>
      <c r="R1913" s="12">
        <f t="shared" si="104"/>
        <v>41830.033958333333</v>
      </c>
      <c r="S1913" s="13">
        <f t="shared" si="105"/>
        <v>41860.033958333333</v>
      </c>
    </row>
    <row r="1914" spans="1:19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4">
        <v>1433395560</v>
      </c>
      <c r="J1914" s="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06"/>
        <v>59</v>
      </c>
      <c r="P1914" t="s">
        <v>8321</v>
      </c>
      <c r="Q1914" t="s">
        <v>8346</v>
      </c>
      <c r="R1914" s="12">
        <f t="shared" si="104"/>
        <v>42129.226388888885</v>
      </c>
      <c r="S1914" s="13">
        <f t="shared" si="105"/>
        <v>42159.226388888885</v>
      </c>
    </row>
    <row r="1915" spans="1:19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4">
        <v>1412770578</v>
      </c>
      <c r="J1915" s="14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06"/>
        <v>1</v>
      </c>
      <c r="P1915" t="s">
        <v>8321</v>
      </c>
      <c r="Q1915" t="s">
        <v>8346</v>
      </c>
      <c r="R1915" s="12">
        <f t="shared" si="104"/>
        <v>41890.511319444442</v>
      </c>
      <c r="S1915" s="13">
        <f t="shared" si="105"/>
        <v>41920.511319444442</v>
      </c>
    </row>
    <row r="1916" spans="1:19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4">
        <v>1414814340</v>
      </c>
      <c r="J1916" s="14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06"/>
        <v>9</v>
      </c>
      <c r="P1916" t="s">
        <v>8321</v>
      </c>
      <c r="Q1916" t="s">
        <v>8346</v>
      </c>
      <c r="R1916" s="12">
        <f t="shared" si="104"/>
        <v>41929.174456018518</v>
      </c>
      <c r="S1916" s="13">
        <f t="shared" si="105"/>
        <v>41944.165972222225</v>
      </c>
    </row>
    <row r="1917" spans="1:19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4">
        <v>1409620222</v>
      </c>
      <c r="J1917" s="14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06"/>
        <v>2</v>
      </c>
      <c r="P1917" t="s">
        <v>8321</v>
      </c>
      <c r="Q1917" t="s">
        <v>8346</v>
      </c>
      <c r="R1917" s="12">
        <f t="shared" si="104"/>
        <v>41864.04886574074</v>
      </c>
      <c r="S1917" s="13">
        <f t="shared" si="105"/>
        <v>41884.04886574074</v>
      </c>
    </row>
    <row r="1918" spans="1:19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4">
        <v>1478542375</v>
      </c>
      <c r="J1918" s="14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06"/>
        <v>1</v>
      </c>
      <c r="P1918" t="s">
        <v>8321</v>
      </c>
      <c r="Q1918" t="s">
        <v>8346</v>
      </c>
      <c r="R1918" s="12">
        <f t="shared" si="104"/>
        <v>42656.717303240745</v>
      </c>
      <c r="S1918" s="13">
        <f t="shared" si="105"/>
        <v>42681.758969907409</v>
      </c>
    </row>
    <row r="1919" spans="1:19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4">
        <v>1486708133</v>
      </c>
      <c r="J1919" s="14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06"/>
        <v>53</v>
      </c>
      <c r="P1919" t="s">
        <v>8321</v>
      </c>
      <c r="Q1919" t="s">
        <v>8346</v>
      </c>
      <c r="R1919" s="12">
        <f t="shared" si="104"/>
        <v>42746.270057870366</v>
      </c>
      <c r="S1919" s="13">
        <f t="shared" si="105"/>
        <v>42776.270057870366</v>
      </c>
    </row>
    <row r="1920" spans="1:19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4">
        <v>1407869851</v>
      </c>
      <c r="J1920" s="14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06"/>
        <v>1</v>
      </c>
      <c r="P1920" t="s">
        <v>8321</v>
      </c>
      <c r="Q1920" t="s">
        <v>8346</v>
      </c>
      <c r="R1920" s="12">
        <f t="shared" si="104"/>
        <v>41828.789942129632</v>
      </c>
      <c r="S1920" s="13">
        <f t="shared" si="105"/>
        <v>41863.789942129632</v>
      </c>
    </row>
    <row r="1921" spans="1:19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4">
        <v>1432069249</v>
      </c>
      <c r="J1921" s="14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06"/>
        <v>47</v>
      </c>
      <c r="P1921" t="s">
        <v>8321</v>
      </c>
      <c r="Q1921" t="s">
        <v>8346</v>
      </c>
      <c r="R1921" s="12">
        <f t="shared" si="104"/>
        <v>42113.875567129624</v>
      </c>
      <c r="S1921" s="13">
        <f t="shared" si="105"/>
        <v>42143.875567129624</v>
      </c>
    </row>
    <row r="1922" spans="1:19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4">
        <v>1445468400</v>
      </c>
      <c r="J1922" s="14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06"/>
        <v>43</v>
      </c>
      <c r="P1922" t="s">
        <v>8321</v>
      </c>
      <c r="Q1922" t="s">
        <v>8346</v>
      </c>
      <c r="R1922" s="12">
        <f t="shared" ref="R1922:R1985" si="107">(((J1922/60)/60)/24)+DATE(1970,1,1)</f>
        <v>42270.875706018516</v>
      </c>
      <c r="S1922" s="13">
        <f t="shared" ref="S1922:S1985" si="108">(((I1922/60)/60)/24)+DATE(1970,1,1)</f>
        <v>42298.958333333328</v>
      </c>
    </row>
    <row r="1923" spans="1:19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4">
        <v>1342243143</v>
      </c>
      <c r="J1923" s="14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06"/>
        <v>137</v>
      </c>
      <c r="P1923" t="s">
        <v>8310</v>
      </c>
      <c r="Q1923" t="s">
        <v>8328</v>
      </c>
      <c r="R1923" s="12">
        <f t="shared" si="107"/>
        <v>41074.221562500003</v>
      </c>
      <c r="S1923" s="13">
        <f t="shared" si="108"/>
        <v>41104.221562500003</v>
      </c>
    </row>
    <row r="1924" spans="1:19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4">
        <v>1386828507</v>
      </c>
      <c r="J1924" s="1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06"/>
        <v>116</v>
      </c>
      <c r="P1924" t="s">
        <v>8310</v>
      </c>
      <c r="Q1924" t="s">
        <v>8328</v>
      </c>
      <c r="R1924" s="12">
        <f t="shared" si="107"/>
        <v>41590.255868055552</v>
      </c>
      <c r="S1924" s="13">
        <f t="shared" si="108"/>
        <v>41620.255868055552</v>
      </c>
    </row>
    <row r="1925" spans="1:19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4">
        <v>1317099540</v>
      </c>
      <c r="J1925" s="14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06"/>
        <v>241</v>
      </c>
      <c r="P1925" t="s">
        <v>8310</v>
      </c>
      <c r="Q1925" t="s">
        <v>8328</v>
      </c>
      <c r="R1925" s="12">
        <f t="shared" si="107"/>
        <v>40772.848749999997</v>
      </c>
      <c r="S1925" s="13">
        <f t="shared" si="108"/>
        <v>40813.207638888889</v>
      </c>
    </row>
    <row r="1926" spans="1:19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4">
        <v>1389814380</v>
      </c>
      <c r="J1926" s="14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06"/>
        <v>114</v>
      </c>
      <c r="P1926" t="s">
        <v>8310</v>
      </c>
      <c r="Q1926" t="s">
        <v>8328</v>
      </c>
      <c r="R1926" s="12">
        <f t="shared" si="107"/>
        <v>41626.761053240742</v>
      </c>
      <c r="S1926" s="13">
        <f t="shared" si="108"/>
        <v>41654.814583333333</v>
      </c>
    </row>
    <row r="1927" spans="1:19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4">
        <v>1381449600</v>
      </c>
      <c r="J1927" s="14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06"/>
        <v>110</v>
      </c>
      <c r="P1927" t="s">
        <v>8310</v>
      </c>
      <c r="Q1927" t="s">
        <v>8328</v>
      </c>
      <c r="R1927" s="12">
        <f t="shared" si="107"/>
        <v>41535.90148148148</v>
      </c>
      <c r="S1927" s="13">
        <f t="shared" si="108"/>
        <v>41558</v>
      </c>
    </row>
    <row r="1928" spans="1:19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4">
        <v>1288657560</v>
      </c>
      <c r="J1928" s="14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06"/>
        <v>195</v>
      </c>
      <c r="P1928" t="s">
        <v>8310</v>
      </c>
      <c r="Q1928" t="s">
        <v>8328</v>
      </c>
      <c r="R1928" s="12">
        <f t="shared" si="107"/>
        <v>40456.954351851848</v>
      </c>
      <c r="S1928" s="13">
        <f t="shared" si="108"/>
        <v>40484.018055555556</v>
      </c>
    </row>
    <row r="1929" spans="1:19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4">
        <v>1331182740</v>
      </c>
      <c r="J1929" s="14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06"/>
        <v>103</v>
      </c>
      <c r="P1929" t="s">
        <v>8310</v>
      </c>
      <c r="Q1929" t="s">
        <v>8328</v>
      </c>
      <c r="R1929" s="12">
        <f t="shared" si="107"/>
        <v>40960.861562500002</v>
      </c>
      <c r="S1929" s="13">
        <f t="shared" si="108"/>
        <v>40976.207638888889</v>
      </c>
    </row>
    <row r="1930" spans="1:19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4">
        <v>1367940794</v>
      </c>
      <c r="J1930" s="14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09">ROUND(E1930/D1930*100,0)</f>
        <v>103</v>
      </c>
      <c r="P1930" t="s">
        <v>8310</v>
      </c>
      <c r="Q1930" t="s">
        <v>8328</v>
      </c>
      <c r="R1930" s="12">
        <f t="shared" si="107"/>
        <v>41371.648078703707</v>
      </c>
      <c r="S1930" s="13">
        <f t="shared" si="108"/>
        <v>41401.648078703707</v>
      </c>
    </row>
    <row r="1931" spans="1:19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4">
        <v>1309825866</v>
      </c>
      <c r="J1931" s="14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09"/>
        <v>100</v>
      </c>
      <c r="P1931" t="s">
        <v>8310</v>
      </c>
      <c r="Q1931" t="s">
        <v>8328</v>
      </c>
      <c r="R1931" s="12">
        <f t="shared" si="107"/>
        <v>40687.021597222221</v>
      </c>
      <c r="S1931" s="13">
        <f t="shared" si="108"/>
        <v>40729.021597222221</v>
      </c>
    </row>
    <row r="1932" spans="1:19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4">
        <v>1373203482</v>
      </c>
      <c r="J1932" s="14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09"/>
        <v>127</v>
      </c>
      <c r="P1932" t="s">
        <v>8310</v>
      </c>
      <c r="Q1932" t="s">
        <v>8328</v>
      </c>
      <c r="R1932" s="12">
        <f t="shared" si="107"/>
        <v>41402.558819444443</v>
      </c>
      <c r="S1932" s="13">
        <f t="shared" si="108"/>
        <v>41462.558819444443</v>
      </c>
    </row>
    <row r="1933" spans="1:19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4">
        <v>1337657400</v>
      </c>
      <c r="J1933" s="14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09"/>
        <v>121</v>
      </c>
      <c r="P1933" t="s">
        <v>8310</v>
      </c>
      <c r="Q1933" t="s">
        <v>8328</v>
      </c>
      <c r="R1933" s="12">
        <f t="shared" si="107"/>
        <v>41037.892465277779</v>
      </c>
      <c r="S1933" s="13">
        <f t="shared" si="108"/>
        <v>41051.145833333336</v>
      </c>
    </row>
    <row r="1934" spans="1:19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4">
        <v>1327433173</v>
      </c>
      <c r="J1934" s="1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09"/>
        <v>107</v>
      </c>
      <c r="P1934" t="s">
        <v>8310</v>
      </c>
      <c r="Q1934" t="s">
        <v>8328</v>
      </c>
      <c r="R1934" s="12">
        <f t="shared" si="107"/>
        <v>40911.809872685182</v>
      </c>
      <c r="S1934" s="13">
        <f t="shared" si="108"/>
        <v>40932.809872685182</v>
      </c>
    </row>
    <row r="1935" spans="1:19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4">
        <v>1411787307</v>
      </c>
      <c r="J1935" s="14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09"/>
        <v>172</v>
      </c>
      <c r="P1935" t="s">
        <v>8310</v>
      </c>
      <c r="Q1935" t="s">
        <v>8328</v>
      </c>
      <c r="R1935" s="12">
        <f t="shared" si="107"/>
        <v>41879.130868055552</v>
      </c>
      <c r="S1935" s="13">
        <f t="shared" si="108"/>
        <v>41909.130868055552</v>
      </c>
    </row>
    <row r="1936" spans="1:19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4">
        <v>1324789200</v>
      </c>
      <c r="J1936" s="14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09"/>
        <v>124</v>
      </c>
      <c r="P1936" t="s">
        <v>8310</v>
      </c>
      <c r="Q1936" t="s">
        <v>8328</v>
      </c>
      <c r="R1936" s="12">
        <f t="shared" si="107"/>
        <v>40865.867141203707</v>
      </c>
      <c r="S1936" s="13">
        <f t="shared" si="108"/>
        <v>40902.208333333336</v>
      </c>
    </row>
    <row r="1937" spans="1:19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4">
        <v>1403326740</v>
      </c>
      <c r="J1937" s="14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09"/>
        <v>108</v>
      </c>
      <c r="P1937" t="s">
        <v>8310</v>
      </c>
      <c r="Q1937" t="s">
        <v>8328</v>
      </c>
      <c r="R1937" s="12">
        <f t="shared" si="107"/>
        <v>41773.932534722226</v>
      </c>
      <c r="S1937" s="13">
        <f t="shared" si="108"/>
        <v>41811.207638888889</v>
      </c>
    </row>
    <row r="1938" spans="1:19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4">
        <v>1323151140</v>
      </c>
      <c r="J1938" s="14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09"/>
        <v>117</v>
      </c>
      <c r="P1938" t="s">
        <v>8310</v>
      </c>
      <c r="Q1938" t="s">
        <v>8328</v>
      </c>
      <c r="R1938" s="12">
        <f t="shared" si="107"/>
        <v>40852.889699074076</v>
      </c>
      <c r="S1938" s="13">
        <f t="shared" si="108"/>
        <v>40883.249305555553</v>
      </c>
    </row>
    <row r="1939" spans="1:19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4">
        <v>1339732740</v>
      </c>
      <c r="J1939" s="14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09"/>
        <v>187</v>
      </c>
      <c r="P1939" t="s">
        <v>8310</v>
      </c>
      <c r="Q1939" t="s">
        <v>8328</v>
      </c>
      <c r="R1939" s="12">
        <f t="shared" si="107"/>
        <v>41059.118993055556</v>
      </c>
      <c r="S1939" s="13">
        <f t="shared" si="108"/>
        <v>41075.165972222225</v>
      </c>
    </row>
    <row r="1940" spans="1:19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4">
        <v>1372741200</v>
      </c>
      <c r="J1940" s="14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09"/>
        <v>116</v>
      </c>
      <c r="P1940" t="s">
        <v>8310</v>
      </c>
      <c r="Q1940" t="s">
        <v>8328</v>
      </c>
      <c r="R1940" s="12">
        <f t="shared" si="107"/>
        <v>41426.259618055556</v>
      </c>
      <c r="S1940" s="13">
        <f t="shared" si="108"/>
        <v>41457.208333333336</v>
      </c>
    </row>
    <row r="1941" spans="1:19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4">
        <v>1362955108</v>
      </c>
      <c r="J1941" s="14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09"/>
        <v>111</v>
      </c>
      <c r="P1941" t="s">
        <v>8310</v>
      </c>
      <c r="Q1941" t="s">
        <v>8328</v>
      </c>
      <c r="R1941" s="12">
        <f t="shared" si="107"/>
        <v>41313.985046296293</v>
      </c>
      <c r="S1941" s="13">
        <f t="shared" si="108"/>
        <v>41343.943379629629</v>
      </c>
    </row>
    <row r="1942" spans="1:19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4">
        <v>1308110340</v>
      </c>
      <c r="J1942" s="14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09"/>
        <v>171</v>
      </c>
      <c r="P1942" t="s">
        <v>8310</v>
      </c>
      <c r="Q1942" t="s">
        <v>8328</v>
      </c>
      <c r="R1942" s="12">
        <f t="shared" si="107"/>
        <v>40670.507326388892</v>
      </c>
      <c r="S1942" s="13">
        <f t="shared" si="108"/>
        <v>40709.165972222225</v>
      </c>
    </row>
    <row r="1943" spans="1:19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4">
        <v>1400137131</v>
      </c>
      <c r="J1943" s="14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09"/>
        <v>126</v>
      </c>
      <c r="P1943" t="s">
        <v>8321</v>
      </c>
      <c r="Q1943" t="s">
        <v>8347</v>
      </c>
      <c r="R1943" s="12">
        <f t="shared" si="107"/>
        <v>41744.290868055556</v>
      </c>
      <c r="S1943" s="13">
        <f t="shared" si="108"/>
        <v>41774.290868055556</v>
      </c>
    </row>
    <row r="1944" spans="1:19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4">
        <v>1309809140</v>
      </c>
      <c r="J1944" s="1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09"/>
        <v>138</v>
      </c>
      <c r="P1944" t="s">
        <v>8321</v>
      </c>
      <c r="Q1944" t="s">
        <v>8347</v>
      </c>
      <c r="R1944" s="12">
        <f t="shared" si="107"/>
        <v>40638.828009259261</v>
      </c>
      <c r="S1944" s="13">
        <f t="shared" si="108"/>
        <v>40728.828009259261</v>
      </c>
    </row>
    <row r="1945" spans="1:19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4">
        <v>1470896916</v>
      </c>
      <c r="J1945" s="14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09"/>
        <v>1705</v>
      </c>
      <c r="P1945" t="s">
        <v>8321</v>
      </c>
      <c r="Q1945" t="s">
        <v>8347</v>
      </c>
      <c r="R1945" s="12">
        <f t="shared" si="107"/>
        <v>42548.269861111112</v>
      </c>
      <c r="S1945" s="13">
        <f t="shared" si="108"/>
        <v>42593.269861111112</v>
      </c>
    </row>
    <row r="1946" spans="1:19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4">
        <v>1398952890</v>
      </c>
      <c r="J1946" s="14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09"/>
        <v>788</v>
      </c>
      <c r="P1946" t="s">
        <v>8321</v>
      </c>
      <c r="Q1946" t="s">
        <v>8347</v>
      </c>
      <c r="R1946" s="12">
        <f t="shared" si="107"/>
        <v>41730.584374999999</v>
      </c>
      <c r="S1946" s="13">
        <f t="shared" si="108"/>
        <v>41760.584374999999</v>
      </c>
    </row>
    <row r="1947" spans="1:19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4">
        <v>1436680958</v>
      </c>
      <c r="J1947" s="14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09"/>
        <v>348</v>
      </c>
      <c r="P1947" t="s">
        <v>8321</v>
      </c>
      <c r="Q1947" t="s">
        <v>8347</v>
      </c>
      <c r="R1947" s="12">
        <f t="shared" si="107"/>
        <v>42157.251828703709</v>
      </c>
      <c r="S1947" s="13">
        <f t="shared" si="108"/>
        <v>42197.251828703709</v>
      </c>
    </row>
    <row r="1948" spans="1:19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4">
        <v>1397961361</v>
      </c>
      <c r="J1948" s="14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09"/>
        <v>150</v>
      </c>
      <c r="P1948" t="s">
        <v>8321</v>
      </c>
      <c r="Q1948" t="s">
        <v>8347</v>
      </c>
      <c r="R1948" s="12">
        <f t="shared" si="107"/>
        <v>41689.150011574071</v>
      </c>
      <c r="S1948" s="13">
        <f t="shared" si="108"/>
        <v>41749.108344907407</v>
      </c>
    </row>
    <row r="1949" spans="1:19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4">
        <v>1258955940</v>
      </c>
      <c r="J1949" s="14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09"/>
        <v>101</v>
      </c>
      <c r="P1949" t="s">
        <v>8321</v>
      </c>
      <c r="Q1949" t="s">
        <v>8347</v>
      </c>
      <c r="R1949" s="12">
        <f t="shared" si="107"/>
        <v>40102.918055555558</v>
      </c>
      <c r="S1949" s="13">
        <f t="shared" si="108"/>
        <v>40140.249305555553</v>
      </c>
    </row>
    <row r="1950" spans="1:19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4">
        <v>1465232520</v>
      </c>
      <c r="J1950" s="14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09"/>
        <v>800</v>
      </c>
      <c r="P1950" t="s">
        <v>8321</v>
      </c>
      <c r="Q1950" t="s">
        <v>8347</v>
      </c>
      <c r="R1950" s="12">
        <f t="shared" si="107"/>
        <v>42473.604270833333</v>
      </c>
      <c r="S1950" s="13">
        <f t="shared" si="108"/>
        <v>42527.709722222222</v>
      </c>
    </row>
    <row r="1951" spans="1:19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4">
        <v>1404986951</v>
      </c>
      <c r="J1951" s="14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09"/>
        <v>106</v>
      </c>
      <c r="P1951" t="s">
        <v>8321</v>
      </c>
      <c r="Q1951" t="s">
        <v>8347</v>
      </c>
      <c r="R1951" s="12">
        <f t="shared" si="107"/>
        <v>41800.423043981478</v>
      </c>
      <c r="S1951" s="13">
        <f t="shared" si="108"/>
        <v>41830.423043981478</v>
      </c>
    </row>
    <row r="1952" spans="1:19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4">
        <v>1303446073</v>
      </c>
      <c r="J1952" s="14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09"/>
        <v>201</v>
      </c>
      <c r="P1952" t="s">
        <v>8321</v>
      </c>
      <c r="Q1952" t="s">
        <v>8347</v>
      </c>
      <c r="R1952" s="12">
        <f t="shared" si="107"/>
        <v>40624.181400462963</v>
      </c>
      <c r="S1952" s="13">
        <f t="shared" si="108"/>
        <v>40655.181400462963</v>
      </c>
    </row>
    <row r="1953" spans="1:19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4">
        <v>1478516737</v>
      </c>
      <c r="J1953" s="14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09"/>
        <v>212</v>
      </c>
      <c r="P1953" t="s">
        <v>8321</v>
      </c>
      <c r="Q1953" t="s">
        <v>8347</v>
      </c>
      <c r="R1953" s="12">
        <f t="shared" si="107"/>
        <v>42651.420567129629</v>
      </c>
      <c r="S1953" s="13">
        <f t="shared" si="108"/>
        <v>42681.462233796294</v>
      </c>
    </row>
    <row r="1954" spans="1:19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4">
        <v>1381934015</v>
      </c>
      <c r="J1954" s="1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09"/>
        <v>198</v>
      </c>
      <c r="P1954" t="s">
        <v>8321</v>
      </c>
      <c r="Q1954" t="s">
        <v>8347</v>
      </c>
      <c r="R1954" s="12">
        <f t="shared" si="107"/>
        <v>41526.60665509259</v>
      </c>
      <c r="S1954" s="13">
        <f t="shared" si="108"/>
        <v>41563.60665509259</v>
      </c>
    </row>
    <row r="1955" spans="1:19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4">
        <v>1330657200</v>
      </c>
      <c r="J1955" s="14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09"/>
        <v>226</v>
      </c>
      <c r="P1955" t="s">
        <v>8321</v>
      </c>
      <c r="Q1955" t="s">
        <v>8347</v>
      </c>
      <c r="R1955" s="12">
        <f t="shared" si="107"/>
        <v>40941.199826388889</v>
      </c>
      <c r="S1955" s="13">
        <f t="shared" si="108"/>
        <v>40970.125</v>
      </c>
    </row>
    <row r="1956" spans="1:19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4">
        <v>1457758800</v>
      </c>
      <c r="J1956" s="14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09"/>
        <v>699</v>
      </c>
      <c r="P1956" t="s">
        <v>8321</v>
      </c>
      <c r="Q1956" t="s">
        <v>8347</v>
      </c>
      <c r="R1956" s="12">
        <f t="shared" si="107"/>
        <v>42394.580740740741</v>
      </c>
      <c r="S1956" s="13">
        <f t="shared" si="108"/>
        <v>42441.208333333328</v>
      </c>
    </row>
    <row r="1957" spans="1:19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4">
        <v>1337799600</v>
      </c>
      <c r="J1957" s="14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09"/>
        <v>399</v>
      </c>
      <c r="P1957" t="s">
        <v>8321</v>
      </c>
      <c r="Q1957" t="s">
        <v>8347</v>
      </c>
      <c r="R1957" s="12">
        <f t="shared" si="107"/>
        <v>41020.271770833337</v>
      </c>
      <c r="S1957" s="13">
        <f t="shared" si="108"/>
        <v>41052.791666666664</v>
      </c>
    </row>
    <row r="1958" spans="1:19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4">
        <v>1429391405</v>
      </c>
      <c r="J1958" s="14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09"/>
        <v>294</v>
      </c>
      <c r="P1958" t="s">
        <v>8321</v>
      </c>
      <c r="Q1958" t="s">
        <v>8347</v>
      </c>
      <c r="R1958" s="12">
        <f t="shared" si="107"/>
        <v>42067.923668981486</v>
      </c>
      <c r="S1958" s="13">
        <f t="shared" si="108"/>
        <v>42112.882002314815</v>
      </c>
    </row>
    <row r="1959" spans="1:19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4">
        <v>1351304513</v>
      </c>
      <c r="J1959" s="14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09"/>
        <v>168</v>
      </c>
      <c r="P1959" t="s">
        <v>8321</v>
      </c>
      <c r="Q1959" t="s">
        <v>8347</v>
      </c>
      <c r="R1959" s="12">
        <f t="shared" si="107"/>
        <v>41179.098530092589</v>
      </c>
      <c r="S1959" s="13">
        <f t="shared" si="108"/>
        <v>41209.098530092589</v>
      </c>
    </row>
    <row r="1960" spans="1:19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4">
        <v>1364078561</v>
      </c>
      <c r="J1960" s="14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09"/>
        <v>1436</v>
      </c>
      <c r="P1960" t="s">
        <v>8321</v>
      </c>
      <c r="Q1960" t="s">
        <v>8347</v>
      </c>
      <c r="R1960" s="12">
        <f t="shared" si="107"/>
        <v>41326.987974537034</v>
      </c>
      <c r="S1960" s="13">
        <f t="shared" si="108"/>
        <v>41356.94630787037</v>
      </c>
    </row>
    <row r="1961" spans="1:19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4">
        <v>1412121600</v>
      </c>
      <c r="J1961" s="14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09"/>
        <v>157</v>
      </c>
      <c r="P1961" t="s">
        <v>8321</v>
      </c>
      <c r="Q1961" t="s">
        <v>8347</v>
      </c>
      <c r="R1961" s="12">
        <f t="shared" si="107"/>
        <v>41871.845601851855</v>
      </c>
      <c r="S1961" s="13">
        <f t="shared" si="108"/>
        <v>41913</v>
      </c>
    </row>
    <row r="1962" spans="1:19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4">
        <v>1419151341</v>
      </c>
      <c r="J1962" s="14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09"/>
        <v>118</v>
      </c>
      <c r="P1962" t="s">
        <v>8321</v>
      </c>
      <c r="Q1962" t="s">
        <v>8347</v>
      </c>
      <c r="R1962" s="12">
        <f t="shared" si="107"/>
        <v>41964.362743055557</v>
      </c>
      <c r="S1962" s="13">
        <f t="shared" si="108"/>
        <v>41994.362743055557</v>
      </c>
    </row>
    <row r="1963" spans="1:19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4">
        <v>1349495940</v>
      </c>
      <c r="J1963" s="14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09"/>
        <v>1105</v>
      </c>
      <c r="P1963" t="s">
        <v>8321</v>
      </c>
      <c r="Q1963" t="s">
        <v>8347</v>
      </c>
      <c r="R1963" s="12">
        <f t="shared" si="107"/>
        <v>41148.194641203707</v>
      </c>
      <c r="S1963" s="13">
        <f t="shared" si="108"/>
        <v>41188.165972222225</v>
      </c>
    </row>
    <row r="1964" spans="1:19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4">
        <v>1400006636</v>
      </c>
      <c r="J1964" s="1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09"/>
        <v>193</v>
      </c>
      <c r="P1964" t="s">
        <v>8321</v>
      </c>
      <c r="Q1964" t="s">
        <v>8347</v>
      </c>
      <c r="R1964" s="12">
        <f t="shared" si="107"/>
        <v>41742.780509259261</v>
      </c>
      <c r="S1964" s="13">
        <f t="shared" si="108"/>
        <v>41772.780509259261</v>
      </c>
    </row>
    <row r="1965" spans="1:19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4">
        <v>1410862734</v>
      </c>
      <c r="J1965" s="14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09"/>
        <v>127</v>
      </c>
      <c r="P1965" t="s">
        <v>8321</v>
      </c>
      <c r="Q1965" t="s">
        <v>8347</v>
      </c>
      <c r="R1965" s="12">
        <f t="shared" si="107"/>
        <v>41863.429791666669</v>
      </c>
      <c r="S1965" s="13">
        <f t="shared" si="108"/>
        <v>41898.429791666669</v>
      </c>
    </row>
    <row r="1966" spans="1:19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4">
        <v>1461306772</v>
      </c>
      <c r="J1966" s="14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09"/>
        <v>260</v>
      </c>
      <c r="P1966" t="s">
        <v>8321</v>
      </c>
      <c r="Q1966" t="s">
        <v>8347</v>
      </c>
      <c r="R1966" s="12">
        <f t="shared" si="107"/>
        <v>42452.272824074069</v>
      </c>
      <c r="S1966" s="13">
        <f t="shared" si="108"/>
        <v>42482.272824074069</v>
      </c>
    </row>
    <row r="1967" spans="1:19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4">
        <v>1326330000</v>
      </c>
      <c r="J1967" s="14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09"/>
        <v>262</v>
      </c>
      <c r="P1967" t="s">
        <v>8321</v>
      </c>
      <c r="Q1967" t="s">
        <v>8347</v>
      </c>
      <c r="R1967" s="12">
        <f t="shared" si="107"/>
        <v>40898.089236111111</v>
      </c>
      <c r="S1967" s="13">
        <f t="shared" si="108"/>
        <v>40920.041666666664</v>
      </c>
    </row>
    <row r="1968" spans="1:19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4">
        <v>1408021098</v>
      </c>
      <c r="J1968" s="14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09"/>
        <v>207</v>
      </c>
      <c r="P1968" t="s">
        <v>8321</v>
      </c>
      <c r="Q1968" t="s">
        <v>8347</v>
      </c>
      <c r="R1968" s="12">
        <f t="shared" si="107"/>
        <v>41835.540486111109</v>
      </c>
      <c r="S1968" s="13">
        <f t="shared" si="108"/>
        <v>41865.540486111109</v>
      </c>
    </row>
    <row r="1969" spans="1:19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4">
        <v>1398959729</v>
      </c>
      <c r="J1969" s="14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09"/>
        <v>370</v>
      </c>
      <c r="P1969" t="s">
        <v>8321</v>
      </c>
      <c r="Q1969" t="s">
        <v>8347</v>
      </c>
      <c r="R1969" s="12">
        <f t="shared" si="107"/>
        <v>41730.663530092592</v>
      </c>
      <c r="S1969" s="13">
        <f t="shared" si="108"/>
        <v>41760.663530092592</v>
      </c>
    </row>
    <row r="1970" spans="1:19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4">
        <v>1480777515</v>
      </c>
      <c r="J1970" s="14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09"/>
        <v>285</v>
      </c>
      <c r="P1970" t="s">
        <v>8321</v>
      </c>
      <c r="Q1970" t="s">
        <v>8347</v>
      </c>
      <c r="R1970" s="12">
        <f t="shared" si="107"/>
        <v>42676.586979166663</v>
      </c>
      <c r="S1970" s="13">
        <f t="shared" si="108"/>
        <v>42707.628645833334</v>
      </c>
    </row>
    <row r="1971" spans="1:19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4">
        <v>1470423668</v>
      </c>
      <c r="J1971" s="14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09"/>
        <v>579</v>
      </c>
      <c r="P1971" t="s">
        <v>8321</v>
      </c>
      <c r="Q1971" t="s">
        <v>8347</v>
      </c>
      <c r="R1971" s="12">
        <f t="shared" si="107"/>
        <v>42557.792453703703</v>
      </c>
      <c r="S1971" s="13">
        <f t="shared" si="108"/>
        <v>42587.792453703703</v>
      </c>
    </row>
    <row r="1972" spans="1:19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4">
        <v>1366429101</v>
      </c>
      <c r="J1972" s="14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09"/>
        <v>1132</v>
      </c>
      <c r="P1972" t="s">
        <v>8321</v>
      </c>
      <c r="Q1972" t="s">
        <v>8347</v>
      </c>
      <c r="R1972" s="12">
        <f t="shared" si="107"/>
        <v>41324.193298611113</v>
      </c>
      <c r="S1972" s="13">
        <f t="shared" si="108"/>
        <v>41384.151631944449</v>
      </c>
    </row>
    <row r="1973" spans="1:19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4">
        <v>1384488000</v>
      </c>
      <c r="J1973" s="14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09"/>
        <v>263</v>
      </c>
      <c r="P1973" t="s">
        <v>8321</v>
      </c>
      <c r="Q1973" t="s">
        <v>8347</v>
      </c>
      <c r="R1973" s="12">
        <f t="shared" si="107"/>
        <v>41561.500706018516</v>
      </c>
      <c r="S1973" s="13">
        <f t="shared" si="108"/>
        <v>41593.166666666664</v>
      </c>
    </row>
    <row r="1974" spans="1:19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4">
        <v>1353201444</v>
      </c>
      <c r="J1974" s="1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09"/>
        <v>674</v>
      </c>
      <c r="P1974" t="s">
        <v>8321</v>
      </c>
      <c r="Q1974" t="s">
        <v>8347</v>
      </c>
      <c r="R1974" s="12">
        <f t="shared" si="107"/>
        <v>41201.012083333335</v>
      </c>
      <c r="S1974" s="13">
        <f t="shared" si="108"/>
        <v>41231.053749999999</v>
      </c>
    </row>
    <row r="1975" spans="1:19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4">
        <v>1470466800</v>
      </c>
      <c r="J1975" s="14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09"/>
        <v>257</v>
      </c>
      <c r="P1975" t="s">
        <v>8321</v>
      </c>
      <c r="Q1975" t="s">
        <v>8347</v>
      </c>
      <c r="R1975" s="12">
        <f t="shared" si="107"/>
        <v>42549.722962962958</v>
      </c>
      <c r="S1975" s="13">
        <f t="shared" si="108"/>
        <v>42588.291666666672</v>
      </c>
    </row>
    <row r="1976" spans="1:19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4">
        <v>1376899269</v>
      </c>
      <c r="J1976" s="14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09"/>
        <v>375</v>
      </c>
      <c r="P1976" t="s">
        <v>8321</v>
      </c>
      <c r="Q1976" t="s">
        <v>8347</v>
      </c>
      <c r="R1976" s="12">
        <f t="shared" si="107"/>
        <v>41445.334131944444</v>
      </c>
      <c r="S1976" s="13">
        <f t="shared" si="108"/>
        <v>41505.334131944444</v>
      </c>
    </row>
    <row r="1977" spans="1:19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4">
        <v>1362938851</v>
      </c>
      <c r="J1977" s="14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09"/>
        <v>209</v>
      </c>
      <c r="P1977" t="s">
        <v>8321</v>
      </c>
      <c r="Q1977" t="s">
        <v>8347</v>
      </c>
      <c r="R1977" s="12">
        <f t="shared" si="107"/>
        <v>41313.755219907405</v>
      </c>
      <c r="S1977" s="13">
        <f t="shared" si="108"/>
        <v>41343.755219907405</v>
      </c>
    </row>
    <row r="1978" spans="1:19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4">
        <v>1373751325</v>
      </c>
      <c r="J1978" s="14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09"/>
        <v>347</v>
      </c>
      <c r="P1978" t="s">
        <v>8321</v>
      </c>
      <c r="Q1978" t="s">
        <v>8347</v>
      </c>
      <c r="R1978" s="12">
        <f t="shared" si="107"/>
        <v>41438.899594907409</v>
      </c>
      <c r="S1978" s="13">
        <f t="shared" si="108"/>
        <v>41468.899594907409</v>
      </c>
    </row>
    <row r="1979" spans="1:19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4">
        <v>1450511940</v>
      </c>
      <c r="J1979" s="14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09"/>
        <v>402</v>
      </c>
      <c r="P1979" t="s">
        <v>8321</v>
      </c>
      <c r="Q1979" t="s">
        <v>8347</v>
      </c>
      <c r="R1979" s="12">
        <f t="shared" si="107"/>
        <v>42311.216898148152</v>
      </c>
      <c r="S1979" s="13">
        <f t="shared" si="108"/>
        <v>42357.332638888889</v>
      </c>
    </row>
    <row r="1980" spans="1:19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4">
        <v>1339484400</v>
      </c>
      <c r="J1980" s="14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09"/>
        <v>1027</v>
      </c>
      <c r="P1980" t="s">
        <v>8321</v>
      </c>
      <c r="Q1980" t="s">
        <v>8347</v>
      </c>
      <c r="R1980" s="12">
        <f t="shared" si="107"/>
        <v>41039.225601851853</v>
      </c>
      <c r="S1980" s="13">
        <f t="shared" si="108"/>
        <v>41072.291666666664</v>
      </c>
    </row>
    <row r="1981" spans="1:19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4">
        <v>1447909140</v>
      </c>
      <c r="J1981" s="14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09"/>
        <v>115</v>
      </c>
      <c r="P1981" t="s">
        <v>8321</v>
      </c>
      <c r="Q1981" t="s">
        <v>8347</v>
      </c>
      <c r="R1981" s="12">
        <f t="shared" si="107"/>
        <v>42290.460023148145</v>
      </c>
      <c r="S1981" s="13">
        <f t="shared" si="108"/>
        <v>42327.207638888889</v>
      </c>
    </row>
    <row r="1982" spans="1:19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4">
        <v>1459684862</v>
      </c>
      <c r="J1982" s="14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09"/>
        <v>355</v>
      </c>
      <c r="P1982" t="s">
        <v>8321</v>
      </c>
      <c r="Q1982" t="s">
        <v>8347</v>
      </c>
      <c r="R1982" s="12">
        <f t="shared" si="107"/>
        <v>42423.542384259257</v>
      </c>
      <c r="S1982" s="13">
        <f t="shared" si="108"/>
        <v>42463.500717592593</v>
      </c>
    </row>
    <row r="1983" spans="1:19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4">
        <v>1404926665</v>
      </c>
      <c r="J1983" s="14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09"/>
        <v>5</v>
      </c>
      <c r="P1983" t="s">
        <v>8336</v>
      </c>
      <c r="Q1983" t="s">
        <v>8348</v>
      </c>
      <c r="R1983" s="12">
        <f t="shared" si="107"/>
        <v>41799.725289351853</v>
      </c>
      <c r="S1983" s="13">
        <f t="shared" si="108"/>
        <v>41829.725289351853</v>
      </c>
    </row>
    <row r="1984" spans="1:19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4">
        <v>1480863887</v>
      </c>
      <c r="J1984" s="1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09"/>
        <v>0</v>
      </c>
      <c r="P1984" t="s">
        <v>8336</v>
      </c>
      <c r="Q1984" t="s">
        <v>8348</v>
      </c>
      <c r="R1984" s="12">
        <f t="shared" si="107"/>
        <v>42678.586655092593</v>
      </c>
      <c r="S1984" s="13">
        <f t="shared" si="108"/>
        <v>42708.628321759257</v>
      </c>
    </row>
    <row r="1985" spans="1:19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4">
        <v>1472799600</v>
      </c>
      <c r="J1985" s="14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09"/>
        <v>4</v>
      </c>
      <c r="P1985" t="s">
        <v>8336</v>
      </c>
      <c r="Q1985" t="s">
        <v>8348</v>
      </c>
      <c r="R1985" s="12">
        <f t="shared" si="107"/>
        <v>42593.011782407411</v>
      </c>
      <c r="S1985" s="13">
        <f t="shared" si="108"/>
        <v>42615.291666666672</v>
      </c>
    </row>
    <row r="1986" spans="1:19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4">
        <v>1417377481</v>
      </c>
      <c r="J1986" s="14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09"/>
        <v>21</v>
      </c>
      <c r="P1986" t="s">
        <v>8336</v>
      </c>
      <c r="Q1986" t="s">
        <v>8348</v>
      </c>
      <c r="R1986" s="12">
        <f t="shared" ref="R1986:R2049" si="110">(((J1986/60)/60)/24)+DATE(1970,1,1)</f>
        <v>41913.790289351848</v>
      </c>
      <c r="S1986" s="13">
        <f t="shared" ref="S1986:S2049" si="111">(((I1986/60)/60)/24)+DATE(1970,1,1)</f>
        <v>41973.831956018519</v>
      </c>
    </row>
    <row r="1987" spans="1:19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4">
        <v>1470178800</v>
      </c>
      <c r="J1987" s="14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09"/>
        <v>3</v>
      </c>
      <c r="P1987" t="s">
        <v>8336</v>
      </c>
      <c r="Q1987" t="s">
        <v>8348</v>
      </c>
      <c r="R1987" s="12">
        <f t="shared" si="110"/>
        <v>42555.698738425926</v>
      </c>
      <c r="S1987" s="13">
        <f t="shared" si="111"/>
        <v>42584.958333333328</v>
      </c>
    </row>
    <row r="1988" spans="1:19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4">
        <v>1457947483</v>
      </c>
      <c r="J1988" s="14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09"/>
        <v>0</v>
      </c>
      <c r="P1988" t="s">
        <v>8336</v>
      </c>
      <c r="Q1988" t="s">
        <v>8348</v>
      </c>
      <c r="R1988" s="12">
        <f t="shared" si="110"/>
        <v>42413.433831018512</v>
      </c>
      <c r="S1988" s="13">
        <f t="shared" si="111"/>
        <v>42443.392164351855</v>
      </c>
    </row>
    <row r="1989" spans="1:19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4">
        <v>1425223276</v>
      </c>
      <c r="J1989" s="14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09"/>
        <v>42</v>
      </c>
      <c r="P1989" t="s">
        <v>8336</v>
      </c>
      <c r="Q1989" t="s">
        <v>8348</v>
      </c>
      <c r="R1989" s="12">
        <f t="shared" si="110"/>
        <v>42034.639768518522</v>
      </c>
      <c r="S1989" s="13">
        <f t="shared" si="111"/>
        <v>42064.639768518522</v>
      </c>
    </row>
    <row r="1990" spans="1:19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4">
        <v>1440094742</v>
      </c>
      <c r="J1990" s="14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09"/>
        <v>0</v>
      </c>
      <c r="P1990" t="s">
        <v>8336</v>
      </c>
      <c r="Q1990" t="s">
        <v>8348</v>
      </c>
      <c r="R1990" s="12">
        <f t="shared" si="110"/>
        <v>42206.763217592597</v>
      </c>
      <c r="S1990" s="13">
        <f t="shared" si="111"/>
        <v>42236.763217592597</v>
      </c>
    </row>
    <row r="1991" spans="1:19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4">
        <v>1481473208</v>
      </c>
      <c r="J1991" s="14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09"/>
        <v>1</v>
      </c>
      <c r="P1991" t="s">
        <v>8336</v>
      </c>
      <c r="Q1991" t="s">
        <v>8348</v>
      </c>
      <c r="R1991" s="12">
        <f t="shared" si="110"/>
        <v>42685.680648148147</v>
      </c>
      <c r="S1991" s="13">
        <f t="shared" si="111"/>
        <v>42715.680648148147</v>
      </c>
    </row>
    <row r="1992" spans="1:19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4">
        <v>1455338532</v>
      </c>
      <c r="J1992" s="14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09"/>
        <v>17</v>
      </c>
      <c r="P1992" t="s">
        <v>8336</v>
      </c>
      <c r="Q1992" t="s">
        <v>8348</v>
      </c>
      <c r="R1992" s="12">
        <f t="shared" si="110"/>
        <v>42398.195972222224</v>
      </c>
      <c r="S1992" s="13">
        <f t="shared" si="111"/>
        <v>42413.195972222224</v>
      </c>
    </row>
    <row r="1993" spans="1:19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4">
        <v>1435958786</v>
      </c>
      <c r="J1993" s="14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09"/>
        <v>7</v>
      </c>
      <c r="P1993" t="s">
        <v>8336</v>
      </c>
      <c r="Q1993" t="s">
        <v>8348</v>
      </c>
      <c r="R1993" s="12">
        <f t="shared" si="110"/>
        <v>42167.89335648148</v>
      </c>
      <c r="S1993" s="13">
        <f t="shared" si="111"/>
        <v>42188.89335648148</v>
      </c>
    </row>
    <row r="1994" spans="1:19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4">
        <v>1424229991</v>
      </c>
      <c r="J1994" s="1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12">ROUND(E1994/D1994*100,0)</f>
        <v>0</v>
      </c>
      <c r="P1994" t="s">
        <v>8336</v>
      </c>
      <c r="Q1994" t="s">
        <v>8348</v>
      </c>
      <c r="R1994" s="12">
        <f t="shared" si="110"/>
        <v>42023.143414351856</v>
      </c>
      <c r="S1994" s="13">
        <f t="shared" si="111"/>
        <v>42053.143414351856</v>
      </c>
    </row>
    <row r="1995" spans="1:19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4">
        <v>1450706837</v>
      </c>
      <c r="J1995" s="14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12"/>
        <v>0</v>
      </c>
      <c r="P1995" t="s">
        <v>8336</v>
      </c>
      <c r="Q1995" t="s">
        <v>8348</v>
      </c>
      <c r="R1995" s="12">
        <f t="shared" si="110"/>
        <v>42329.58839120371</v>
      </c>
      <c r="S1995" s="13">
        <f t="shared" si="111"/>
        <v>42359.58839120371</v>
      </c>
    </row>
    <row r="1996" spans="1:19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4">
        <v>1481072942</v>
      </c>
      <c r="J1996" s="14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12"/>
        <v>0</v>
      </c>
      <c r="P1996" t="s">
        <v>8336</v>
      </c>
      <c r="Q1996" t="s">
        <v>8348</v>
      </c>
      <c r="R1996" s="12">
        <f t="shared" si="110"/>
        <v>42651.006273148145</v>
      </c>
      <c r="S1996" s="13">
        <f t="shared" si="111"/>
        <v>42711.047939814816</v>
      </c>
    </row>
    <row r="1997" spans="1:19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4">
        <v>1437082736</v>
      </c>
      <c r="J1997" s="14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12"/>
        <v>8</v>
      </c>
      <c r="P1997" t="s">
        <v>8336</v>
      </c>
      <c r="Q1997" t="s">
        <v>8348</v>
      </c>
      <c r="R1997" s="12">
        <f t="shared" si="110"/>
        <v>42181.902037037042</v>
      </c>
      <c r="S1997" s="13">
        <f t="shared" si="111"/>
        <v>42201.902037037042</v>
      </c>
    </row>
    <row r="1998" spans="1:19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4">
        <v>1405021211</v>
      </c>
      <c r="J1998" s="14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12"/>
        <v>0</v>
      </c>
      <c r="P1998" t="s">
        <v>8336</v>
      </c>
      <c r="Q1998" t="s">
        <v>8348</v>
      </c>
      <c r="R1998" s="12">
        <f t="shared" si="110"/>
        <v>41800.819571759261</v>
      </c>
      <c r="S1998" s="13">
        <f t="shared" si="111"/>
        <v>41830.819571759261</v>
      </c>
    </row>
    <row r="1999" spans="1:19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4">
        <v>1409091612</v>
      </c>
      <c r="J1999" s="14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12"/>
        <v>0</v>
      </c>
      <c r="P1999" t="s">
        <v>8336</v>
      </c>
      <c r="Q1999" t="s">
        <v>8348</v>
      </c>
      <c r="R1999" s="12">
        <f t="shared" si="110"/>
        <v>41847.930694444447</v>
      </c>
      <c r="S1999" s="13">
        <f t="shared" si="111"/>
        <v>41877.930694444447</v>
      </c>
    </row>
    <row r="2000" spans="1:19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4">
        <v>1406861438</v>
      </c>
      <c r="J2000" s="14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12"/>
        <v>26</v>
      </c>
      <c r="P2000" t="s">
        <v>8336</v>
      </c>
      <c r="Q2000" t="s">
        <v>8348</v>
      </c>
      <c r="R2000" s="12">
        <f t="shared" si="110"/>
        <v>41807.118495370371</v>
      </c>
      <c r="S2000" s="13">
        <f t="shared" si="111"/>
        <v>41852.118495370371</v>
      </c>
    </row>
    <row r="2001" spans="1:19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4">
        <v>1415882108</v>
      </c>
      <c r="J2001" s="14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12"/>
        <v>1</v>
      </c>
      <c r="P2001" t="s">
        <v>8336</v>
      </c>
      <c r="Q2001" t="s">
        <v>8348</v>
      </c>
      <c r="R2001" s="12">
        <f t="shared" si="110"/>
        <v>41926.482731481483</v>
      </c>
      <c r="S2001" s="13">
        <f t="shared" si="111"/>
        <v>41956.524398148147</v>
      </c>
    </row>
    <row r="2002" spans="1:19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4">
        <v>1452120613</v>
      </c>
      <c r="J2002" s="14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12"/>
        <v>13</v>
      </c>
      <c r="P2002" t="s">
        <v>8336</v>
      </c>
      <c r="Q2002" t="s">
        <v>8348</v>
      </c>
      <c r="R2002" s="12">
        <f t="shared" si="110"/>
        <v>42345.951539351852</v>
      </c>
      <c r="S2002" s="13">
        <f t="shared" si="111"/>
        <v>42375.951539351852</v>
      </c>
    </row>
    <row r="2003" spans="1:19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4">
        <v>1434139200</v>
      </c>
      <c r="J2003" s="14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12"/>
        <v>382</v>
      </c>
      <c r="P2003" t="s">
        <v>8321</v>
      </c>
      <c r="Q2003" t="s">
        <v>8347</v>
      </c>
      <c r="R2003" s="12">
        <f t="shared" si="110"/>
        <v>42136.209675925929</v>
      </c>
      <c r="S2003" s="13">
        <f t="shared" si="111"/>
        <v>42167.833333333328</v>
      </c>
    </row>
    <row r="2004" spans="1:19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4">
        <v>1485191143</v>
      </c>
      <c r="J2004" s="1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12"/>
        <v>217</v>
      </c>
      <c r="P2004" t="s">
        <v>8321</v>
      </c>
      <c r="Q2004" t="s">
        <v>8347</v>
      </c>
      <c r="R2004" s="12">
        <f t="shared" si="110"/>
        <v>42728.71230324074</v>
      </c>
      <c r="S2004" s="13">
        <f t="shared" si="111"/>
        <v>42758.71230324074</v>
      </c>
    </row>
    <row r="2005" spans="1:19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4">
        <v>1278111600</v>
      </c>
      <c r="J2005" s="14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12"/>
        <v>312</v>
      </c>
      <c r="P2005" t="s">
        <v>8321</v>
      </c>
      <c r="Q2005" t="s">
        <v>8347</v>
      </c>
      <c r="R2005" s="12">
        <f t="shared" si="110"/>
        <v>40347.125601851854</v>
      </c>
      <c r="S2005" s="13">
        <f t="shared" si="111"/>
        <v>40361.958333333336</v>
      </c>
    </row>
    <row r="2006" spans="1:19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4">
        <v>1405002663</v>
      </c>
      <c r="J2006" s="14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12"/>
        <v>234</v>
      </c>
      <c r="P2006" t="s">
        <v>8321</v>
      </c>
      <c r="Q2006" t="s">
        <v>8347</v>
      </c>
      <c r="R2006" s="12">
        <f t="shared" si="110"/>
        <v>41800.604895833334</v>
      </c>
      <c r="S2006" s="13">
        <f t="shared" si="111"/>
        <v>41830.604895833334</v>
      </c>
    </row>
    <row r="2007" spans="1:19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4">
        <v>1381895940</v>
      </c>
      <c r="J2007" s="14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12"/>
        <v>124</v>
      </c>
      <c r="P2007" t="s">
        <v>8321</v>
      </c>
      <c r="Q2007" t="s">
        <v>8347</v>
      </c>
      <c r="R2007" s="12">
        <f t="shared" si="110"/>
        <v>41535.812708333331</v>
      </c>
      <c r="S2007" s="13">
        <f t="shared" si="111"/>
        <v>41563.165972222225</v>
      </c>
    </row>
    <row r="2008" spans="1:19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4">
        <v>1417611645</v>
      </c>
      <c r="J2008" s="14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12"/>
        <v>248</v>
      </c>
      <c r="P2008" t="s">
        <v>8321</v>
      </c>
      <c r="Q2008" t="s">
        <v>8347</v>
      </c>
      <c r="R2008" s="12">
        <f t="shared" si="110"/>
        <v>41941.500520833331</v>
      </c>
      <c r="S2008" s="13">
        <f t="shared" si="111"/>
        <v>41976.542187500003</v>
      </c>
    </row>
    <row r="2009" spans="1:19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4">
        <v>1282622400</v>
      </c>
      <c r="J2009" s="14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12"/>
        <v>116</v>
      </c>
      <c r="P2009" t="s">
        <v>8321</v>
      </c>
      <c r="Q2009" t="s">
        <v>8347</v>
      </c>
      <c r="R2009" s="12">
        <f t="shared" si="110"/>
        <v>40347.837800925925</v>
      </c>
      <c r="S2009" s="13">
        <f t="shared" si="111"/>
        <v>40414.166666666664</v>
      </c>
    </row>
    <row r="2010" spans="1:19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4">
        <v>1316442622</v>
      </c>
      <c r="J2010" s="14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12"/>
        <v>117</v>
      </c>
      <c r="P2010" t="s">
        <v>8321</v>
      </c>
      <c r="Q2010" t="s">
        <v>8347</v>
      </c>
      <c r="R2010" s="12">
        <f t="shared" si="110"/>
        <v>40761.604421296295</v>
      </c>
      <c r="S2010" s="13">
        <f t="shared" si="111"/>
        <v>40805.604421296295</v>
      </c>
    </row>
    <row r="2011" spans="1:19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4">
        <v>1479890743</v>
      </c>
      <c r="J2011" s="14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12"/>
        <v>305</v>
      </c>
      <c r="P2011" t="s">
        <v>8321</v>
      </c>
      <c r="Q2011" t="s">
        <v>8347</v>
      </c>
      <c r="R2011" s="12">
        <f t="shared" si="110"/>
        <v>42661.323414351849</v>
      </c>
      <c r="S2011" s="13">
        <f t="shared" si="111"/>
        <v>42697.365081018521</v>
      </c>
    </row>
    <row r="2012" spans="1:19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4">
        <v>1471564491</v>
      </c>
      <c r="J2012" s="14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12"/>
        <v>320</v>
      </c>
      <c r="P2012" t="s">
        <v>8321</v>
      </c>
      <c r="Q2012" t="s">
        <v>8347</v>
      </c>
      <c r="R2012" s="12">
        <f t="shared" si="110"/>
        <v>42570.996423611112</v>
      </c>
      <c r="S2012" s="13">
        <f t="shared" si="111"/>
        <v>42600.996423611112</v>
      </c>
    </row>
    <row r="2013" spans="1:19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4">
        <v>1452553200</v>
      </c>
      <c r="J2013" s="14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12"/>
        <v>820</v>
      </c>
      <c r="P2013" t="s">
        <v>8321</v>
      </c>
      <c r="Q2013" t="s">
        <v>8347</v>
      </c>
      <c r="R2013" s="12">
        <f t="shared" si="110"/>
        <v>42347.358483796299</v>
      </c>
      <c r="S2013" s="13">
        <f t="shared" si="111"/>
        <v>42380.958333333328</v>
      </c>
    </row>
    <row r="2014" spans="1:19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4">
        <v>1423165441</v>
      </c>
      <c r="J2014" s="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12"/>
        <v>235</v>
      </c>
      <c r="P2014" t="s">
        <v>8321</v>
      </c>
      <c r="Q2014" t="s">
        <v>8347</v>
      </c>
      <c r="R2014" s="12">
        <f t="shared" si="110"/>
        <v>42010.822233796294</v>
      </c>
      <c r="S2014" s="13">
        <f t="shared" si="111"/>
        <v>42040.822233796294</v>
      </c>
    </row>
    <row r="2015" spans="1:19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4">
        <v>1468019014</v>
      </c>
      <c r="J2015" s="14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12"/>
        <v>495</v>
      </c>
      <c r="P2015" t="s">
        <v>8321</v>
      </c>
      <c r="Q2015" t="s">
        <v>8347</v>
      </c>
      <c r="R2015" s="12">
        <f t="shared" si="110"/>
        <v>42499.960810185185</v>
      </c>
      <c r="S2015" s="13">
        <f t="shared" si="111"/>
        <v>42559.960810185185</v>
      </c>
    </row>
    <row r="2016" spans="1:19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4">
        <v>1364184539</v>
      </c>
      <c r="J2016" s="14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12"/>
        <v>7814</v>
      </c>
      <c r="P2016" t="s">
        <v>8321</v>
      </c>
      <c r="Q2016" t="s">
        <v>8347</v>
      </c>
      <c r="R2016" s="12">
        <f t="shared" si="110"/>
        <v>41324.214571759258</v>
      </c>
      <c r="S2016" s="13">
        <f t="shared" si="111"/>
        <v>41358.172905092593</v>
      </c>
    </row>
    <row r="2017" spans="1:19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4">
        <v>1315602163</v>
      </c>
      <c r="J2017" s="14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12"/>
        <v>113</v>
      </c>
      <c r="P2017" t="s">
        <v>8321</v>
      </c>
      <c r="Q2017" t="s">
        <v>8347</v>
      </c>
      <c r="R2017" s="12">
        <f t="shared" si="110"/>
        <v>40765.876886574071</v>
      </c>
      <c r="S2017" s="13">
        <f t="shared" si="111"/>
        <v>40795.876886574071</v>
      </c>
    </row>
    <row r="2018" spans="1:19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4">
        <v>1362863299</v>
      </c>
      <c r="J2018" s="14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12"/>
        <v>922</v>
      </c>
      <c r="P2018" t="s">
        <v>8321</v>
      </c>
      <c r="Q2018" t="s">
        <v>8347</v>
      </c>
      <c r="R2018" s="12">
        <f t="shared" si="110"/>
        <v>41312.88077546296</v>
      </c>
      <c r="S2018" s="13">
        <f t="shared" si="111"/>
        <v>41342.88077546296</v>
      </c>
    </row>
    <row r="2019" spans="1:19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4">
        <v>1332561600</v>
      </c>
      <c r="J2019" s="14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12"/>
        <v>125</v>
      </c>
      <c r="P2019" t="s">
        <v>8321</v>
      </c>
      <c r="Q2019" t="s">
        <v>8347</v>
      </c>
      <c r="R2019" s="12">
        <f t="shared" si="110"/>
        <v>40961.057349537034</v>
      </c>
      <c r="S2019" s="13">
        <f t="shared" si="111"/>
        <v>40992.166666666664</v>
      </c>
    </row>
    <row r="2020" spans="1:19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4">
        <v>1439455609</v>
      </c>
      <c r="J2020" s="14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12"/>
        <v>102</v>
      </c>
      <c r="P2020" t="s">
        <v>8321</v>
      </c>
      <c r="Q2020" t="s">
        <v>8347</v>
      </c>
      <c r="R2020" s="12">
        <f t="shared" si="110"/>
        <v>42199.365844907406</v>
      </c>
      <c r="S2020" s="13">
        <f t="shared" si="111"/>
        <v>42229.365844907406</v>
      </c>
    </row>
    <row r="2021" spans="1:19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4">
        <v>1474563621</v>
      </c>
      <c r="J2021" s="14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12"/>
        <v>485</v>
      </c>
      <c r="P2021" t="s">
        <v>8321</v>
      </c>
      <c r="Q2021" t="s">
        <v>8347</v>
      </c>
      <c r="R2021" s="12">
        <f t="shared" si="110"/>
        <v>42605.70857638889</v>
      </c>
      <c r="S2021" s="13">
        <f t="shared" si="111"/>
        <v>42635.70857638889</v>
      </c>
    </row>
    <row r="2022" spans="1:19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4">
        <v>1400108640</v>
      </c>
      <c r="J2022" s="14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12"/>
        <v>192</v>
      </c>
      <c r="P2022" t="s">
        <v>8321</v>
      </c>
      <c r="Q2022" t="s">
        <v>8347</v>
      </c>
      <c r="R2022" s="12">
        <f t="shared" si="110"/>
        <v>41737.097499999996</v>
      </c>
      <c r="S2022" s="13">
        <f t="shared" si="111"/>
        <v>41773.961111111108</v>
      </c>
    </row>
    <row r="2023" spans="1:19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4">
        <v>1411522897</v>
      </c>
      <c r="J2023" s="14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12"/>
        <v>281</v>
      </c>
      <c r="P2023" t="s">
        <v>8321</v>
      </c>
      <c r="Q2023" t="s">
        <v>8347</v>
      </c>
      <c r="R2023" s="12">
        <f t="shared" si="110"/>
        <v>41861.070567129631</v>
      </c>
      <c r="S2023" s="13">
        <f t="shared" si="111"/>
        <v>41906.070567129631</v>
      </c>
    </row>
    <row r="2024" spans="1:19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4">
        <v>1465652372</v>
      </c>
      <c r="J2024" s="1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12"/>
        <v>125</v>
      </c>
      <c r="P2024" t="s">
        <v>8321</v>
      </c>
      <c r="Q2024" t="s">
        <v>8347</v>
      </c>
      <c r="R2024" s="12">
        <f t="shared" si="110"/>
        <v>42502.569120370375</v>
      </c>
      <c r="S2024" s="13">
        <f t="shared" si="111"/>
        <v>42532.569120370375</v>
      </c>
    </row>
    <row r="2025" spans="1:19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4">
        <v>1434017153</v>
      </c>
      <c r="J2025" s="14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12"/>
        <v>161</v>
      </c>
      <c r="P2025" t="s">
        <v>8321</v>
      </c>
      <c r="Q2025" t="s">
        <v>8347</v>
      </c>
      <c r="R2025" s="12">
        <f t="shared" si="110"/>
        <v>42136.420752314814</v>
      </c>
      <c r="S2025" s="13">
        <f t="shared" si="111"/>
        <v>42166.420752314814</v>
      </c>
    </row>
    <row r="2026" spans="1:19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4">
        <v>1344826800</v>
      </c>
      <c r="J2026" s="14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12"/>
        <v>585</v>
      </c>
      <c r="P2026" t="s">
        <v>8321</v>
      </c>
      <c r="Q2026" t="s">
        <v>8347</v>
      </c>
      <c r="R2026" s="12">
        <f t="shared" si="110"/>
        <v>41099.966944444444</v>
      </c>
      <c r="S2026" s="13">
        <f t="shared" si="111"/>
        <v>41134.125</v>
      </c>
    </row>
    <row r="2027" spans="1:19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4">
        <v>1433996746</v>
      </c>
      <c r="J2027" s="14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12"/>
        <v>201</v>
      </c>
      <c r="P2027" t="s">
        <v>8321</v>
      </c>
      <c r="Q2027" t="s">
        <v>8347</v>
      </c>
      <c r="R2027" s="12">
        <f t="shared" si="110"/>
        <v>42136.184560185182</v>
      </c>
      <c r="S2027" s="13">
        <f t="shared" si="111"/>
        <v>42166.184560185182</v>
      </c>
    </row>
    <row r="2028" spans="1:19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4">
        <v>1398052740</v>
      </c>
      <c r="J2028" s="14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12"/>
        <v>133</v>
      </c>
      <c r="P2028" t="s">
        <v>8321</v>
      </c>
      <c r="Q2028" t="s">
        <v>8347</v>
      </c>
      <c r="R2028" s="12">
        <f t="shared" si="110"/>
        <v>41704.735937500001</v>
      </c>
      <c r="S2028" s="13">
        <f t="shared" si="111"/>
        <v>41750.165972222225</v>
      </c>
    </row>
    <row r="2029" spans="1:19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4">
        <v>1427740319</v>
      </c>
      <c r="J2029" s="14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12"/>
        <v>120</v>
      </c>
      <c r="P2029" t="s">
        <v>8321</v>
      </c>
      <c r="Q2029" t="s">
        <v>8347</v>
      </c>
      <c r="R2029" s="12">
        <f t="shared" si="110"/>
        <v>42048.813877314817</v>
      </c>
      <c r="S2029" s="13">
        <f t="shared" si="111"/>
        <v>42093.772210648152</v>
      </c>
    </row>
    <row r="2030" spans="1:19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4">
        <v>1268690100</v>
      </c>
      <c r="J2030" s="14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12"/>
        <v>126</v>
      </c>
      <c r="P2030" t="s">
        <v>8321</v>
      </c>
      <c r="Q2030" t="s">
        <v>8347</v>
      </c>
      <c r="R2030" s="12">
        <f t="shared" si="110"/>
        <v>40215.919050925928</v>
      </c>
      <c r="S2030" s="13">
        <f t="shared" si="111"/>
        <v>40252.913194444445</v>
      </c>
    </row>
    <row r="2031" spans="1:19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4">
        <v>1409099481</v>
      </c>
      <c r="J2031" s="14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12"/>
        <v>361</v>
      </c>
      <c r="P2031" t="s">
        <v>8321</v>
      </c>
      <c r="Q2031" t="s">
        <v>8347</v>
      </c>
      <c r="R2031" s="12">
        <f t="shared" si="110"/>
        <v>41848.021770833337</v>
      </c>
      <c r="S2031" s="13">
        <f t="shared" si="111"/>
        <v>41878.021770833337</v>
      </c>
    </row>
    <row r="2032" spans="1:19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4">
        <v>1354233296</v>
      </c>
      <c r="J2032" s="14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12"/>
        <v>226</v>
      </c>
      <c r="P2032" t="s">
        <v>8321</v>
      </c>
      <c r="Q2032" t="s">
        <v>8347</v>
      </c>
      <c r="R2032" s="12">
        <f t="shared" si="110"/>
        <v>41212.996481481481</v>
      </c>
      <c r="S2032" s="13">
        <f t="shared" si="111"/>
        <v>41242.996481481481</v>
      </c>
    </row>
    <row r="2033" spans="1:19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4">
        <v>1420765200</v>
      </c>
      <c r="J2033" s="14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12"/>
        <v>120</v>
      </c>
      <c r="P2033" t="s">
        <v>8321</v>
      </c>
      <c r="Q2033" t="s">
        <v>8347</v>
      </c>
      <c r="R2033" s="12">
        <f t="shared" si="110"/>
        <v>41975.329317129625</v>
      </c>
      <c r="S2033" s="13">
        <f t="shared" si="111"/>
        <v>42013.041666666672</v>
      </c>
    </row>
    <row r="2034" spans="1:19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4">
        <v>1481778000</v>
      </c>
      <c r="J2034" s="1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12"/>
        <v>304</v>
      </c>
      <c r="P2034" t="s">
        <v>8321</v>
      </c>
      <c r="Q2034" t="s">
        <v>8347</v>
      </c>
      <c r="R2034" s="12">
        <f t="shared" si="110"/>
        <v>42689.565671296295</v>
      </c>
      <c r="S2034" s="13">
        <f t="shared" si="111"/>
        <v>42719.208333333328</v>
      </c>
    </row>
    <row r="2035" spans="1:19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4">
        <v>1398477518</v>
      </c>
      <c r="J2035" s="14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12"/>
        <v>179</v>
      </c>
      <c r="P2035" t="s">
        <v>8321</v>
      </c>
      <c r="Q2035" t="s">
        <v>8347</v>
      </c>
      <c r="R2035" s="12">
        <f t="shared" si="110"/>
        <v>41725.082384259258</v>
      </c>
      <c r="S2035" s="13">
        <f t="shared" si="111"/>
        <v>41755.082384259258</v>
      </c>
    </row>
    <row r="2036" spans="1:19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4">
        <v>1430981880</v>
      </c>
      <c r="J2036" s="14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12"/>
        <v>387</v>
      </c>
      <c r="P2036" t="s">
        <v>8321</v>
      </c>
      <c r="Q2036" t="s">
        <v>8347</v>
      </c>
      <c r="R2036" s="12">
        <f t="shared" si="110"/>
        <v>42076.130011574074</v>
      </c>
      <c r="S2036" s="13">
        <f t="shared" si="111"/>
        <v>42131.290277777778</v>
      </c>
    </row>
    <row r="2037" spans="1:19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4">
        <v>1450486800</v>
      </c>
      <c r="J2037" s="14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12"/>
        <v>211</v>
      </c>
      <c r="P2037" t="s">
        <v>8321</v>
      </c>
      <c r="Q2037" t="s">
        <v>8347</v>
      </c>
      <c r="R2037" s="12">
        <f t="shared" si="110"/>
        <v>42311.625081018516</v>
      </c>
      <c r="S2037" s="13">
        <f t="shared" si="111"/>
        <v>42357.041666666672</v>
      </c>
    </row>
    <row r="2038" spans="1:19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4">
        <v>1399668319</v>
      </c>
      <c r="J2038" s="14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12"/>
        <v>132</v>
      </c>
      <c r="P2038" t="s">
        <v>8321</v>
      </c>
      <c r="Q2038" t="s">
        <v>8347</v>
      </c>
      <c r="R2038" s="12">
        <f t="shared" si="110"/>
        <v>41738.864803240744</v>
      </c>
      <c r="S2038" s="13">
        <f t="shared" si="111"/>
        <v>41768.864803240744</v>
      </c>
    </row>
    <row r="2039" spans="1:19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4">
        <v>1388383353</v>
      </c>
      <c r="J2039" s="14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12"/>
        <v>300</v>
      </c>
      <c r="P2039" t="s">
        <v>8321</v>
      </c>
      <c r="Q2039" t="s">
        <v>8347</v>
      </c>
      <c r="R2039" s="12">
        <f t="shared" si="110"/>
        <v>41578.210104166668</v>
      </c>
      <c r="S2039" s="13">
        <f t="shared" si="111"/>
        <v>41638.251770833333</v>
      </c>
    </row>
    <row r="2040" spans="1:19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4">
        <v>1372701600</v>
      </c>
      <c r="J2040" s="14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12"/>
        <v>421</v>
      </c>
      <c r="P2040" t="s">
        <v>8321</v>
      </c>
      <c r="Q2040" t="s">
        <v>8347</v>
      </c>
      <c r="R2040" s="12">
        <f t="shared" si="110"/>
        <v>41424.27107638889</v>
      </c>
      <c r="S2040" s="13">
        <f t="shared" si="111"/>
        <v>41456.75</v>
      </c>
    </row>
    <row r="2041" spans="1:19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4">
        <v>1480568340</v>
      </c>
      <c r="J2041" s="14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12"/>
        <v>136</v>
      </c>
      <c r="P2041" t="s">
        <v>8321</v>
      </c>
      <c r="Q2041" t="s">
        <v>8347</v>
      </c>
      <c r="R2041" s="12">
        <f t="shared" si="110"/>
        <v>42675.438946759255</v>
      </c>
      <c r="S2041" s="13">
        <f t="shared" si="111"/>
        <v>42705.207638888889</v>
      </c>
    </row>
    <row r="2042" spans="1:19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4">
        <v>1384557303</v>
      </c>
      <c r="J2042" s="14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12"/>
        <v>248</v>
      </c>
      <c r="P2042" t="s">
        <v>8321</v>
      </c>
      <c r="Q2042" t="s">
        <v>8347</v>
      </c>
      <c r="R2042" s="12">
        <f t="shared" si="110"/>
        <v>41578.927118055559</v>
      </c>
      <c r="S2042" s="13">
        <f t="shared" si="111"/>
        <v>41593.968784722223</v>
      </c>
    </row>
    <row r="2043" spans="1:19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4">
        <v>1478785027</v>
      </c>
      <c r="J2043" s="14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12"/>
        <v>182</v>
      </c>
      <c r="P2043" t="s">
        <v>8321</v>
      </c>
      <c r="Q2043" t="s">
        <v>8347</v>
      </c>
      <c r="R2043" s="12">
        <f t="shared" si="110"/>
        <v>42654.525775462964</v>
      </c>
      <c r="S2043" s="13">
        <f t="shared" si="111"/>
        <v>42684.567442129628</v>
      </c>
    </row>
    <row r="2044" spans="1:19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4">
        <v>1453481974</v>
      </c>
      <c r="J2044" s="1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12"/>
        <v>124</v>
      </c>
      <c r="P2044" t="s">
        <v>8321</v>
      </c>
      <c r="Q2044" t="s">
        <v>8347</v>
      </c>
      <c r="R2044" s="12">
        <f t="shared" si="110"/>
        <v>42331.708032407405</v>
      </c>
      <c r="S2044" s="13">
        <f t="shared" si="111"/>
        <v>42391.708032407405</v>
      </c>
    </row>
    <row r="2045" spans="1:19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4">
        <v>1481432340</v>
      </c>
      <c r="J2045" s="14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12"/>
        <v>506</v>
      </c>
      <c r="P2045" t="s">
        <v>8321</v>
      </c>
      <c r="Q2045" t="s">
        <v>8347</v>
      </c>
      <c r="R2045" s="12">
        <f t="shared" si="110"/>
        <v>42661.176817129628</v>
      </c>
      <c r="S2045" s="13">
        <f t="shared" si="111"/>
        <v>42715.207638888889</v>
      </c>
    </row>
    <row r="2046" spans="1:19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4">
        <v>1434212714</v>
      </c>
      <c r="J2046" s="14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12"/>
        <v>108</v>
      </c>
      <c r="P2046" t="s">
        <v>8321</v>
      </c>
      <c r="Q2046" t="s">
        <v>8347</v>
      </c>
      <c r="R2046" s="12">
        <f t="shared" si="110"/>
        <v>42138.684189814812</v>
      </c>
      <c r="S2046" s="13">
        <f t="shared" si="111"/>
        <v>42168.684189814812</v>
      </c>
    </row>
    <row r="2047" spans="1:19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4">
        <v>1341799647</v>
      </c>
      <c r="J2047" s="14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12"/>
        <v>819</v>
      </c>
      <c r="P2047" t="s">
        <v>8321</v>
      </c>
      <c r="Q2047" t="s">
        <v>8347</v>
      </c>
      <c r="R2047" s="12">
        <f t="shared" si="110"/>
        <v>41069.088506944441</v>
      </c>
      <c r="S2047" s="13">
        <f t="shared" si="111"/>
        <v>41099.088506944441</v>
      </c>
    </row>
    <row r="2048" spans="1:19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4">
        <v>1369282044</v>
      </c>
      <c r="J2048" s="14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12"/>
        <v>121</v>
      </c>
      <c r="P2048" t="s">
        <v>8321</v>
      </c>
      <c r="Q2048" t="s">
        <v>8347</v>
      </c>
      <c r="R2048" s="12">
        <f t="shared" si="110"/>
        <v>41387.171805555554</v>
      </c>
      <c r="S2048" s="13">
        <f t="shared" si="111"/>
        <v>41417.171805555554</v>
      </c>
    </row>
    <row r="2049" spans="1:19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4">
        <v>1429228800</v>
      </c>
      <c r="J2049" s="14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12"/>
        <v>103</v>
      </c>
      <c r="P2049" t="s">
        <v>8321</v>
      </c>
      <c r="Q2049" t="s">
        <v>8347</v>
      </c>
      <c r="R2049" s="12">
        <f t="shared" si="110"/>
        <v>42081.903587962966</v>
      </c>
      <c r="S2049" s="13">
        <f t="shared" si="111"/>
        <v>42111</v>
      </c>
    </row>
    <row r="2050" spans="1:19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4">
        <v>1369323491</v>
      </c>
      <c r="J2050" s="14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12"/>
        <v>148</v>
      </c>
      <c r="P2050" t="s">
        <v>8321</v>
      </c>
      <c r="Q2050" t="s">
        <v>8347</v>
      </c>
      <c r="R2050" s="12">
        <f t="shared" ref="R2050:R2113" si="113">(((J2050/60)/60)/24)+DATE(1970,1,1)</f>
        <v>41387.651516203703</v>
      </c>
      <c r="S2050" s="13">
        <f t="shared" ref="S2050:S2113" si="114">(((I2050/60)/60)/24)+DATE(1970,1,1)</f>
        <v>41417.651516203703</v>
      </c>
    </row>
    <row r="2051" spans="1:19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4">
        <v>1386025140</v>
      </c>
      <c r="J2051" s="14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12"/>
        <v>120</v>
      </c>
      <c r="P2051" t="s">
        <v>8321</v>
      </c>
      <c r="Q2051" t="s">
        <v>8347</v>
      </c>
      <c r="R2051" s="12">
        <f t="shared" si="113"/>
        <v>41575.527349537035</v>
      </c>
      <c r="S2051" s="13">
        <f t="shared" si="114"/>
        <v>41610.957638888889</v>
      </c>
    </row>
    <row r="2052" spans="1:19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4">
        <v>1433036578</v>
      </c>
      <c r="J2052" s="14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12"/>
        <v>473</v>
      </c>
      <c r="P2052" t="s">
        <v>8321</v>
      </c>
      <c r="Q2052" t="s">
        <v>8347</v>
      </c>
      <c r="R2052" s="12">
        <f t="shared" si="113"/>
        <v>42115.071504629625</v>
      </c>
      <c r="S2052" s="13">
        <f t="shared" si="114"/>
        <v>42155.071504629625</v>
      </c>
    </row>
    <row r="2053" spans="1:19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4">
        <v>1388017937</v>
      </c>
      <c r="J2053" s="14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12"/>
        <v>130</v>
      </c>
      <c r="P2053" t="s">
        <v>8321</v>
      </c>
      <c r="Q2053" t="s">
        <v>8347</v>
      </c>
      <c r="R2053" s="12">
        <f t="shared" si="113"/>
        <v>41604.022418981483</v>
      </c>
      <c r="S2053" s="13">
        <f t="shared" si="114"/>
        <v>41634.022418981483</v>
      </c>
    </row>
    <row r="2054" spans="1:19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4">
        <v>1455933653</v>
      </c>
      <c r="J2054" s="1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12"/>
        <v>353</v>
      </c>
      <c r="P2054" t="s">
        <v>8321</v>
      </c>
      <c r="Q2054" t="s">
        <v>8347</v>
      </c>
      <c r="R2054" s="12">
        <f t="shared" si="113"/>
        <v>42375.08394675926</v>
      </c>
      <c r="S2054" s="13">
        <f t="shared" si="114"/>
        <v>42420.08394675926</v>
      </c>
    </row>
    <row r="2055" spans="1:19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4">
        <v>1448466551</v>
      </c>
      <c r="J2055" s="14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12"/>
        <v>101</v>
      </c>
      <c r="P2055" t="s">
        <v>8321</v>
      </c>
      <c r="Q2055" t="s">
        <v>8347</v>
      </c>
      <c r="R2055" s="12">
        <f t="shared" si="113"/>
        <v>42303.617488425924</v>
      </c>
      <c r="S2055" s="13">
        <f t="shared" si="114"/>
        <v>42333.659155092595</v>
      </c>
    </row>
    <row r="2056" spans="1:19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4">
        <v>1399033810</v>
      </c>
      <c r="J2056" s="14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12"/>
        <v>114</v>
      </c>
      <c r="P2056" t="s">
        <v>8321</v>
      </c>
      <c r="Q2056" t="s">
        <v>8347</v>
      </c>
      <c r="R2056" s="12">
        <f t="shared" si="113"/>
        <v>41731.520949074074</v>
      </c>
      <c r="S2056" s="13">
        <f t="shared" si="114"/>
        <v>41761.520949074074</v>
      </c>
    </row>
    <row r="2057" spans="1:19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4">
        <v>1417579200</v>
      </c>
      <c r="J2057" s="14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12"/>
        <v>167</v>
      </c>
      <c r="P2057" t="s">
        <v>8321</v>
      </c>
      <c r="Q2057" t="s">
        <v>8347</v>
      </c>
      <c r="R2057" s="12">
        <f t="shared" si="113"/>
        <v>41946.674108796295</v>
      </c>
      <c r="S2057" s="13">
        <f t="shared" si="114"/>
        <v>41976.166666666672</v>
      </c>
    </row>
    <row r="2058" spans="1:19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4">
        <v>1366222542</v>
      </c>
      <c r="J2058" s="14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15">ROUND(E2058/D2058*100,0)</f>
        <v>153</v>
      </c>
      <c r="P2058" t="s">
        <v>8321</v>
      </c>
      <c r="Q2058" t="s">
        <v>8347</v>
      </c>
      <c r="R2058" s="12">
        <f t="shared" si="113"/>
        <v>41351.76090277778</v>
      </c>
      <c r="S2058" s="13">
        <f t="shared" si="114"/>
        <v>41381.76090277778</v>
      </c>
    </row>
    <row r="2059" spans="1:19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4">
        <v>1456487532</v>
      </c>
      <c r="J2059" s="14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15"/>
        <v>202</v>
      </c>
      <c r="P2059" t="s">
        <v>8321</v>
      </c>
      <c r="Q2059" t="s">
        <v>8347</v>
      </c>
      <c r="R2059" s="12">
        <f t="shared" si="113"/>
        <v>42396.494583333333</v>
      </c>
      <c r="S2059" s="13">
        <f t="shared" si="114"/>
        <v>42426.494583333333</v>
      </c>
    </row>
    <row r="2060" spans="1:19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4">
        <v>1425326400</v>
      </c>
      <c r="J2060" s="14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15"/>
        <v>168</v>
      </c>
      <c r="P2060" t="s">
        <v>8321</v>
      </c>
      <c r="Q2060" t="s">
        <v>8347</v>
      </c>
      <c r="R2060" s="12">
        <f t="shared" si="113"/>
        <v>42026.370717592596</v>
      </c>
      <c r="S2060" s="13">
        <f t="shared" si="114"/>
        <v>42065.833333333328</v>
      </c>
    </row>
    <row r="2061" spans="1:19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4">
        <v>1454277540</v>
      </c>
      <c r="J2061" s="14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15"/>
        <v>143</v>
      </c>
      <c r="P2061" t="s">
        <v>8321</v>
      </c>
      <c r="Q2061" t="s">
        <v>8347</v>
      </c>
      <c r="R2061" s="12">
        <f t="shared" si="113"/>
        <v>42361.602476851855</v>
      </c>
      <c r="S2061" s="13">
        <f t="shared" si="114"/>
        <v>42400.915972222225</v>
      </c>
    </row>
    <row r="2062" spans="1:19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4">
        <v>1406129150</v>
      </c>
      <c r="J2062" s="14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15"/>
        <v>196</v>
      </c>
      <c r="P2062" t="s">
        <v>8321</v>
      </c>
      <c r="Q2062" t="s">
        <v>8347</v>
      </c>
      <c r="R2062" s="12">
        <f t="shared" si="113"/>
        <v>41783.642939814818</v>
      </c>
      <c r="S2062" s="13">
        <f t="shared" si="114"/>
        <v>41843.642939814818</v>
      </c>
    </row>
    <row r="2063" spans="1:19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4">
        <v>1483208454</v>
      </c>
      <c r="J2063" s="14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15"/>
        <v>108</v>
      </c>
      <c r="P2063" t="s">
        <v>8321</v>
      </c>
      <c r="Q2063" t="s">
        <v>8347</v>
      </c>
      <c r="R2063" s="12">
        <f t="shared" si="113"/>
        <v>42705.764513888891</v>
      </c>
      <c r="S2063" s="13">
        <f t="shared" si="114"/>
        <v>42735.764513888891</v>
      </c>
    </row>
    <row r="2064" spans="1:19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4">
        <v>1458807098</v>
      </c>
      <c r="J2064" s="1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15"/>
        <v>115</v>
      </c>
      <c r="P2064" t="s">
        <v>8321</v>
      </c>
      <c r="Q2064" t="s">
        <v>8347</v>
      </c>
      <c r="R2064" s="12">
        <f t="shared" si="113"/>
        <v>42423.3830787037</v>
      </c>
      <c r="S2064" s="13">
        <f t="shared" si="114"/>
        <v>42453.341412037036</v>
      </c>
    </row>
    <row r="2065" spans="1:19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4">
        <v>1463333701</v>
      </c>
      <c r="J2065" s="14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15"/>
        <v>148</v>
      </c>
      <c r="P2065" t="s">
        <v>8321</v>
      </c>
      <c r="Q2065" t="s">
        <v>8347</v>
      </c>
      <c r="R2065" s="12">
        <f t="shared" si="113"/>
        <v>42472.73265046296</v>
      </c>
      <c r="S2065" s="13">
        <f t="shared" si="114"/>
        <v>42505.73265046296</v>
      </c>
    </row>
    <row r="2066" spans="1:19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4">
        <v>1370001600</v>
      </c>
      <c r="J2066" s="14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15"/>
        <v>191</v>
      </c>
      <c r="P2066" t="s">
        <v>8321</v>
      </c>
      <c r="Q2066" t="s">
        <v>8347</v>
      </c>
      <c r="R2066" s="12">
        <f t="shared" si="113"/>
        <v>41389.364849537036</v>
      </c>
      <c r="S2066" s="13">
        <f t="shared" si="114"/>
        <v>41425.5</v>
      </c>
    </row>
    <row r="2067" spans="1:19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4">
        <v>1387958429</v>
      </c>
      <c r="J2067" s="14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15"/>
        <v>199</v>
      </c>
      <c r="P2067" t="s">
        <v>8321</v>
      </c>
      <c r="Q2067" t="s">
        <v>8347</v>
      </c>
      <c r="R2067" s="12">
        <f t="shared" si="113"/>
        <v>41603.333668981482</v>
      </c>
      <c r="S2067" s="13">
        <f t="shared" si="114"/>
        <v>41633.333668981482</v>
      </c>
    </row>
    <row r="2068" spans="1:19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4">
        <v>1408818683</v>
      </c>
      <c r="J2068" s="14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15"/>
        <v>219</v>
      </c>
      <c r="P2068" t="s">
        <v>8321</v>
      </c>
      <c r="Q2068" t="s">
        <v>8347</v>
      </c>
      <c r="R2068" s="12">
        <f t="shared" si="113"/>
        <v>41844.771793981483</v>
      </c>
      <c r="S2068" s="13">
        <f t="shared" si="114"/>
        <v>41874.771793981483</v>
      </c>
    </row>
    <row r="2069" spans="1:19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4">
        <v>1432499376</v>
      </c>
      <c r="J2069" s="14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15"/>
        <v>127</v>
      </c>
      <c r="P2069" t="s">
        <v>8321</v>
      </c>
      <c r="Q2069" t="s">
        <v>8347</v>
      </c>
      <c r="R2069" s="12">
        <f t="shared" si="113"/>
        <v>42115.853888888887</v>
      </c>
      <c r="S2069" s="13">
        <f t="shared" si="114"/>
        <v>42148.853888888887</v>
      </c>
    </row>
    <row r="2070" spans="1:19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4">
        <v>1476994315</v>
      </c>
      <c r="J2070" s="14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15"/>
        <v>105</v>
      </c>
      <c r="P2070" t="s">
        <v>8321</v>
      </c>
      <c r="Q2070" t="s">
        <v>8347</v>
      </c>
      <c r="R2070" s="12">
        <f t="shared" si="113"/>
        <v>42633.841608796298</v>
      </c>
      <c r="S2070" s="13">
        <f t="shared" si="114"/>
        <v>42663.841608796298</v>
      </c>
    </row>
    <row r="2071" spans="1:19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4">
        <v>1451776791</v>
      </c>
      <c r="J2071" s="14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15"/>
        <v>128</v>
      </c>
      <c r="P2071" t="s">
        <v>8321</v>
      </c>
      <c r="Q2071" t="s">
        <v>8347</v>
      </c>
      <c r="R2071" s="12">
        <f t="shared" si="113"/>
        <v>42340.972118055557</v>
      </c>
      <c r="S2071" s="13">
        <f t="shared" si="114"/>
        <v>42371.972118055557</v>
      </c>
    </row>
    <row r="2072" spans="1:19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4">
        <v>1467128723</v>
      </c>
      <c r="J2072" s="14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15"/>
        <v>317</v>
      </c>
      <c r="P2072" t="s">
        <v>8321</v>
      </c>
      <c r="Q2072" t="s">
        <v>8347</v>
      </c>
      <c r="R2072" s="12">
        <f t="shared" si="113"/>
        <v>42519.6565162037</v>
      </c>
      <c r="S2072" s="13">
        <f t="shared" si="114"/>
        <v>42549.6565162037</v>
      </c>
    </row>
    <row r="2073" spans="1:19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4">
        <v>1475390484</v>
      </c>
      <c r="J2073" s="14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15"/>
        <v>281</v>
      </c>
      <c r="P2073" t="s">
        <v>8321</v>
      </c>
      <c r="Q2073" t="s">
        <v>8347</v>
      </c>
      <c r="R2073" s="12">
        <f t="shared" si="113"/>
        <v>42600.278749999998</v>
      </c>
      <c r="S2073" s="13">
        <f t="shared" si="114"/>
        <v>42645.278749999998</v>
      </c>
    </row>
    <row r="2074" spans="1:19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4">
        <v>1462629432</v>
      </c>
      <c r="J2074" s="1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15"/>
        <v>111</v>
      </c>
      <c r="P2074" t="s">
        <v>8321</v>
      </c>
      <c r="Q2074" t="s">
        <v>8347</v>
      </c>
      <c r="R2074" s="12">
        <f t="shared" si="113"/>
        <v>42467.581388888888</v>
      </c>
      <c r="S2074" s="13">
        <f t="shared" si="114"/>
        <v>42497.581388888888</v>
      </c>
    </row>
    <row r="2075" spans="1:19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4">
        <v>1431100918</v>
      </c>
      <c r="J2075" s="14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15"/>
        <v>153</v>
      </c>
      <c r="P2075" t="s">
        <v>8321</v>
      </c>
      <c r="Q2075" t="s">
        <v>8347</v>
      </c>
      <c r="R2075" s="12">
        <f t="shared" si="113"/>
        <v>42087.668032407411</v>
      </c>
      <c r="S2075" s="13">
        <f t="shared" si="114"/>
        <v>42132.668032407411</v>
      </c>
    </row>
    <row r="2076" spans="1:19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4">
        <v>1462564182</v>
      </c>
      <c r="J2076" s="14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15"/>
        <v>103</v>
      </c>
      <c r="P2076" t="s">
        <v>8321</v>
      </c>
      <c r="Q2076" t="s">
        <v>8347</v>
      </c>
      <c r="R2076" s="12">
        <f t="shared" si="113"/>
        <v>42466.826180555552</v>
      </c>
      <c r="S2076" s="13">
        <f t="shared" si="114"/>
        <v>42496.826180555552</v>
      </c>
    </row>
    <row r="2077" spans="1:19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4">
        <v>1374769288</v>
      </c>
      <c r="J2077" s="14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15"/>
        <v>1678</v>
      </c>
      <c r="P2077" t="s">
        <v>8321</v>
      </c>
      <c r="Q2077" t="s">
        <v>8347</v>
      </c>
      <c r="R2077" s="12">
        <f t="shared" si="113"/>
        <v>41450.681574074071</v>
      </c>
      <c r="S2077" s="13">
        <f t="shared" si="114"/>
        <v>41480.681574074071</v>
      </c>
    </row>
    <row r="2078" spans="1:19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4">
        <v>1406149689</v>
      </c>
      <c r="J2078" s="14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15"/>
        <v>543</v>
      </c>
      <c r="P2078" t="s">
        <v>8321</v>
      </c>
      <c r="Q2078" t="s">
        <v>8347</v>
      </c>
      <c r="R2078" s="12">
        <f t="shared" si="113"/>
        <v>41803.880659722221</v>
      </c>
      <c r="S2078" s="13">
        <f t="shared" si="114"/>
        <v>41843.880659722221</v>
      </c>
    </row>
    <row r="2079" spans="1:19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4">
        <v>1433538000</v>
      </c>
      <c r="J2079" s="14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15"/>
        <v>116</v>
      </c>
      <c r="P2079" t="s">
        <v>8321</v>
      </c>
      <c r="Q2079" t="s">
        <v>8347</v>
      </c>
      <c r="R2079" s="12">
        <f t="shared" si="113"/>
        <v>42103.042546296296</v>
      </c>
      <c r="S2079" s="13">
        <f t="shared" si="114"/>
        <v>42160.875</v>
      </c>
    </row>
    <row r="2080" spans="1:19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4">
        <v>1482085857</v>
      </c>
      <c r="J2080" s="14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15"/>
        <v>131</v>
      </c>
      <c r="P2080" t="s">
        <v>8321</v>
      </c>
      <c r="Q2080" t="s">
        <v>8347</v>
      </c>
      <c r="R2080" s="12">
        <f t="shared" si="113"/>
        <v>42692.771493055552</v>
      </c>
      <c r="S2080" s="13">
        <f t="shared" si="114"/>
        <v>42722.771493055552</v>
      </c>
    </row>
    <row r="2081" spans="1:19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4">
        <v>1435258800</v>
      </c>
      <c r="J2081" s="14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15"/>
        <v>288</v>
      </c>
      <c r="P2081" t="s">
        <v>8321</v>
      </c>
      <c r="Q2081" t="s">
        <v>8347</v>
      </c>
      <c r="R2081" s="12">
        <f t="shared" si="113"/>
        <v>42150.71056712963</v>
      </c>
      <c r="S2081" s="13">
        <f t="shared" si="114"/>
        <v>42180.791666666672</v>
      </c>
    </row>
    <row r="2082" spans="1:19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4">
        <v>1447286300</v>
      </c>
      <c r="J2082" s="14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15"/>
        <v>508</v>
      </c>
      <c r="P2082" t="s">
        <v>8321</v>
      </c>
      <c r="Q2082" t="s">
        <v>8347</v>
      </c>
      <c r="R2082" s="12">
        <f t="shared" si="113"/>
        <v>42289.957175925927</v>
      </c>
      <c r="S2082" s="13">
        <f t="shared" si="114"/>
        <v>42319.998842592591</v>
      </c>
    </row>
    <row r="2083" spans="1:19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4">
        <v>1337144340</v>
      </c>
      <c r="J2083" s="14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15"/>
        <v>115</v>
      </c>
      <c r="P2083" t="s">
        <v>8310</v>
      </c>
      <c r="Q2083" t="s">
        <v>8328</v>
      </c>
      <c r="R2083" s="12">
        <f t="shared" si="113"/>
        <v>41004.156886574077</v>
      </c>
      <c r="S2083" s="13">
        <f t="shared" si="114"/>
        <v>41045.207638888889</v>
      </c>
    </row>
    <row r="2084" spans="1:19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4">
        <v>1322106796</v>
      </c>
      <c r="J2084" s="1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15"/>
        <v>111</v>
      </c>
      <c r="P2084" t="s">
        <v>8310</v>
      </c>
      <c r="Q2084" t="s">
        <v>8328</v>
      </c>
      <c r="R2084" s="12">
        <f t="shared" si="113"/>
        <v>40811.120324074072</v>
      </c>
      <c r="S2084" s="13">
        <f t="shared" si="114"/>
        <v>40871.161990740737</v>
      </c>
    </row>
    <row r="2085" spans="1:19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4">
        <v>1338830395</v>
      </c>
      <c r="J2085" s="14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15"/>
        <v>113</v>
      </c>
      <c r="P2085" t="s">
        <v>8310</v>
      </c>
      <c r="Q2085" t="s">
        <v>8328</v>
      </c>
      <c r="R2085" s="12">
        <f t="shared" si="113"/>
        <v>41034.72216435185</v>
      </c>
      <c r="S2085" s="13">
        <f t="shared" si="114"/>
        <v>41064.72216435185</v>
      </c>
    </row>
    <row r="2086" spans="1:19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4">
        <v>1399186740</v>
      </c>
      <c r="J2086" s="14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15"/>
        <v>108</v>
      </c>
      <c r="P2086" t="s">
        <v>8310</v>
      </c>
      <c r="Q2086" t="s">
        <v>8328</v>
      </c>
      <c r="R2086" s="12">
        <f t="shared" si="113"/>
        <v>41731.833124999997</v>
      </c>
      <c r="S2086" s="13">
        <f t="shared" si="114"/>
        <v>41763.290972222225</v>
      </c>
    </row>
    <row r="2087" spans="1:19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4">
        <v>1342382587</v>
      </c>
      <c r="J2087" s="14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15"/>
        <v>124</v>
      </c>
      <c r="P2087" t="s">
        <v>8310</v>
      </c>
      <c r="Q2087" t="s">
        <v>8328</v>
      </c>
      <c r="R2087" s="12">
        <f t="shared" si="113"/>
        <v>41075.835497685184</v>
      </c>
      <c r="S2087" s="13">
        <f t="shared" si="114"/>
        <v>41105.835497685184</v>
      </c>
    </row>
    <row r="2088" spans="1:19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4">
        <v>1323838740</v>
      </c>
      <c r="J2088" s="14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15"/>
        <v>101</v>
      </c>
      <c r="P2088" t="s">
        <v>8310</v>
      </c>
      <c r="Q2088" t="s">
        <v>8328</v>
      </c>
      <c r="R2088" s="12">
        <f t="shared" si="113"/>
        <v>40860.67050925926</v>
      </c>
      <c r="S2088" s="13">
        <f t="shared" si="114"/>
        <v>40891.207638888889</v>
      </c>
    </row>
    <row r="2089" spans="1:19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4">
        <v>1315457658</v>
      </c>
      <c r="J2089" s="14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15"/>
        <v>104</v>
      </c>
      <c r="P2089" t="s">
        <v>8310</v>
      </c>
      <c r="Q2089" t="s">
        <v>8328</v>
      </c>
      <c r="R2089" s="12">
        <f t="shared" si="113"/>
        <v>40764.204375000001</v>
      </c>
      <c r="S2089" s="13">
        <f t="shared" si="114"/>
        <v>40794.204375000001</v>
      </c>
    </row>
    <row r="2090" spans="1:19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4">
        <v>1284177540</v>
      </c>
      <c r="J2090" s="14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15"/>
        <v>116</v>
      </c>
      <c r="P2090" t="s">
        <v>8310</v>
      </c>
      <c r="Q2090" t="s">
        <v>8328</v>
      </c>
      <c r="R2090" s="12">
        <f t="shared" si="113"/>
        <v>40395.714722222219</v>
      </c>
      <c r="S2090" s="13">
        <f t="shared" si="114"/>
        <v>40432.165972222225</v>
      </c>
    </row>
    <row r="2091" spans="1:19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4">
        <v>1375408194</v>
      </c>
      <c r="J2091" s="14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15"/>
        <v>120</v>
      </c>
      <c r="P2091" t="s">
        <v>8310</v>
      </c>
      <c r="Q2091" t="s">
        <v>8328</v>
      </c>
      <c r="R2091" s="12">
        <f t="shared" si="113"/>
        <v>41453.076319444444</v>
      </c>
      <c r="S2091" s="13">
        <f t="shared" si="114"/>
        <v>41488.076319444444</v>
      </c>
    </row>
    <row r="2092" spans="1:19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4">
        <v>1361696955</v>
      </c>
      <c r="J2092" s="14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15"/>
        <v>115</v>
      </c>
      <c r="P2092" t="s">
        <v>8310</v>
      </c>
      <c r="Q2092" t="s">
        <v>8328</v>
      </c>
      <c r="R2092" s="12">
        <f t="shared" si="113"/>
        <v>41299.381423611114</v>
      </c>
      <c r="S2092" s="13">
        <f t="shared" si="114"/>
        <v>41329.381423611114</v>
      </c>
    </row>
    <row r="2093" spans="1:19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4">
        <v>1299009600</v>
      </c>
      <c r="J2093" s="14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15"/>
        <v>120</v>
      </c>
      <c r="P2093" t="s">
        <v>8310</v>
      </c>
      <c r="Q2093" t="s">
        <v>8328</v>
      </c>
      <c r="R2093" s="12">
        <f t="shared" si="113"/>
        <v>40555.322662037033</v>
      </c>
      <c r="S2093" s="13">
        <f t="shared" si="114"/>
        <v>40603.833333333336</v>
      </c>
    </row>
    <row r="2094" spans="1:19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4">
        <v>1318006732</v>
      </c>
      <c r="J2094" s="1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15"/>
        <v>101</v>
      </c>
      <c r="P2094" t="s">
        <v>8310</v>
      </c>
      <c r="Q2094" t="s">
        <v>8328</v>
      </c>
      <c r="R2094" s="12">
        <f t="shared" si="113"/>
        <v>40763.707546296297</v>
      </c>
      <c r="S2094" s="13">
        <f t="shared" si="114"/>
        <v>40823.707546296297</v>
      </c>
    </row>
    <row r="2095" spans="1:19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4">
        <v>1356211832</v>
      </c>
      <c r="J2095" s="14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15"/>
        <v>102</v>
      </c>
      <c r="P2095" t="s">
        <v>8310</v>
      </c>
      <c r="Q2095" t="s">
        <v>8328</v>
      </c>
      <c r="R2095" s="12">
        <f t="shared" si="113"/>
        <v>41205.854537037041</v>
      </c>
      <c r="S2095" s="13">
        <f t="shared" si="114"/>
        <v>41265.896203703705</v>
      </c>
    </row>
    <row r="2096" spans="1:19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4">
        <v>1330916400</v>
      </c>
      <c r="J2096" s="14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15"/>
        <v>121</v>
      </c>
      <c r="P2096" t="s">
        <v>8310</v>
      </c>
      <c r="Q2096" t="s">
        <v>8328</v>
      </c>
      <c r="R2096" s="12">
        <f t="shared" si="113"/>
        <v>40939.02002314815</v>
      </c>
      <c r="S2096" s="13">
        <f t="shared" si="114"/>
        <v>40973.125</v>
      </c>
    </row>
    <row r="2097" spans="1:19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4">
        <v>1317576973</v>
      </c>
      <c r="J2097" s="14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15"/>
        <v>100</v>
      </c>
      <c r="P2097" t="s">
        <v>8310</v>
      </c>
      <c r="Q2097" t="s">
        <v>8328</v>
      </c>
      <c r="R2097" s="12">
        <f t="shared" si="113"/>
        <v>40758.733483796292</v>
      </c>
      <c r="S2097" s="13">
        <f t="shared" si="114"/>
        <v>40818.733483796292</v>
      </c>
    </row>
    <row r="2098" spans="1:19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4">
        <v>1351223940</v>
      </c>
      <c r="J2098" s="14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15"/>
        <v>102</v>
      </c>
      <c r="P2098" t="s">
        <v>8310</v>
      </c>
      <c r="Q2098" t="s">
        <v>8328</v>
      </c>
      <c r="R2098" s="12">
        <f t="shared" si="113"/>
        <v>41192.758506944447</v>
      </c>
      <c r="S2098" s="13">
        <f t="shared" si="114"/>
        <v>41208.165972222225</v>
      </c>
    </row>
    <row r="2099" spans="1:19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4">
        <v>1322751735</v>
      </c>
      <c r="J2099" s="14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15"/>
        <v>100</v>
      </c>
      <c r="P2099" t="s">
        <v>8310</v>
      </c>
      <c r="Q2099" t="s">
        <v>8328</v>
      </c>
      <c r="R2099" s="12">
        <f t="shared" si="113"/>
        <v>40818.58489583333</v>
      </c>
      <c r="S2099" s="13">
        <f t="shared" si="114"/>
        <v>40878.626562500001</v>
      </c>
    </row>
    <row r="2100" spans="1:19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4">
        <v>1331174635</v>
      </c>
      <c r="J2100" s="14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15"/>
        <v>100</v>
      </c>
      <c r="P2100" t="s">
        <v>8310</v>
      </c>
      <c r="Q2100" t="s">
        <v>8328</v>
      </c>
      <c r="R2100" s="12">
        <f t="shared" si="113"/>
        <v>40946.11383101852</v>
      </c>
      <c r="S2100" s="13">
        <f t="shared" si="114"/>
        <v>40976.11383101852</v>
      </c>
    </row>
    <row r="2101" spans="1:19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4">
        <v>1435808400</v>
      </c>
      <c r="J2101" s="14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15"/>
        <v>132</v>
      </c>
      <c r="P2101" t="s">
        <v>8310</v>
      </c>
      <c r="Q2101" t="s">
        <v>8328</v>
      </c>
      <c r="R2101" s="12">
        <f t="shared" si="113"/>
        <v>42173.746342592596</v>
      </c>
      <c r="S2101" s="13">
        <f t="shared" si="114"/>
        <v>42187.152777777781</v>
      </c>
    </row>
    <row r="2102" spans="1:19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4">
        <v>1341028740</v>
      </c>
      <c r="J2102" s="14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15"/>
        <v>137</v>
      </c>
      <c r="P2102" t="s">
        <v>8310</v>
      </c>
      <c r="Q2102" t="s">
        <v>8328</v>
      </c>
      <c r="R2102" s="12">
        <f t="shared" si="113"/>
        <v>41074.834965277776</v>
      </c>
      <c r="S2102" s="13">
        <f t="shared" si="114"/>
        <v>41090.165972222225</v>
      </c>
    </row>
    <row r="2103" spans="1:19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4">
        <v>1329104114</v>
      </c>
      <c r="J2103" s="14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15"/>
        <v>113</v>
      </c>
      <c r="P2103" t="s">
        <v>8310</v>
      </c>
      <c r="Q2103" t="s">
        <v>8328</v>
      </c>
      <c r="R2103" s="12">
        <f t="shared" si="113"/>
        <v>40892.149467592593</v>
      </c>
      <c r="S2103" s="13">
        <f t="shared" si="114"/>
        <v>40952.149467592593</v>
      </c>
    </row>
    <row r="2104" spans="1:19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4">
        <v>1304628648</v>
      </c>
      <c r="J2104" s="1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15"/>
        <v>136</v>
      </c>
      <c r="P2104" t="s">
        <v>8310</v>
      </c>
      <c r="Q2104" t="s">
        <v>8328</v>
      </c>
      <c r="R2104" s="12">
        <f t="shared" si="113"/>
        <v>40638.868611111109</v>
      </c>
      <c r="S2104" s="13">
        <f t="shared" si="114"/>
        <v>40668.868611111109</v>
      </c>
    </row>
    <row r="2105" spans="1:19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4">
        <v>1352488027</v>
      </c>
      <c r="J2105" s="14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15"/>
        <v>146</v>
      </c>
      <c r="P2105" t="s">
        <v>8310</v>
      </c>
      <c r="Q2105" t="s">
        <v>8328</v>
      </c>
      <c r="R2105" s="12">
        <f t="shared" si="113"/>
        <v>41192.754942129628</v>
      </c>
      <c r="S2105" s="13">
        <f t="shared" si="114"/>
        <v>41222.7966087963</v>
      </c>
    </row>
    <row r="2106" spans="1:19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4">
        <v>1369958400</v>
      </c>
      <c r="J2106" s="14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15"/>
        <v>130</v>
      </c>
      <c r="P2106" t="s">
        <v>8310</v>
      </c>
      <c r="Q2106" t="s">
        <v>8328</v>
      </c>
      <c r="R2106" s="12">
        <f t="shared" si="113"/>
        <v>41394.074467592596</v>
      </c>
      <c r="S2106" s="13">
        <f t="shared" si="114"/>
        <v>41425</v>
      </c>
    </row>
    <row r="2107" spans="1:19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4">
        <v>1416542400</v>
      </c>
      <c r="J2107" s="14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15"/>
        <v>254</v>
      </c>
      <c r="P2107" t="s">
        <v>8310</v>
      </c>
      <c r="Q2107" t="s">
        <v>8328</v>
      </c>
      <c r="R2107" s="12">
        <f t="shared" si="113"/>
        <v>41951.788807870369</v>
      </c>
      <c r="S2107" s="13">
        <f t="shared" si="114"/>
        <v>41964.166666666672</v>
      </c>
    </row>
    <row r="2108" spans="1:19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4">
        <v>1359176974</v>
      </c>
      <c r="J2108" s="14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15"/>
        <v>107</v>
      </c>
      <c r="P2108" t="s">
        <v>8310</v>
      </c>
      <c r="Q2108" t="s">
        <v>8328</v>
      </c>
      <c r="R2108" s="12">
        <f t="shared" si="113"/>
        <v>41270.21497685185</v>
      </c>
      <c r="S2108" s="13">
        <f t="shared" si="114"/>
        <v>41300.21497685185</v>
      </c>
    </row>
    <row r="2109" spans="1:19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4">
        <v>1415815393</v>
      </c>
      <c r="J2109" s="14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15"/>
        <v>108</v>
      </c>
      <c r="P2109" t="s">
        <v>8310</v>
      </c>
      <c r="Q2109" t="s">
        <v>8328</v>
      </c>
      <c r="R2109" s="12">
        <f t="shared" si="113"/>
        <v>41934.71056712963</v>
      </c>
      <c r="S2109" s="13">
        <f t="shared" si="114"/>
        <v>41955.752233796295</v>
      </c>
    </row>
    <row r="2110" spans="1:19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4">
        <v>1347249300</v>
      </c>
      <c r="J2110" s="14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15"/>
        <v>107</v>
      </c>
      <c r="P2110" t="s">
        <v>8310</v>
      </c>
      <c r="Q2110" t="s">
        <v>8328</v>
      </c>
      <c r="R2110" s="12">
        <f t="shared" si="113"/>
        <v>41135.175694444442</v>
      </c>
      <c r="S2110" s="13">
        <f t="shared" si="114"/>
        <v>41162.163194444445</v>
      </c>
    </row>
    <row r="2111" spans="1:19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4">
        <v>1436115617</v>
      </c>
      <c r="J2111" s="14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15"/>
        <v>107</v>
      </c>
      <c r="P2111" t="s">
        <v>8310</v>
      </c>
      <c r="Q2111" t="s">
        <v>8328</v>
      </c>
      <c r="R2111" s="12">
        <f t="shared" si="113"/>
        <v>42160.708530092597</v>
      </c>
      <c r="S2111" s="13">
        <f t="shared" si="114"/>
        <v>42190.708530092597</v>
      </c>
    </row>
    <row r="2112" spans="1:19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4">
        <v>1401253140</v>
      </c>
      <c r="J2112" s="14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15"/>
        <v>100</v>
      </c>
      <c r="P2112" t="s">
        <v>8310</v>
      </c>
      <c r="Q2112" t="s">
        <v>8328</v>
      </c>
      <c r="R2112" s="12">
        <f t="shared" si="113"/>
        <v>41759.670937499999</v>
      </c>
      <c r="S2112" s="13">
        <f t="shared" si="114"/>
        <v>41787.207638888889</v>
      </c>
    </row>
    <row r="2113" spans="1:19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4">
        <v>1313370000</v>
      </c>
      <c r="J2113" s="14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15"/>
        <v>107</v>
      </c>
      <c r="P2113" t="s">
        <v>8310</v>
      </c>
      <c r="Q2113" t="s">
        <v>8328</v>
      </c>
      <c r="R2113" s="12">
        <f t="shared" si="113"/>
        <v>40703.197048611109</v>
      </c>
      <c r="S2113" s="13">
        <f t="shared" si="114"/>
        <v>40770.041666666664</v>
      </c>
    </row>
    <row r="2114" spans="1:19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4">
        <v>1366064193</v>
      </c>
      <c r="J2114" s="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15"/>
        <v>100</v>
      </c>
      <c r="P2114" t="s">
        <v>8310</v>
      </c>
      <c r="Q2114" t="s">
        <v>8328</v>
      </c>
      <c r="R2114" s="12">
        <f t="shared" ref="R2114:R2177" si="116">(((J2114/60)/60)/24)+DATE(1970,1,1)</f>
        <v>41365.928159722222</v>
      </c>
      <c r="S2114" s="13">
        <f t="shared" ref="S2114:S2177" si="117">(((I2114/60)/60)/24)+DATE(1970,1,1)</f>
        <v>41379.928159722222</v>
      </c>
    </row>
    <row r="2115" spans="1:19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4">
        <v>1411505176</v>
      </c>
      <c r="J2115" s="14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15"/>
        <v>105</v>
      </c>
      <c r="P2115" t="s">
        <v>8310</v>
      </c>
      <c r="Q2115" t="s">
        <v>8328</v>
      </c>
      <c r="R2115" s="12">
        <f t="shared" si="116"/>
        <v>41870.86546296296</v>
      </c>
      <c r="S2115" s="13">
        <f t="shared" si="117"/>
        <v>41905.86546296296</v>
      </c>
    </row>
    <row r="2116" spans="1:19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4">
        <v>1291870740</v>
      </c>
      <c r="J2116" s="14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15"/>
        <v>105</v>
      </c>
      <c r="P2116" t="s">
        <v>8310</v>
      </c>
      <c r="Q2116" t="s">
        <v>8328</v>
      </c>
      <c r="R2116" s="12">
        <f t="shared" si="116"/>
        <v>40458.815625000003</v>
      </c>
      <c r="S2116" s="13">
        <f t="shared" si="117"/>
        <v>40521.207638888889</v>
      </c>
    </row>
    <row r="2117" spans="1:19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4">
        <v>1298167001</v>
      </c>
      <c r="J2117" s="14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15"/>
        <v>226</v>
      </c>
      <c r="P2117" t="s">
        <v>8310</v>
      </c>
      <c r="Q2117" t="s">
        <v>8328</v>
      </c>
      <c r="R2117" s="12">
        <f t="shared" si="116"/>
        <v>40564.081030092595</v>
      </c>
      <c r="S2117" s="13">
        <f t="shared" si="117"/>
        <v>40594.081030092595</v>
      </c>
    </row>
    <row r="2118" spans="1:19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4">
        <v>1349203203</v>
      </c>
      <c r="J2118" s="14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15"/>
        <v>101</v>
      </c>
      <c r="P2118" t="s">
        <v>8310</v>
      </c>
      <c r="Q2118" t="s">
        <v>8328</v>
      </c>
      <c r="R2118" s="12">
        <f t="shared" si="116"/>
        <v>41136.777812500004</v>
      </c>
      <c r="S2118" s="13">
        <f t="shared" si="117"/>
        <v>41184.777812500004</v>
      </c>
    </row>
    <row r="2119" spans="1:19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4">
        <v>1445921940</v>
      </c>
      <c r="J2119" s="14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15"/>
        <v>148</v>
      </c>
      <c r="P2119" t="s">
        <v>8310</v>
      </c>
      <c r="Q2119" t="s">
        <v>8328</v>
      </c>
      <c r="R2119" s="12">
        <f t="shared" si="116"/>
        <v>42290.059594907405</v>
      </c>
      <c r="S2119" s="13">
        <f t="shared" si="117"/>
        <v>42304.207638888889</v>
      </c>
    </row>
    <row r="2120" spans="1:19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4">
        <v>1311538136</v>
      </c>
      <c r="J2120" s="14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15"/>
        <v>135</v>
      </c>
      <c r="P2120" t="s">
        <v>8310</v>
      </c>
      <c r="Q2120" t="s">
        <v>8328</v>
      </c>
      <c r="R2120" s="12">
        <f t="shared" si="116"/>
        <v>40718.839537037034</v>
      </c>
      <c r="S2120" s="13">
        <f t="shared" si="117"/>
        <v>40748.839537037034</v>
      </c>
    </row>
    <row r="2121" spans="1:19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4">
        <v>1345086445</v>
      </c>
      <c r="J2121" s="14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15"/>
        <v>101</v>
      </c>
      <c r="P2121" t="s">
        <v>8310</v>
      </c>
      <c r="Q2121" t="s">
        <v>8328</v>
      </c>
      <c r="R2121" s="12">
        <f t="shared" si="116"/>
        <v>41107.130150462966</v>
      </c>
      <c r="S2121" s="13">
        <f t="shared" si="117"/>
        <v>41137.130150462966</v>
      </c>
    </row>
    <row r="2122" spans="1:19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4">
        <v>1388617736</v>
      </c>
      <c r="J2122" s="14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18">ROUND(E2122/D2122*100,0)</f>
        <v>101</v>
      </c>
      <c r="P2122" t="s">
        <v>8310</v>
      </c>
      <c r="Q2122" t="s">
        <v>8328</v>
      </c>
      <c r="R2122" s="12">
        <f t="shared" si="116"/>
        <v>41591.964537037034</v>
      </c>
      <c r="S2122" s="13">
        <f t="shared" si="117"/>
        <v>41640.964537037034</v>
      </c>
    </row>
    <row r="2123" spans="1:19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4">
        <v>1484156948</v>
      </c>
      <c r="J2123" s="14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18"/>
        <v>1</v>
      </c>
      <c r="P2123" t="s">
        <v>8311</v>
      </c>
      <c r="Q2123" t="s">
        <v>8332</v>
      </c>
      <c r="R2123" s="12">
        <f t="shared" si="116"/>
        <v>42716.7424537037</v>
      </c>
      <c r="S2123" s="13">
        <f t="shared" si="117"/>
        <v>42746.7424537037</v>
      </c>
    </row>
    <row r="2124" spans="1:19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4">
        <v>1483773169</v>
      </c>
      <c r="J2124" s="1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18"/>
        <v>0</v>
      </c>
      <c r="P2124" t="s">
        <v>8311</v>
      </c>
      <c r="Q2124" t="s">
        <v>8332</v>
      </c>
      <c r="R2124" s="12">
        <f t="shared" si="116"/>
        <v>42712.300567129627</v>
      </c>
      <c r="S2124" s="13">
        <f t="shared" si="117"/>
        <v>42742.300567129627</v>
      </c>
    </row>
    <row r="2125" spans="1:19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4">
        <v>1268636340</v>
      </c>
      <c r="J2125" s="14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18"/>
        <v>10</v>
      </c>
      <c r="P2125" t="s">
        <v>8311</v>
      </c>
      <c r="Q2125" t="s">
        <v>8332</v>
      </c>
      <c r="R2125" s="12">
        <f t="shared" si="116"/>
        <v>40198.424849537041</v>
      </c>
      <c r="S2125" s="13">
        <f t="shared" si="117"/>
        <v>40252.290972222225</v>
      </c>
    </row>
    <row r="2126" spans="1:19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4">
        <v>1291093200</v>
      </c>
      <c r="J2126" s="14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18"/>
        <v>10</v>
      </c>
      <c r="P2126" t="s">
        <v>8311</v>
      </c>
      <c r="Q2126" t="s">
        <v>8332</v>
      </c>
      <c r="R2126" s="12">
        <f t="shared" si="116"/>
        <v>40464.028182870366</v>
      </c>
      <c r="S2126" s="13">
        <f t="shared" si="117"/>
        <v>40512.208333333336</v>
      </c>
    </row>
    <row r="2127" spans="1:19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4">
        <v>1438734833</v>
      </c>
      <c r="J2127" s="14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18"/>
        <v>1</v>
      </c>
      <c r="P2127" t="s">
        <v>8311</v>
      </c>
      <c r="Q2127" t="s">
        <v>8332</v>
      </c>
      <c r="R2127" s="12">
        <f t="shared" si="116"/>
        <v>42191.023530092592</v>
      </c>
      <c r="S2127" s="13">
        <f t="shared" si="117"/>
        <v>42221.023530092592</v>
      </c>
    </row>
    <row r="2128" spans="1:19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4">
        <v>1418080887</v>
      </c>
      <c r="J2128" s="14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18"/>
        <v>0</v>
      </c>
      <c r="P2128" t="s">
        <v>8311</v>
      </c>
      <c r="Q2128" t="s">
        <v>8332</v>
      </c>
      <c r="R2128" s="12">
        <f t="shared" si="116"/>
        <v>41951.973229166666</v>
      </c>
      <c r="S2128" s="13">
        <f t="shared" si="117"/>
        <v>41981.973229166666</v>
      </c>
    </row>
    <row r="2129" spans="1:19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4">
        <v>1426158463</v>
      </c>
      <c r="J2129" s="14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18"/>
        <v>29</v>
      </c>
      <c r="P2129" t="s">
        <v>8311</v>
      </c>
      <c r="Q2129" t="s">
        <v>8332</v>
      </c>
      <c r="R2129" s="12">
        <f t="shared" si="116"/>
        <v>42045.50535879629</v>
      </c>
      <c r="S2129" s="13">
        <f t="shared" si="117"/>
        <v>42075.463692129633</v>
      </c>
    </row>
    <row r="2130" spans="1:19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4">
        <v>1411324369</v>
      </c>
      <c r="J2130" s="14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18"/>
        <v>0</v>
      </c>
      <c r="P2130" t="s">
        <v>8311</v>
      </c>
      <c r="Q2130" t="s">
        <v>8332</v>
      </c>
      <c r="R2130" s="12">
        <f t="shared" si="116"/>
        <v>41843.772789351853</v>
      </c>
      <c r="S2130" s="13">
        <f t="shared" si="117"/>
        <v>41903.772789351853</v>
      </c>
    </row>
    <row r="2131" spans="1:19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4">
        <v>1457570100</v>
      </c>
      <c r="J2131" s="14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18"/>
        <v>12</v>
      </c>
      <c r="P2131" t="s">
        <v>8311</v>
      </c>
      <c r="Q2131" t="s">
        <v>8332</v>
      </c>
      <c r="R2131" s="12">
        <f t="shared" si="116"/>
        <v>42409.024305555555</v>
      </c>
      <c r="S2131" s="13">
        <f t="shared" si="117"/>
        <v>42439.024305555555</v>
      </c>
    </row>
    <row r="2132" spans="1:19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4">
        <v>1408154663</v>
      </c>
      <c r="J2132" s="14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18"/>
        <v>0</v>
      </c>
      <c r="P2132" t="s">
        <v>8311</v>
      </c>
      <c r="Q2132" t="s">
        <v>8332</v>
      </c>
      <c r="R2132" s="12">
        <f t="shared" si="116"/>
        <v>41832.086377314816</v>
      </c>
      <c r="S2132" s="13">
        <f t="shared" si="117"/>
        <v>41867.086377314816</v>
      </c>
    </row>
    <row r="2133" spans="1:19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4">
        <v>1436677091</v>
      </c>
      <c r="J2133" s="14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18"/>
        <v>5</v>
      </c>
      <c r="P2133" t="s">
        <v>8311</v>
      </c>
      <c r="Q2133" t="s">
        <v>8332</v>
      </c>
      <c r="R2133" s="12">
        <f t="shared" si="116"/>
        <v>42167.207071759258</v>
      </c>
      <c r="S2133" s="13">
        <f t="shared" si="117"/>
        <v>42197.207071759258</v>
      </c>
    </row>
    <row r="2134" spans="1:19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4">
        <v>1391427692</v>
      </c>
      <c r="J2134" s="1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18"/>
        <v>2</v>
      </c>
      <c r="P2134" t="s">
        <v>8311</v>
      </c>
      <c r="Q2134" t="s">
        <v>8332</v>
      </c>
      <c r="R2134" s="12">
        <f t="shared" si="116"/>
        <v>41643.487175925926</v>
      </c>
      <c r="S2134" s="13">
        <f t="shared" si="117"/>
        <v>41673.487175925926</v>
      </c>
    </row>
    <row r="2135" spans="1:19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4">
        <v>1303628340</v>
      </c>
      <c r="J2135" s="14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18"/>
        <v>2</v>
      </c>
      <c r="P2135" t="s">
        <v>8311</v>
      </c>
      <c r="Q2135" t="s">
        <v>8332</v>
      </c>
      <c r="R2135" s="12">
        <f t="shared" si="116"/>
        <v>40619.097210648149</v>
      </c>
      <c r="S2135" s="13">
        <f t="shared" si="117"/>
        <v>40657.290972222225</v>
      </c>
    </row>
    <row r="2136" spans="1:19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4">
        <v>1367097391</v>
      </c>
      <c r="J2136" s="14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18"/>
        <v>2</v>
      </c>
      <c r="P2136" t="s">
        <v>8311</v>
      </c>
      <c r="Q2136" t="s">
        <v>8332</v>
      </c>
      <c r="R2136" s="12">
        <f t="shared" si="116"/>
        <v>41361.886469907404</v>
      </c>
      <c r="S2136" s="13">
        <f t="shared" si="117"/>
        <v>41391.886469907404</v>
      </c>
    </row>
    <row r="2137" spans="1:19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4">
        <v>1349392033</v>
      </c>
      <c r="J2137" s="14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18"/>
        <v>10</v>
      </c>
      <c r="P2137" t="s">
        <v>8311</v>
      </c>
      <c r="Q2137" t="s">
        <v>8332</v>
      </c>
      <c r="R2137" s="12">
        <f t="shared" si="116"/>
        <v>41156.963344907403</v>
      </c>
      <c r="S2137" s="13">
        <f t="shared" si="117"/>
        <v>41186.963344907403</v>
      </c>
    </row>
    <row r="2138" spans="1:19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4">
        <v>1382184786</v>
      </c>
      <c r="J2138" s="14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18"/>
        <v>0</v>
      </c>
      <c r="P2138" t="s">
        <v>8311</v>
      </c>
      <c r="Q2138" t="s">
        <v>8332</v>
      </c>
      <c r="R2138" s="12">
        <f t="shared" si="116"/>
        <v>41536.509097222224</v>
      </c>
      <c r="S2138" s="13">
        <f t="shared" si="117"/>
        <v>41566.509097222224</v>
      </c>
    </row>
    <row r="2139" spans="1:19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4">
        <v>1417804229</v>
      </c>
      <c r="J2139" s="14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18"/>
        <v>28</v>
      </c>
      <c r="P2139" t="s">
        <v>8311</v>
      </c>
      <c r="Q2139" t="s">
        <v>8332</v>
      </c>
      <c r="R2139" s="12">
        <f t="shared" si="116"/>
        <v>41948.771168981482</v>
      </c>
      <c r="S2139" s="13">
        <f t="shared" si="117"/>
        <v>41978.771168981482</v>
      </c>
    </row>
    <row r="2140" spans="1:19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4">
        <v>1383959939</v>
      </c>
      <c r="J2140" s="14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18"/>
        <v>13</v>
      </c>
      <c r="P2140" t="s">
        <v>8311</v>
      </c>
      <c r="Q2140" t="s">
        <v>8332</v>
      </c>
      <c r="R2140" s="12">
        <f t="shared" si="116"/>
        <v>41557.013182870374</v>
      </c>
      <c r="S2140" s="13">
        <f t="shared" si="117"/>
        <v>41587.054849537039</v>
      </c>
    </row>
    <row r="2141" spans="1:19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4">
        <v>1478196008</v>
      </c>
      <c r="J2141" s="14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18"/>
        <v>5</v>
      </c>
      <c r="P2141" t="s">
        <v>8311</v>
      </c>
      <c r="Q2141" t="s">
        <v>8332</v>
      </c>
      <c r="R2141" s="12">
        <f t="shared" si="116"/>
        <v>42647.750092592592</v>
      </c>
      <c r="S2141" s="13">
        <f t="shared" si="117"/>
        <v>42677.750092592592</v>
      </c>
    </row>
    <row r="2142" spans="1:19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4">
        <v>1357934424</v>
      </c>
      <c r="J2142" s="14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18"/>
        <v>0</v>
      </c>
      <c r="P2142" t="s">
        <v>8311</v>
      </c>
      <c r="Q2142" t="s">
        <v>8332</v>
      </c>
      <c r="R2142" s="12">
        <f t="shared" si="116"/>
        <v>41255.833611111113</v>
      </c>
      <c r="S2142" s="13">
        <f t="shared" si="117"/>
        <v>41285.833611111113</v>
      </c>
    </row>
    <row r="2143" spans="1:19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4">
        <v>1415947159</v>
      </c>
      <c r="J2143" s="14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18"/>
        <v>0</v>
      </c>
      <c r="P2143" t="s">
        <v>8311</v>
      </c>
      <c r="Q2143" t="s">
        <v>8332</v>
      </c>
      <c r="R2143" s="12">
        <f t="shared" si="116"/>
        <v>41927.235636574071</v>
      </c>
      <c r="S2143" s="13">
        <f t="shared" si="117"/>
        <v>41957.277303240742</v>
      </c>
    </row>
    <row r="2144" spans="1:19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4">
        <v>1451494210</v>
      </c>
      <c r="J2144" s="1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18"/>
        <v>6</v>
      </c>
      <c r="P2144" t="s">
        <v>8311</v>
      </c>
      <c r="Q2144" t="s">
        <v>8332</v>
      </c>
      <c r="R2144" s="12">
        <f t="shared" si="116"/>
        <v>42340.701504629629</v>
      </c>
      <c r="S2144" s="13">
        <f t="shared" si="117"/>
        <v>42368.701504629629</v>
      </c>
    </row>
    <row r="2145" spans="1:19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4">
        <v>1279738800</v>
      </c>
      <c r="J2145" s="14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18"/>
        <v>11</v>
      </c>
      <c r="P2145" t="s">
        <v>8311</v>
      </c>
      <c r="Q2145" t="s">
        <v>8332</v>
      </c>
      <c r="R2145" s="12">
        <f t="shared" si="116"/>
        <v>40332.886712962965</v>
      </c>
      <c r="S2145" s="13">
        <f t="shared" si="117"/>
        <v>40380.791666666664</v>
      </c>
    </row>
    <row r="2146" spans="1:19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4">
        <v>1379164040</v>
      </c>
      <c r="J2146" s="14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18"/>
        <v>2</v>
      </c>
      <c r="P2146" t="s">
        <v>8311</v>
      </c>
      <c r="Q2146" t="s">
        <v>8332</v>
      </c>
      <c r="R2146" s="12">
        <f t="shared" si="116"/>
        <v>41499.546759259261</v>
      </c>
      <c r="S2146" s="13">
        <f t="shared" si="117"/>
        <v>41531.546759259261</v>
      </c>
    </row>
    <row r="2147" spans="1:19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4">
        <v>1385534514</v>
      </c>
      <c r="J2147" s="14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18"/>
        <v>30</v>
      </c>
      <c r="P2147" t="s">
        <v>8311</v>
      </c>
      <c r="Q2147" t="s">
        <v>8332</v>
      </c>
      <c r="R2147" s="12">
        <f t="shared" si="116"/>
        <v>41575.237430555557</v>
      </c>
      <c r="S2147" s="13">
        <f t="shared" si="117"/>
        <v>41605.279097222221</v>
      </c>
    </row>
    <row r="2148" spans="1:19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4">
        <v>1455207510</v>
      </c>
      <c r="J2148" s="14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18"/>
        <v>0</v>
      </c>
      <c r="P2148" t="s">
        <v>8311</v>
      </c>
      <c r="Q2148" t="s">
        <v>8332</v>
      </c>
      <c r="R2148" s="12">
        <f t="shared" si="116"/>
        <v>42397.679513888885</v>
      </c>
      <c r="S2148" s="13">
        <f t="shared" si="117"/>
        <v>42411.679513888885</v>
      </c>
    </row>
    <row r="2149" spans="1:19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4">
        <v>1416125148</v>
      </c>
      <c r="J2149" s="14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18"/>
        <v>1</v>
      </c>
      <c r="P2149" t="s">
        <v>8311</v>
      </c>
      <c r="Q2149" t="s">
        <v>8332</v>
      </c>
      <c r="R2149" s="12">
        <f t="shared" si="116"/>
        <v>41927.295694444445</v>
      </c>
      <c r="S2149" s="13">
        <f t="shared" si="117"/>
        <v>41959.337361111116</v>
      </c>
    </row>
    <row r="2150" spans="1:19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4">
        <v>1427992582</v>
      </c>
      <c r="J2150" s="14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18"/>
        <v>2</v>
      </c>
      <c r="P2150" t="s">
        <v>8311</v>
      </c>
      <c r="Q2150" t="s">
        <v>8332</v>
      </c>
      <c r="R2150" s="12">
        <f t="shared" si="116"/>
        <v>42066.733587962968</v>
      </c>
      <c r="S2150" s="13">
        <f t="shared" si="117"/>
        <v>42096.691921296297</v>
      </c>
    </row>
    <row r="2151" spans="1:19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4">
        <v>1280534400</v>
      </c>
      <c r="J2151" s="14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18"/>
        <v>0</v>
      </c>
      <c r="P2151" t="s">
        <v>8311</v>
      </c>
      <c r="Q2151" t="s">
        <v>8332</v>
      </c>
      <c r="R2151" s="12">
        <f t="shared" si="116"/>
        <v>40355.024953703702</v>
      </c>
      <c r="S2151" s="13">
        <f t="shared" si="117"/>
        <v>40390</v>
      </c>
    </row>
    <row r="2152" spans="1:19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4">
        <v>1468392599</v>
      </c>
      <c r="J2152" s="14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18"/>
        <v>1</v>
      </c>
      <c r="P2152" t="s">
        <v>8311</v>
      </c>
      <c r="Q2152" t="s">
        <v>8332</v>
      </c>
      <c r="R2152" s="12">
        <f t="shared" si="116"/>
        <v>42534.284710648149</v>
      </c>
      <c r="S2152" s="13">
        <f t="shared" si="117"/>
        <v>42564.284710648149</v>
      </c>
    </row>
    <row r="2153" spans="1:19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4">
        <v>1467231614</v>
      </c>
      <c r="J2153" s="14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18"/>
        <v>0</v>
      </c>
      <c r="P2153" t="s">
        <v>8311</v>
      </c>
      <c r="Q2153" t="s">
        <v>8332</v>
      </c>
      <c r="R2153" s="12">
        <f t="shared" si="116"/>
        <v>42520.847384259265</v>
      </c>
      <c r="S2153" s="13">
        <f t="shared" si="117"/>
        <v>42550.847384259265</v>
      </c>
    </row>
    <row r="2154" spans="1:19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4">
        <v>1394909909</v>
      </c>
      <c r="J2154" s="1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18"/>
        <v>0</v>
      </c>
      <c r="P2154" t="s">
        <v>8311</v>
      </c>
      <c r="Q2154" t="s">
        <v>8332</v>
      </c>
      <c r="R2154" s="12">
        <f t="shared" si="116"/>
        <v>41683.832280092596</v>
      </c>
      <c r="S2154" s="13">
        <f t="shared" si="117"/>
        <v>41713.790613425925</v>
      </c>
    </row>
    <row r="2155" spans="1:19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4">
        <v>1420876740</v>
      </c>
      <c r="J2155" s="14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18"/>
        <v>0</v>
      </c>
      <c r="P2155" t="s">
        <v>8311</v>
      </c>
      <c r="Q2155" t="s">
        <v>8332</v>
      </c>
      <c r="R2155" s="12">
        <f t="shared" si="116"/>
        <v>41974.911087962959</v>
      </c>
      <c r="S2155" s="13">
        <f t="shared" si="117"/>
        <v>42014.332638888889</v>
      </c>
    </row>
    <row r="2156" spans="1:19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4">
        <v>1390921827</v>
      </c>
      <c r="J2156" s="14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18"/>
        <v>1</v>
      </c>
      <c r="P2156" t="s">
        <v>8311</v>
      </c>
      <c r="Q2156" t="s">
        <v>8332</v>
      </c>
      <c r="R2156" s="12">
        <f t="shared" si="116"/>
        <v>41647.632256944446</v>
      </c>
      <c r="S2156" s="13">
        <f t="shared" si="117"/>
        <v>41667.632256944446</v>
      </c>
    </row>
    <row r="2157" spans="1:19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4">
        <v>1459443385</v>
      </c>
      <c r="J2157" s="14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18"/>
        <v>2</v>
      </c>
      <c r="P2157" t="s">
        <v>8311</v>
      </c>
      <c r="Q2157" t="s">
        <v>8332</v>
      </c>
      <c r="R2157" s="12">
        <f t="shared" si="116"/>
        <v>42430.747511574074</v>
      </c>
      <c r="S2157" s="13">
        <f t="shared" si="117"/>
        <v>42460.70584490741</v>
      </c>
    </row>
    <row r="2158" spans="1:19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4">
        <v>1379363406</v>
      </c>
      <c r="J2158" s="14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18"/>
        <v>3</v>
      </c>
      <c r="P2158" t="s">
        <v>8311</v>
      </c>
      <c r="Q2158" t="s">
        <v>8332</v>
      </c>
      <c r="R2158" s="12">
        <f t="shared" si="116"/>
        <v>41488.85423611111</v>
      </c>
      <c r="S2158" s="13">
        <f t="shared" si="117"/>
        <v>41533.85423611111</v>
      </c>
    </row>
    <row r="2159" spans="1:19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4">
        <v>1482479940</v>
      </c>
      <c r="J2159" s="14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18"/>
        <v>28</v>
      </c>
      <c r="P2159" t="s">
        <v>8311</v>
      </c>
      <c r="Q2159" t="s">
        <v>8332</v>
      </c>
      <c r="R2159" s="12">
        <f t="shared" si="116"/>
        <v>42694.98128472222</v>
      </c>
      <c r="S2159" s="13">
        <f t="shared" si="117"/>
        <v>42727.332638888889</v>
      </c>
    </row>
    <row r="2160" spans="1:19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4">
        <v>1360009774</v>
      </c>
      <c r="J2160" s="14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18"/>
        <v>7</v>
      </c>
      <c r="P2160" t="s">
        <v>8311</v>
      </c>
      <c r="Q2160" t="s">
        <v>8332</v>
      </c>
      <c r="R2160" s="12">
        <f t="shared" si="116"/>
        <v>41264.853865740741</v>
      </c>
      <c r="S2160" s="13">
        <f t="shared" si="117"/>
        <v>41309.853865740741</v>
      </c>
    </row>
    <row r="2161" spans="1:19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4">
        <v>1310837574</v>
      </c>
      <c r="J2161" s="14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18"/>
        <v>1</v>
      </c>
      <c r="P2161" t="s">
        <v>8311</v>
      </c>
      <c r="Q2161" t="s">
        <v>8332</v>
      </c>
      <c r="R2161" s="12">
        <f t="shared" si="116"/>
        <v>40710.731180555551</v>
      </c>
      <c r="S2161" s="13">
        <f t="shared" si="117"/>
        <v>40740.731180555551</v>
      </c>
    </row>
    <row r="2162" spans="1:19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4">
        <v>1337447105</v>
      </c>
      <c r="J2162" s="14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18"/>
        <v>1</v>
      </c>
      <c r="P2162" t="s">
        <v>8311</v>
      </c>
      <c r="Q2162" t="s">
        <v>8332</v>
      </c>
      <c r="R2162" s="12">
        <f t="shared" si="116"/>
        <v>41018.711863425924</v>
      </c>
      <c r="S2162" s="13">
        <f t="shared" si="117"/>
        <v>41048.711863425924</v>
      </c>
    </row>
    <row r="2163" spans="1:19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4">
        <v>1443040059</v>
      </c>
      <c r="J2163" s="14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18"/>
        <v>116</v>
      </c>
      <c r="P2163" t="s">
        <v>8310</v>
      </c>
      <c r="Q2163" t="s">
        <v>8309</v>
      </c>
      <c r="R2163" s="12">
        <f t="shared" si="116"/>
        <v>42240.852534722217</v>
      </c>
      <c r="S2163" s="13">
        <f t="shared" si="117"/>
        <v>42270.852534722217</v>
      </c>
    </row>
    <row r="2164" spans="1:19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4">
        <v>1406226191</v>
      </c>
      <c r="J2164" s="1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18"/>
        <v>112</v>
      </c>
      <c r="P2164" t="s">
        <v>8310</v>
      </c>
      <c r="Q2164" t="s">
        <v>8309</v>
      </c>
      <c r="R2164" s="12">
        <f t="shared" si="116"/>
        <v>41813.766099537039</v>
      </c>
      <c r="S2164" s="13">
        <f t="shared" si="117"/>
        <v>41844.766099537039</v>
      </c>
    </row>
    <row r="2165" spans="1:19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4">
        <v>1433735400</v>
      </c>
      <c r="J2165" s="14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18"/>
        <v>132</v>
      </c>
      <c r="P2165" t="s">
        <v>8310</v>
      </c>
      <c r="Q2165" t="s">
        <v>8309</v>
      </c>
      <c r="R2165" s="12">
        <f t="shared" si="116"/>
        <v>42111.899537037039</v>
      </c>
      <c r="S2165" s="13">
        <f t="shared" si="117"/>
        <v>42163.159722222219</v>
      </c>
    </row>
    <row r="2166" spans="1:19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4">
        <v>1466827140</v>
      </c>
      <c r="J2166" s="14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18"/>
        <v>103</v>
      </c>
      <c r="P2166" t="s">
        <v>8310</v>
      </c>
      <c r="Q2166" t="s">
        <v>8309</v>
      </c>
      <c r="R2166" s="12">
        <f t="shared" si="116"/>
        <v>42515.71775462963</v>
      </c>
      <c r="S2166" s="13">
        <f t="shared" si="117"/>
        <v>42546.165972222225</v>
      </c>
    </row>
    <row r="2167" spans="1:19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4">
        <v>1460127635</v>
      </c>
      <c r="J2167" s="14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18"/>
        <v>139</v>
      </c>
      <c r="P2167" t="s">
        <v>8310</v>
      </c>
      <c r="Q2167" t="s">
        <v>8309</v>
      </c>
      <c r="R2167" s="12">
        <f t="shared" si="116"/>
        <v>42438.667071759264</v>
      </c>
      <c r="S2167" s="13">
        <f t="shared" si="117"/>
        <v>42468.625405092593</v>
      </c>
    </row>
    <row r="2168" spans="1:19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4">
        <v>1417813618</v>
      </c>
      <c r="J2168" s="14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18"/>
        <v>147</v>
      </c>
      <c r="P2168" t="s">
        <v>8310</v>
      </c>
      <c r="Q2168" t="s">
        <v>8309</v>
      </c>
      <c r="R2168" s="12">
        <f t="shared" si="116"/>
        <v>41933.838171296295</v>
      </c>
      <c r="S2168" s="13">
        <f t="shared" si="117"/>
        <v>41978.879837962959</v>
      </c>
    </row>
    <row r="2169" spans="1:19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4">
        <v>1347672937</v>
      </c>
      <c r="J2169" s="14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18"/>
        <v>120</v>
      </c>
      <c r="P2169" t="s">
        <v>8310</v>
      </c>
      <c r="Q2169" t="s">
        <v>8309</v>
      </c>
      <c r="R2169" s="12">
        <f t="shared" si="116"/>
        <v>41153.066400462965</v>
      </c>
      <c r="S2169" s="13">
        <f t="shared" si="117"/>
        <v>41167.066400462965</v>
      </c>
    </row>
    <row r="2170" spans="1:19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4">
        <v>1486702800</v>
      </c>
      <c r="J2170" s="14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18"/>
        <v>122</v>
      </c>
      <c r="P2170" t="s">
        <v>8310</v>
      </c>
      <c r="Q2170" t="s">
        <v>8309</v>
      </c>
      <c r="R2170" s="12">
        <f t="shared" si="116"/>
        <v>42745.600243055553</v>
      </c>
      <c r="S2170" s="13">
        <f t="shared" si="117"/>
        <v>42776.208333333328</v>
      </c>
    </row>
    <row r="2171" spans="1:19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4">
        <v>1488473351</v>
      </c>
      <c r="J2171" s="14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18"/>
        <v>100</v>
      </c>
      <c r="P2171" t="s">
        <v>8310</v>
      </c>
      <c r="Q2171" t="s">
        <v>8309</v>
      </c>
      <c r="R2171" s="12">
        <f t="shared" si="116"/>
        <v>42793.700821759259</v>
      </c>
      <c r="S2171" s="13">
        <f t="shared" si="117"/>
        <v>42796.700821759259</v>
      </c>
    </row>
    <row r="2172" spans="1:19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4">
        <v>1440266422</v>
      </c>
      <c r="J2172" s="14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18"/>
        <v>181</v>
      </c>
      <c r="P2172" t="s">
        <v>8310</v>
      </c>
      <c r="Q2172" t="s">
        <v>8309</v>
      </c>
      <c r="R2172" s="12">
        <f t="shared" si="116"/>
        <v>42198.750254629631</v>
      </c>
      <c r="S2172" s="13">
        <f t="shared" si="117"/>
        <v>42238.750254629631</v>
      </c>
    </row>
    <row r="2173" spans="1:19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4">
        <v>1434949200</v>
      </c>
      <c r="J2173" s="14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18"/>
        <v>106</v>
      </c>
      <c r="P2173" t="s">
        <v>8310</v>
      </c>
      <c r="Q2173" t="s">
        <v>8309</v>
      </c>
      <c r="R2173" s="12">
        <f t="shared" si="116"/>
        <v>42141.95711805555</v>
      </c>
      <c r="S2173" s="13">
        <f t="shared" si="117"/>
        <v>42177.208333333328</v>
      </c>
    </row>
    <row r="2174" spans="1:19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4">
        <v>1429365320</v>
      </c>
      <c r="J2174" s="1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18"/>
        <v>100</v>
      </c>
      <c r="P2174" t="s">
        <v>8310</v>
      </c>
      <c r="Q2174" t="s">
        <v>8309</v>
      </c>
      <c r="R2174" s="12">
        <f t="shared" si="116"/>
        <v>42082.580092592587</v>
      </c>
      <c r="S2174" s="13">
        <f t="shared" si="117"/>
        <v>42112.580092592587</v>
      </c>
    </row>
    <row r="2175" spans="1:19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4">
        <v>1378785540</v>
      </c>
      <c r="J2175" s="14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18"/>
        <v>127</v>
      </c>
      <c r="P2175" t="s">
        <v>8310</v>
      </c>
      <c r="Q2175" t="s">
        <v>8309</v>
      </c>
      <c r="R2175" s="12">
        <f t="shared" si="116"/>
        <v>41495.692627314813</v>
      </c>
      <c r="S2175" s="13">
        <f t="shared" si="117"/>
        <v>41527.165972222225</v>
      </c>
    </row>
    <row r="2176" spans="1:19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4">
        <v>1462453307</v>
      </c>
      <c r="J2176" s="14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18"/>
        <v>103</v>
      </c>
      <c r="P2176" t="s">
        <v>8310</v>
      </c>
      <c r="Q2176" t="s">
        <v>8309</v>
      </c>
      <c r="R2176" s="12">
        <f t="shared" si="116"/>
        <v>42465.542905092589</v>
      </c>
      <c r="S2176" s="13">
        <f t="shared" si="117"/>
        <v>42495.542905092589</v>
      </c>
    </row>
    <row r="2177" spans="1:19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4">
        <v>1469059986</v>
      </c>
      <c r="J2177" s="14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18"/>
        <v>250</v>
      </c>
      <c r="P2177" t="s">
        <v>8310</v>
      </c>
      <c r="Q2177" t="s">
        <v>8309</v>
      </c>
      <c r="R2177" s="12">
        <f t="shared" si="116"/>
        <v>42565.009097222224</v>
      </c>
      <c r="S2177" s="13">
        <f t="shared" si="117"/>
        <v>42572.009097222224</v>
      </c>
    </row>
    <row r="2178" spans="1:19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4">
        <v>1430579509</v>
      </c>
      <c r="J2178" s="14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18"/>
        <v>126</v>
      </c>
      <c r="P2178" t="s">
        <v>8310</v>
      </c>
      <c r="Q2178" t="s">
        <v>8309</v>
      </c>
      <c r="R2178" s="12">
        <f t="shared" ref="R2178:R2241" si="119">(((J2178/60)/60)/24)+DATE(1970,1,1)</f>
        <v>42096.633206018523</v>
      </c>
      <c r="S2178" s="13">
        <f t="shared" ref="S2178:S2241" si="120">(((I2178/60)/60)/24)+DATE(1970,1,1)</f>
        <v>42126.633206018523</v>
      </c>
    </row>
    <row r="2179" spans="1:19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4">
        <v>1465192867</v>
      </c>
      <c r="J2179" s="14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18"/>
        <v>100</v>
      </c>
      <c r="P2179" t="s">
        <v>8310</v>
      </c>
      <c r="Q2179" t="s">
        <v>8309</v>
      </c>
      <c r="R2179" s="12">
        <f t="shared" si="119"/>
        <v>42502.250775462962</v>
      </c>
      <c r="S2179" s="13">
        <f t="shared" si="120"/>
        <v>42527.250775462962</v>
      </c>
    </row>
    <row r="2180" spans="1:19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4">
        <v>1484752597</v>
      </c>
      <c r="J2180" s="14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18"/>
        <v>139</v>
      </c>
      <c r="P2180" t="s">
        <v>8310</v>
      </c>
      <c r="Q2180" t="s">
        <v>8309</v>
      </c>
      <c r="R2180" s="12">
        <f t="shared" si="119"/>
        <v>42723.63653935185</v>
      </c>
      <c r="S2180" s="13">
        <f t="shared" si="120"/>
        <v>42753.63653935185</v>
      </c>
    </row>
    <row r="2181" spans="1:19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4">
        <v>1428725192</v>
      </c>
      <c r="J2181" s="14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18"/>
        <v>161</v>
      </c>
      <c r="P2181" t="s">
        <v>8310</v>
      </c>
      <c r="Q2181" t="s">
        <v>8309</v>
      </c>
      <c r="R2181" s="12">
        <f t="shared" si="119"/>
        <v>42075.171203703707</v>
      </c>
      <c r="S2181" s="13">
        <f t="shared" si="120"/>
        <v>42105.171203703707</v>
      </c>
    </row>
    <row r="2182" spans="1:19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4">
        <v>1447434268</v>
      </c>
      <c r="J2182" s="14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18"/>
        <v>107</v>
      </c>
      <c r="P2182" t="s">
        <v>8310</v>
      </c>
      <c r="Q2182" t="s">
        <v>8309</v>
      </c>
      <c r="R2182" s="12">
        <f t="shared" si="119"/>
        <v>42279.669768518521</v>
      </c>
      <c r="S2182" s="13">
        <f t="shared" si="120"/>
        <v>42321.711435185185</v>
      </c>
    </row>
    <row r="2183" spans="1:19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4">
        <v>1487635653</v>
      </c>
      <c r="J2183" s="14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18"/>
        <v>153</v>
      </c>
      <c r="P2183" t="s">
        <v>8311</v>
      </c>
      <c r="Q2183" t="s">
        <v>8349</v>
      </c>
      <c r="R2183" s="12">
        <f t="shared" si="119"/>
        <v>42773.005243055552</v>
      </c>
      <c r="S2183" s="13">
        <f t="shared" si="120"/>
        <v>42787.005243055552</v>
      </c>
    </row>
    <row r="2184" spans="1:19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4">
        <v>1412285825</v>
      </c>
      <c r="J2184" s="1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18"/>
        <v>524</v>
      </c>
      <c r="P2184" t="s">
        <v>8311</v>
      </c>
      <c r="Q2184" t="s">
        <v>8349</v>
      </c>
      <c r="R2184" s="12">
        <f t="shared" si="119"/>
        <v>41879.900752314818</v>
      </c>
      <c r="S2184" s="13">
        <f t="shared" si="120"/>
        <v>41914.900752314818</v>
      </c>
    </row>
    <row r="2185" spans="1:19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4">
        <v>1486616400</v>
      </c>
      <c r="J2185" s="14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18"/>
        <v>489</v>
      </c>
      <c r="P2185" t="s">
        <v>8311</v>
      </c>
      <c r="Q2185" t="s">
        <v>8349</v>
      </c>
      <c r="R2185" s="12">
        <f t="shared" si="119"/>
        <v>42745.365474537044</v>
      </c>
      <c r="S2185" s="13">
        <f t="shared" si="120"/>
        <v>42775.208333333328</v>
      </c>
    </row>
    <row r="2186" spans="1:19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4">
        <v>1453737600</v>
      </c>
      <c r="J2186" s="14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21">ROUND(E2186/D2186*100,0)</f>
        <v>285</v>
      </c>
      <c r="P2186" t="s">
        <v>8311</v>
      </c>
      <c r="Q2186" t="s">
        <v>8349</v>
      </c>
      <c r="R2186" s="12">
        <f t="shared" si="119"/>
        <v>42380.690289351856</v>
      </c>
      <c r="S2186" s="13">
        <f t="shared" si="120"/>
        <v>42394.666666666672</v>
      </c>
    </row>
    <row r="2187" spans="1:19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4">
        <v>1364286239</v>
      </c>
      <c r="J2187" s="14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21"/>
        <v>1857</v>
      </c>
      <c r="P2187" t="s">
        <v>8311</v>
      </c>
      <c r="Q2187" t="s">
        <v>8349</v>
      </c>
      <c r="R2187" s="12">
        <f t="shared" si="119"/>
        <v>41319.349988425929</v>
      </c>
      <c r="S2187" s="13">
        <f t="shared" si="120"/>
        <v>41359.349988425929</v>
      </c>
    </row>
    <row r="2188" spans="1:19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4">
        <v>1473213600</v>
      </c>
      <c r="J2188" s="14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21"/>
        <v>110</v>
      </c>
      <c r="P2188" t="s">
        <v>8311</v>
      </c>
      <c r="Q2188" t="s">
        <v>8349</v>
      </c>
      <c r="R2188" s="12">
        <f t="shared" si="119"/>
        <v>42583.615081018521</v>
      </c>
      <c r="S2188" s="13">
        <f t="shared" si="120"/>
        <v>42620.083333333328</v>
      </c>
    </row>
    <row r="2189" spans="1:19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4">
        <v>1428033540</v>
      </c>
      <c r="J2189" s="14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21"/>
        <v>1015</v>
      </c>
      <c r="P2189" t="s">
        <v>8311</v>
      </c>
      <c r="Q2189" t="s">
        <v>8349</v>
      </c>
      <c r="R2189" s="12">
        <f t="shared" si="119"/>
        <v>42068.209097222221</v>
      </c>
      <c r="S2189" s="13">
        <f t="shared" si="120"/>
        <v>42097.165972222225</v>
      </c>
    </row>
    <row r="2190" spans="1:19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4">
        <v>1477414800</v>
      </c>
      <c r="J2190" s="14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21"/>
        <v>412</v>
      </c>
      <c r="P2190" t="s">
        <v>8311</v>
      </c>
      <c r="Q2190" t="s">
        <v>8349</v>
      </c>
      <c r="R2190" s="12">
        <f t="shared" si="119"/>
        <v>42633.586122685185</v>
      </c>
      <c r="S2190" s="13">
        <f t="shared" si="120"/>
        <v>42668.708333333328</v>
      </c>
    </row>
    <row r="2191" spans="1:19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4">
        <v>1461276000</v>
      </c>
      <c r="J2191" s="14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21"/>
        <v>503</v>
      </c>
      <c r="P2191" t="s">
        <v>8311</v>
      </c>
      <c r="Q2191" t="s">
        <v>8349</v>
      </c>
      <c r="R2191" s="12">
        <f t="shared" si="119"/>
        <v>42467.788194444445</v>
      </c>
      <c r="S2191" s="13">
        <f t="shared" si="120"/>
        <v>42481.916666666672</v>
      </c>
    </row>
    <row r="2192" spans="1:19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4">
        <v>1458716340</v>
      </c>
      <c r="J2192" s="14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21"/>
        <v>185</v>
      </c>
      <c r="P2192" t="s">
        <v>8311</v>
      </c>
      <c r="Q2192" t="s">
        <v>8349</v>
      </c>
      <c r="R2192" s="12">
        <f t="shared" si="119"/>
        <v>42417.625046296293</v>
      </c>
      <c r="S2192" s="13">
        <f t="shared" si="120"/>
        <v>42452.290972222225</v>
      </c>
    </row>
    <row r="2193" spans="1:19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4">
        <v>1487102427</v>
      </c>
      <c r="J2193" s="14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21"/>
        <v>120</v>
      </c>
      <c r="P2193" t="s">
        <v>8311</v>
      </c>
      <c r="Q2193" t="s">
        <v>8349</v>
      </c>
      <c r="R2193" s="12">
        <f t="shared" si="119"/>
        <v>42768.833645833336</v>
      </c>
      <c r="S2193" s="13">
        <f t="shared" si="120"/>
        <v>42780.833645833336</v>
      </c>
    </row>
    <row r="2194" spans="1:19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4">
        <v>1481842800</v>
      </c>
      <c r="J2194" s="1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21"/>
        <v>1081</v>
      </c>
      <c r="P2194" t="s">
        <v>8311</v>
      </c>
      <c r="Q2194" t="s">
        <v>8349</v>
      </c>
      <c r="R2194" s="12">
        <f t="shared" si="119"/>
        <v>42691.8512037037</v>
      </c>
      <c r="S2194" s="13">
        <f t="shared" si="120"/>
        <v>42719.958333333328</v>
      </c>
    </row>
    <row r="2195" spans="1:19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4">
        <v>1479704340</v>
      </c>
      <c r="J2195" s="14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21"/>
        <v>452</v>
      </c>
      <c r="P2195" t="s">
        <v>8311</v>
      </c>
      <c r="Q2195" t="s">
        <v>8349</v>
      </c>
      <c r="R2195" s="12">
        <f t="shared" si="119"/>
        <v>42664.405925925923</v>
      </c>
      <c r="S2195" s="13">
        <f t="shared" si="120"/>
        <v>42695.207638888889</v>
      </c>
    </row>
    <row r="2196" spans="1:19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4">
        <v>1459012290</v>
      </c>
      <c r="J2196" s="14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21"/>
        <v>537</v>
      </c>
      <c r="P2196" t="s">
        <v>8311</v>
      </c>
      <c r="Q2196" t="s">
        <v>8349</v>
      </c>
      <c r="R2196" s="12">
        <f t="shared" si="119"/>
        <v>42425.757986111115</v>
      </c>
      <c r="S2196" s="13">
        <f t="shared" si="120"/>
        <v>42455.716319444444</v>
      </c>
    </row>
    <row r="2197" spans="1:19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4">
        <v>1439317900</v>
      </c>
      <c r="J2197" s="14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21"/>
        <v>120</v>
      </c>
      <c r="P2197" t="s">
        <v>8311</v>
      </c>
      <c r="Q2197" t="s">
        <v>8349</v>
      </c>
      <c r="R2197" s="12">
        <f t="shared" si="119"/>
        <v>42197.771990740745</v>
      </c>
      <c r="S2197" s="13">
        <f t="shared" si="120"/>
        <v>42227.771990740745</v>
      </c>
    </row>
    <row r="2198" spans="1:19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4">
        <v>1480662000</v>
      </c>
      <c r="J2198" s="14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21"/>
        <v>114</v>
      </c>
      <c r="P2198" t="s">
        <v>8311</v>
      </c>
      <c r="Q2198" t="s">
        <v>8349</v>
      </c>
      <c r="R2198" s="12">
        <f t="shared" si="119"/>
        <v>42675.487291666665</v>
      </c>
      <c r="S2198" s="13">
        <f t="shared" si="120"/>
        <v>42706.291666666672</v>
      </c>
    </row>
    <row r="2199" spans="1:19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4">
        <v>1425132059</v>
      </c>
      <c r="J2199" s="14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21"/>
        <v>951</v>
      </c>
      <c r="P2199" t="s">
        <v>8311</v>
      </c>
      <c r="Q2199" t="s">
        <v>8349</v>
      </c>
      <c r="R2199" s="12">
        <f t="shared" si="119"/>
        <v>42033.584016203706</v>
      </c>
      <c r="S2199" s="13">
        <f t="shared" si="120"/>
        <v>42063.584016203706</v>
      </c>
    </row>
    <row r="2200" spans="1:19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4">
        <v>1447507200</v>
      </c>
      <c r="J2200" s="14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21"/>
        <v>133</v>
      </c>
      <c r="P2200" t="s">
        <v>8311</v>
      </c>
      <c r="Q2200" t="s">
        <v>8349</v>
      </c>
      <c r="R2200" s="12">
        <f t="shared" si="119"/>
        <v>42292.513888888891</v>
      </c>
      <c r="S2200" s="13">
        <f t="shared" si="120"/>
        <v>42322.555555555555</v>
      </c>
    </row>
    <row r="2201" spans="1:19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4">
        <v>1444903198</v>
      </c>
      <c r="J2201" s="14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21"/>
        <v>147</v>
      </c>
      <c r="P2201" t="s">
        <v>8311</v>
      </c>
      <c r="Q2201" t="s">
        <v>8349</v>
      </c>
      <c r="R2201" s="12">
        <f t="shared" si="119"/>
        <v>42262.416643518518</v>
      </c>
      <c r="S2201" s="13">
        <f t="shared" si="120"/>
        <v>42292.416643518518</v>
      </c>
    </row>
    <row r="2202" spans="1:19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4">
        <v>1436151600</v>
      </c>
      <c r="J2202" s="14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21"/>
        <v>542</v>
      </c>
      <c r="P2202" t="s">
        <v>8311</v>
      </c>
      <c r="Q2202" t="s">
        <v>8349</v>
      </c>
      <c r="R2202" s="12">
        <f t="shared" si="119"/>
        <v>42163.625787037032</v>
      </c>
      <c r="S2202" s="13">
        <f t="shared" si="120"/>
        <v>42191.125</v>
      </c>
    </row>
    <row r="2203" spans="1:19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4">
        <v>1358367565</v>
      </c>
      <c r="J2203" s="14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21"/>
        <v>383</v>
      </c>
      <c r="P2203" t="s">
        <v>8310</v>
      </c>
      <c r="Q2203" t="s">
        <v>8329</v>
      </c>
      <c r="R2203" s="12">
        <f t="shared" si="119"/>
        <v>41276.846817129634</v>
      </c>
      <c r="S2203" s="13">
        <f t="shared" si="120"/>
        <v>41290.846817129634</v>
      </c>
    </row>
    <row r="2204" spans="1:19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4">
        <v>1351801368</v>
      </c>
      <c r="J2204" s="1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21"/>
        <v>704</v>
      </c>
      <c r="P2204" t="s">
        <v>8310</v>
      </c>
      <c r="Q2204" t="s">
        <v>8329</v>
      </c>
      <c r="R2204" s="12">
        <f t="shared" si="119"/>
        <v>41184.849166666667</v>
      </c>
      <c r="S2204" s="13">
        <f t="shared" si="120"/>
        <v>41214.849166666667</v>
      </c>
    </row>
    <row r="2205" spans="1:19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4">
        <v>1443127082</v>
      </c>
      <c r="J2205" s="14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21"/>
        <v>110</v>
      </c>
      <c r="P2205" t="s">
        <v>8310</v>
      </c>
      <c r="Q2205" t="s">
        <v>8329</v>
      </c>
      <c r="R2205" s="12">
        <f t="shared" si="119"/>
        <v>42241.85974537037</v>
      </c>
      <c r="S2205" s="13">
        <f t="shared" si="120"/>
        <v>42271.85974537037</v>
      </c>
    </row>
    <row r="2206" spans="1:19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4">
        <v>1362814119</v>
      </c>
      <c r="J2206" s="14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21"/>
        <v>133</v>
      </c>
      <c r="P2206" t="s">
        <v>8310</v>
      </c>
      <c r="Q2206" t="s">
        <v>8329</v>
      </c>
      <c r="R2206" s="12">
        <f t="shared" si="119"/>
        <v>41312.311562499999</v>
      </c>
      <c r="S2206" s="13">
        <f t="shared" si="120"/>
        <v>41342.311562499999</v>
      </c>
    </row>
    <row r="2207" spans="1:19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4">
        <v>1338579789</v>
      </c>
      <c r="J2207" s="14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21"/>
        <v>152</v>
      </c>
      <c r="P2207" t="s">
        <v>8310</v>
      </c>
      <c r="Q2207" t="s">
        <v>8329</v>
      </c>
      <c r="R2207" s="12">
        <f t="shared" si="119"/>
        <v>41031.82163194444</v>
      </c>
      <c r="S2207" s="13">
        <f t="shared" si="120"/>
        <v>41061.82163194444</v>
      </c>
    </row>
    <row r="2208" spans="1:19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4">
        <v>1334556624</v>
      </c>
      <c r="J2208" s="14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21"/>
        <v>103</v>
      </c>
      <c r="P2208" t="s">
        <v>8310</v>
      </c>
      <c r="Q2208" t="s">
        <v>8329</v>
      </c>
      <c r="R2208" s="12">
        <f t="shared" si="119"/>
        <v>40997.257222222222</v>
      </c>
      <c r="S2208" s="13">
        <f t="shared" si="120"/>
        <v>41015.257222222222</v>
      </c>
    </row>
    <row r="2209" spans="1:19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4">
        <v>1384580373</v>
      </c>
      <c r="J2209" s="14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21"/>
        <v>100</v>
      </c>
      <c r="P2209" t="s">
        <v>8310</v>
      </c>
      <c r="Q2209" t="s">
        <v>8329</v>
      </c>
      <c r="R2209" s="12">
        <f t="shared" si="119"/>
        <v>41564.194131944445</v>
      </c>
      <c r="S2209" s="13">
        <f t="shared" si="120"/>
        <v>41594.235798611109</v>
      </c>
    </row>
    <row r="2210" spans="1:19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4">
        <v>1333771200</v>
      </c>
      <c r="J2210" s="14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21"/>
        <v>102</v>
      </c>
      <c r="P2210" t="s">
        <v>8310</v>
      </c>
      <c r="Q2210" t="s">
        <v>8329</v>
      </c>
      <c r="R2210" s="12">
        <f t="shared" si="119"/>
        <v>40946.882245370369</v>
      </c>
      <c r="S2210" s="13">
        <f t="shared" si="120"/>
        <v>41006.166666666664</v>
      </c>
    </row>
    <row r="2211" spans="1:19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4">
        <v>1397516400</v>
      </c>
      <c r="J2211" s="14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21"/>
        <v>151</v>
      </c>
      <c r="P2211" t="s">
        <v>8310</v>
      </c>
      <c r="Q2211" t="s">
        <v>8329</v>
      </c>
      <c r="R2211" s="12">
        <f t="shared" si="119"/>
        <v>41732.479675925926</v>
      </c>
      <c r="S2211" s="13">
        <f t="shared" si="120"/>
        <v>41743.958333333336</v>
      </c>
    </row>
    <row r="2212" spans="1:19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4">
        <v>1334424960</v>
      </c>
      <c r="J2212" s="14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21"/>
        <v>111</v>
      </c>
      <c r="P2212" t="s">
        <v>8310</v>
      </c>
      <c r="Q2212" t="s">
        <v>8329</v>
      </c>
      <c r="R2212" s="12">
        <f t="shared" si="119"/>
        <v>40956.066087962965</v>
      </c>
      <c r="S2212" s="13">
        <f t="shared" si="120"/>
        <v>41013.73333333333</v>
      </c>
    </row>
    <row r="2213" spans="1:19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4">
        <v>1397113140</v>
      </c>
      <c r="J2213" s="14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21"/>
        <v>196</v>
      </c>
      <c r="P2213" t="s">
        <v>8310</v>
      </c>
      <c r="Q2213" t="s">
        <v>8329</v>
      </c>
      <c r="R2213" s="12">
        <f t="shared" si="119"/>
        <v>41716.785011574073</v>
      </c>
      <c r="S2213" s="13">
        <f t="shared" si="120"/>
        <v>41739.290972222225</v>
      </c>
    </row>
    <row r="2214" spans="1:19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4">
        <v>1383526800</v>
      </c>
      <c r="J2214" s="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21"/>
        <v>114</v>
      </c>
      <c r="P2214" t="s">
        <v>8310</v>
      </c>
      <c r="Q2214" t="s">
        <v>8329</v>
      </c>
      <c r="R2214" s="12">
        <f t="shared" si="119"/>
        <v>41548.747418981482</v>
      </c>
      <c r="S2214" s="13">
        <f t="shared" si="120"/>
        <v>41582.041666666664</v>
      </c>
    </row>
    <row r="2215" spans="1:19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4">
        <v>1431719379</v>
      </c>
      <c r="J2215" s="14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21"/>
        <v>200</v>
      </c>
      <c r="P2215" t="s">
        <v>8310</v>
      </c>
      <c r="Q2215" t="s">
        <v>8329</v>
      </c>
      <c r="R2215" s="12">
        <f t="shared" si="119"/>
        <v>42109.826145833329</v>
      </c>
      <c r="S2215" s="13">
        <f t="shared" si="120"/>
        <v>42139.826145833329</v>
      </c>
    </row>
    <row r="2216" spans="1:19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4">
        <v>1391713248</v>
      </c>
      <c r="J2216" s="14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21"/>
        <v>293</v>
      </c>
      <c r="P2216" t="s">
        <v>8310</v>
      </c>
      <c r="Q2216" t="s">
        <v>8329</v>
      </c>
      <c r="R2216" s="12">
        <f t="shared" si="119"/>
        <v>41646.792222222226</v>
      </c>
      <c r="S2216" s="13">
        <f t="shared" si="120"/>
        <v>41676.792222222226</v>
      </c>
    </row>
    <row r="2217" spans="1:19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4">
        <v>1331621940</v>
      </c>
      <c r="J2217" s="14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21"/>
        <v>156</v>
      </c>
      <c r="P2217" t="s">
        <v>8310</v>
      </c>
      <c r="Q2217" t="s">
        <v>8329</v>
      </c>
      <c r="R2217" s="12">
        <f t="shared" si="119"/>
        <v>40958.717268518521</v>
      </c>
      <c r="S2217" s="13">
        <f t="shared" si="120"/>
        <v>40981.290972222225</v>
      </c>
    </row>
    <row r="2218" spans="1:19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4">
        <v>1437674545</v>
      </c>
      <c r="J2218" s="14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21"/>
        <v>106</v>
      </c>
      <c r="P2218" t="s">
        <v>8310</v>
      </c>
      <c r="Q2218" t="s">
        <v>8329</v>
      </c>
      <c r="R2218" s="12">
        <f t="shared" si="119"/>
        <v>42194.751678240747</v>
      </c>
      <c r="S2218" s="13">
        <f t="shared" si="120"/>
        <v>42208.751678240747</v>
      </c>
    </row>
    <row r="2219" spans="1:19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4">
        <v>1446451200</v>
      </c>
      <c r="J2219" s="14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21"/>
        <v>101</v>
      </c>
      <c r="P2219" t="s">
        <v>8310</v>
      </c>
      <c r="Q2219" t="s">
        <v>8329</v>
      </c>
      <c r="R2219" s="12">
        <f t="shared" si="119"/>
        <v>42299.776770833334</v>
      </c>
      <c r="S2219" s="13">
        <f t="shared" si="120"/>
        <v>42310.333333333328</v>
      </c>
    </row>
    <row r="2220" spans="1:19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4">
        <v>1346198400</v>
      </c>
      <c r="J2220" s="14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21"/>
        <v>123</v>
      </c>
      <c r="P2220" t="s">
        <v>8310</v>
      </c>
      <c r="Q2220" t="s">
        <v>8329</v>
      </c>
      <c r="R2220" s="12">
        <f t="shared" si="119"/>
        <v>41127.812303240738</v>
      </c>
      <c r="S2220" s="13">
        <f t="shared" si="120"/>
        <v>41150</v>
      </c>
    </row>
    <row r="2221" spans="1:19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4">
        <v>1440004512</v>
      </c>
      <c r="J2221" s="14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21"/>
        <v>102</v>
      </c>
      <c r="P2221" t="s">
        <v>8310</v>
      </c>
      <c r="Q2221" t="s">
        <v>8329</v>
      </c>
      <c r="R2221" s="12">
        <f t="shared" si="119"/>
        <v>42205.718888888892</v>
      </c>
      <c r="S2221" s="13">
        <f t="shared" si="120"/>
        <v>42235.718888888892</v>
      </c>
    </row>
    <row r="2222" spans="1:19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4">
        <v>1374888436</v>
      </c>
      <c r="J2222" s="14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21"/>
        <v>101</v>
      </c>
      <c r="P2222" t="s">
        <v>8310</v>
      </c>
      <c r="Q2222" t="s">
        <v>8329</v>
      </c>
      <c r="R2222" s="12">
        <f t="shared" si="119"/>
        <v>41452.060601851852</v>
      </c>
      <c r="S2222" s="13">
        <f t="shared" si="120"/>
        <v>41482.060601851852</v>
      </c>
    </row>
    <row r="2223" spans="1:19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4">
        <v>1461369600</v>
      </c>
      <c r="J2223" s="14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21"/>
        <v>108</v>
      </c>
      <c r="P2223" t="s">
        <v>8311</v>
      </c>
      <c r="Q2223" t="s">
        <v>8349</v>
      </c>
      <c r="R2223" s="12">
        <f t="shared" si="119"/>
        <v>42452.666770833333</v>
      </c>
      <c r="S2223" s="13">
        <f t="shared" si="120"/>
        <v>42483</v>
      </c>
    </row>
    <row r="2224" spans="1:19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4">
        <v>1327776847</v>
      </c>
      <c r="J2224" s="1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21"/>
        <v>163</v>
      </c>
      <c r="P2224" t="s">
        <v>8311</v>
      </c>
      <c r="Q2224" t="s">
        <v>8349</v>
      </c>
      <c r="R2224" s="12">
        <f t="shared" si="119"/>
        <v>40906.787581018521</v>
      </c>
      <c r="S2224" s="13">
        <f t="shared" si="120"/>
        <v>40936.787581018521</v>
      </c>
    </row>
    <row r="2225" spans="1:19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4">
        <v>1435418568</v>
      </c>
      <c r="J2225" s="14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21"/>
        <v>106</v>
      </c>
      <c r="P2225" t="s">
        <v>8311</v>
      </c>
      <c r="Q2225" t="s">
        <v>8349</v>
      </c>
      <c r="R2225" s="12">
        <f t="shared" si="119"/>
        <v>42152.640833333338</v>
      </c>
      <c r="S2225" s="13">
        <f t="shared" si="120"/>
        <v>42182.640833333338</v>
      </c>
    </row>
    <row r="2226" spans="1:19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4">
        <v>1477767600</v>
      </c>
      <c r="J2226" s="14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21"/>
        <v>243</v>
      </c>
      <c r="P2226" t="s">
        <v>8311</v>
      </c>
      <c r="Q2226" t="s">
        <v>8349</v>
      </c>
      <c r="R2226" s="12">
        <f t="shared" si="119"/>
        <v>42644.667534722219</v>
      </c>
      <c r="S2226" s="13">
        <f t="shared" si="120"/>
        <v>42672.791666666672</v>
      </c>
    </row>
    <row r="2227" spans="1:19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4">
        <v>1411326015</v>
      </c>
      <c r="J2227" s="14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21"/>
        <v>945</v>
      </c>
      <c r="P2227" t="s">
        <v>8311</v>
      </c>
      <c r="Q2227" t="s">
        <v>8349</v>
      </c>
      <c r="R2227" s="12">
        <f t="shared" si="119"/>
        <v>41873.79184027778</v>
      </c>
      <c r="S2227" s="13">
        <f t="shared" si="120"/>
        <v>41903.79184027778</v>
      </c>
    </row>
    <row r="2228" spans="1:19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4">
        <v>1455253140</v>
      </c>
      <c r="J2228" s="14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21"/>
        <v>108</v>
      </c>
      <c r="P2228" t="s">
        <v>8311</v>
      </c>
      <c r="Q2228" t="s">
        <v>8349</v>
      </c>
      <c r="R2228" s="12">
        <f t="shared" si="119"/>
        <v>42381.79886574074</v>
      </c>
      <c r="S2228" s="13">
        <f t="shared" si="120"/>
        <v>42412.207638888889</v>
      </c>
    </row>
    <row r="2229" spans="1:19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4">
        <v>1384374155</v>
      </c>
      <c r="J2229" s="14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21"/>
        <v>157</v>
      </c>
      <c r="P2229" t="s">
        <v>8311</v>
      </c>
      <c r="Q2229" t="s">
        <v>8349</v>
      </c>
      <c r="R2229" s="12">
        <f t="shared" si="119"/>
        <v>41561.807349537034</v>
      </c>
      <c r="S2229" s="13">
        <f t="shared" si="120"/>
        <v>41591.849016203705</v>
      </c>
    </row>
    <row r="2230" spans="1:19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4">
        <v>1439707236</v>
      </c>
      <c r="J2230" s="14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21"/>
        <v>1174</v>
      </c>
      <c r="P2230" t="s">
        <v>8311</v>
      </c>
      <c r="Q2230" t="s">
        <v>8349</v>
      </c>
      <c r="R2230" s="12">
        <f t="shared" si="119"/>
        <v>42202.278194444443</v>
      </c>
      <c r="S2230" s="13">
        <f t="shared" si="120"/>
        <v>42232.278194444443</v>
      </c>
    </row>
    <row r="2231" spans="1:19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4">
        <v>1378180800</v>
      </c>
      <c r="J2231" s="14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21"/>
        <v>171</v>
      </c>
      <c r="P2231" t="s">
        <v>8311</v>
      </c>
      <c r="Q2231" t="s">
        <v>8349</v>
      </c>
      <c r="R2231" s="12">
        <f t="shared" si="119"/>
        <v>41484.664247685185</v>
      </c>
      <c r="S2231" s="13">
        <f t="shared" si="120"/>
        <v>41520.166666666664</v>
      </c>
    </row>
    <row r="2232" spans="1:19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4">
        <v>1398460127</v>
      </c>
      <c r="J2232" s="14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21"/>
        <v>126</v>
      </c>
      <c r="P2232" t="s">
        <v>8311</v>
      </c>
      <c r="Q2232" t="s">
        <v>8349</v>
      </c>
      <c r="R2232" s="12">
        <f t="shared" si="119"/>
        <v>41724.881099537037</v>
      </c>
      <c r="S2232" s="13">
        <f t="shared" si="120"/>
        <v>41754.881099537037</v>
      </c>
    </row>
    <row r="2233" spans="1:19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4">
        <v>1372136400</v>
      </c>
      <c r="J2233" s="14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21"/>
        <v>1212</v>
      </c>
      <c r="P2233" t="s">
        <v>8311</v>
      </c>
      <c r="Q2233" t="s">
        <v>8349</v>
      </c>
      <c r="R2233" s="12">
        <f t="shared" si="119"/>
        <v>41423.910891203705</v>
      </c>
      <c r="S2233" s="13">
        <f t="shared" si="120"/>
        <v>41450.208333333336</v>
      </c>
    </row>
    <row r="2234" spans="1:19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4">
        <v>1405738800</v>
      </c>
      <c r="J2234" s="1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21"/>
        <v>496</v>
      </c>
      <c r="P2234" t="s">
        <v>8311</v>
      </c>
      <c r="Q2234" t="s">
        <v>8349</v>
      </c>
      <c r="R2234" s="12">
        <f t="shared" si="119"/>
        <v>41806.794074074074</v>
      </c>
      <c r="S2234" s="13">
        <f t="shared" si="120"/>
        <v>41839.125</v>
      </c>
    </row>
    <row r="2235" spans="1:19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4">
        <v>1450051200</v>
      </c>
      <c r="J2235" s="14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21"/>
        <v>332</v>
      </c>
      <c r="P2235" t="s">
        <v>8311</v>
      </c>
      <c r="Q2235" t="s">
        <v>8349</v>
      </c>
      <c r="R2235" s="12">
        <f t="shared" si="119"/>
        <v>42331.378923611104</v>
      </c>
      <c r="S2235" s="13">
        <f t="shared" si="120"/>
        <v>42352</v>
      </c>
    </row>
    <row r="2236" spans="1:19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4">
        <v>1483645647</v>
      </c>
      <c r="J2236" s="14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21"/>
        <v>1165</v>
      </c>
      <c r="P2236" t="s">
        <v>8311</v>
      </c>
      <c r="Q2236" t="s">
        <v>8349</v>
      </c>
      <c r="R2236" s="12">
        <f t="shared" si="119"/>
        <v>42710.824618055558</v>
      </c>
      <c r="S2236" s="13">
        <f t="shared" si="120"/>
        <v>42740.824618055558</v>
      </c>
    </row>
    <row r="2237" spans="1:19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4">
        <v>1427585511</v>
      </c>
      <c r="J2237" s="14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21"/>
        <v>153</v>
      </c>
      <c r="P2237" t="s">
        <v>8311</v>
      </c>
      <c r="Q2237" t="s">
        <v>8349</v>
      </c>
      <c r="R2237" s="12">
        <f t="shared" si="119"/>
        <v>42062.022118055553</v>
      </c>
      <c r="S2237" s="13">
        <f t="shared" si="120"/>
        <v>42091.980451388896</v>
      </c>
    </row>
    <row r="2238" spans="1:19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4">
        <v>1454338123</v>
      </c>
      <c r="J2238" s="14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21"/>
        <v>537</v>
      </c>
      <c r="P2238" t="s">
        <v>8311</v>
      </c>
      <c r="Q2238" t="s">
        <v>8349</v>
      </c>
      <c r="R2238" s="12">
        <f t="shared" si="119"/>
        <v>42371.617164351846</v>
      </c>
      <c r="S2238" s="13">
        <f t="shared" si="120"/>
        <v>42401.617164351846</v>
      </c>
    </row>
    <row r="2239" spans="1:19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4">
        <v>1415779140</v>
      </c>
      <c r="J2239" s="14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21"/>
        <v>353</v>
      </c>
      <c r="P2239" t="s">
        <v>8311</v>
      </c>
      <c r="Q2239" t="s">
        <v>8349</v>
      </c>
      <c r="R2239" s="12">
        <f t="shared" si="119"/>
        <v>41915.003275462965</v>
      </c>
      <c r="S2239" s="13">
        <f t="shared" si="120"/>
        <v>41955.332638888889</v>
      </c>
    </row>
    <row r="2240" spans="1:19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4">
        <v>1489157716</v>
      </c>
      <c r="J2240" s="14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21"/>
        <v>137</v>
      </c>
      <c r="P2240" t="s">
        <v>8311</v>
      </c>
      <c r="Q2240" t="s">
        <v>8349</v>
      </c>
      <c r="R2240" s="12">
        <f t="shared" si="119"/>
        <v>42774.621712962966</v>
      </c>
      <c r="S2240" s="13">
        <f t="shared" si="120"/>
        <v>42804.621712962966</v>
      </c>
    </row>
    <row r="2241" spans="1:19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4">
        <v>1385870520</v>
      </c>
      <c r="J2241" s="14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21"/>
        <v>128</v>
      </c>
      <c r="P2241" t="s">
        <v>8311</v>
      </c>
      <c r="Q2241" t="s">
        <v>8349</v>
      </c>
      <c r="R2241" s="12">
        <f t="shared" si="119"/>
        <v>41572.958495370374</v>
      </c>
      <c r="S2241" s="13">
        <f t="shared" si="120"/>
        <v>41609.168055555558</v>
      </c>
    </row>
    <row r="2242" spans="1:19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4">
        <v>1461354544</v>
      </c>
      <c r="J2242" s="14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21"/>
        <v>271</v>
      </c>
      <c r="P2242" t="s">
        <v>8311</v>
      </c>
      <c r="Q2242" t="s">
        <v>8349</v>
      </c>
      <c r="R2242" s="12">
        <f t="shared" ref="R2242:R2305" si="122">(((J2242/60)/60)/24)+DATE(1970,1,1)</f>
        <v>42452.825740740736</v>
      </c>
      <c r="S2242" s="13">
        <f t="shared" ref="S2242:S2305" si="123">(((I2242/60)/60)/24)+DATE(1970,1,1)</f>
        <v>42482.825740740736</v>
      </c>
    </row>
    <row r="2243" spans="1:19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4">
        <v>1488484300</v>
      </c>
      <c r="J2243" s="14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21"/>
        <v>806</v>
      </c>
      <c r="P2243" t="s">
        <v>8311</v>
      </c>
      <c r="Q2243" t="s">
        <v>8349</v>
      </c>
      <c r="R2243" s="12">
        <f t="shared" si="122"/>
        <v>42766.827546296292</v>
      </c>
      <c r="S2243" s="13">
        <f t="shared" si="123"/>
        <v>42796.827546296292</v>
      </c>
    </row>
    <row r="2244" spans="1:19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4">
        <v>1385521320</v>
      </c>
      <c r="J2244" s="1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21"/>
        <v>1360</v>
      </c>
      <c r="P2244" t="s">
        <v>8311</v>
      </c>
      <c r="Q2244" t="s">
        <v>8349</v>
      </c>
      <c r="R2244" s="12">
        <f t="shared" si="122"/>
        <v>41569.575613425928</v>
      </c>
      <c r="S2244" s="13">
        <f t="shared" si="123"/>
        <v>41605.126388888886</v>
      </c>
    </row>
    <row r="2245" spans="1:19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4">
        <v>1489374000</v>
      </c>
      <c r="J2245" s="14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21"/>
        <v>930250</v>
      </c>
      <c r="P2245" t="s">
        <v>8311</v>
      </c>
      <c r="Q2245" t="s">
        <v>8349</v>
      </c>
      <c r="R2245" s="12">
        <f t="shared" si="122"/>
        <v>42800.751041666663</v>
      </c>
      <c r="S2245" s="13">
        <f t="shared" si="123"/>
        <v>42807.125</v>
      </c>
    </row>
    <row r="2246" spans="1:19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4">
        <v>1476649800</v>
      </c>
      <c r="J2246" s="14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21"/>
        <v>377</v>
      </c>
      <c r="P2246" t="s">
        <v>8311</v>
      </c>
      <c r="Q2246" t="s">
        <v>8349</v>
      </c>
      <c r="R2246" s="12">
        <f t="shared" si="122"/>
        <v>42647.818819444445</v>
      </c>
      <c r="S2246" s="13">
        <f t="shared" si="123"/>
        <v>42659.854166666672</v>
      </c>
    </row>
    <row r="2247" spans="1:19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4">
        <v>1393005600</v>
      </c>
      <c r="J2247" s="14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21"/>
        <v>2647</v>
      </c>
      <c r="P2247" t="s">
        <v>8311</v>
      </c>
      <c r="Q2247" t="s">
        <v>8349</v>
      </c>
      <c r="R2247" s="12">
        <f t="shared" si="122"/>
        <v>41660.708530092597</v>
      </c>
      <c r="S2247" s="13">
        <f t="shared" si="123"/>
        <v>41691.75</v>
      </c>
    </row>
    <row r="2248" spans="1:19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4">
        <v>1441393210</v>
      </c>
      <c r="J2248" s="14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21"/>
        <v>100</v>
      </c>
      <c r="P2248" t="s">
        <v>8311</v>
      </c>
      <c r="Q2248" t="s">
        <v>8349</v>
      </c>
      <c r="R2248" s="12">
        <f t="shared" si="122"/>
        <v>42221.79178240741</v>
      </c>
      <c r="S2248" s="13">
        <f t="shared" si="123"/>
        <v>42251.79178240741</v>
      </c>
    </row>
    <row r="2249" spans="1:19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4">
        <v>1438185565</v>
      </c>
      <c r="J2249" s="14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21"/>
        <v>104</v>
      </c>
      <c r="P2249" t="s">
        <v>8311</v>
      </c>
      <c r="Q2249" t="s">
        <v>8349</v>
      </c>
      <c r="R2249" s="12">
        <f t="shared" si="122"/>
        <v>42200.666261574079</v>
      </c>
      <c r="S2249" s="13">
        <f t="shared" si="123"/>
        <v>42214.666261574079</v>
      </c>
    </row>
    <row r="2250" spans="1:19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4">
        <v>1481749278</v>
      </c>
      <c r="J2250" s="14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24">ROUND(E2250/D2250*100,0)</f>
        <v>107</v>
      </c>
      <c r="P2250" t="s">
        <v>8311</v>
      </c>
      <c r="Q2250" t="s">
        <v>8349</v>
      </c>
      <c r="R2250" s="12">
        <f t="shared" si="122"/>
        <v>42688.875902777778</v>
      </c>
      <c r="S2250" s="13">
        <f t="shared" si="123"/>
        <v>42718.875902777778</v>
      </c>
    </row>
    <row r="2251" spans="1:19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4">
        <v>1364917965</v>
      </c>
      <c r="J2251" s="14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24"/>
        <v>169</v>
      </c>
      <c r="P2251" t="s">
        <v>8311</v>
      </c>
      <c r="Q2251" t="s">
        <v>8349</v>
      </c>
      <c r="R2251" s="12">
        <f t="shared" si="122"/>
        <v>41336.703298611108</v>
      </c>
      <c r="S2251" s="13">
        <f t="shared" si="123"/>
        <v>41366.661631944444</v>
      </c>
    </row>
    <row r="2252" spans="1:19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4">
        <v>1480727273</v>
      </c>
      <c r="J2252" s="14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24"/>
        <v>975</v>
      </c>
      <c r="P2252" t="s">
        <v>8311</v>
      </c>
      <c r="Q2252" t="s">
        <v>8349</v>
      </c>
      <c r="R2252" s="12">
        <f t="shared" si="122"/>
        <v>42677.005474537036</v>
      </c>
      <c r="S2252" s="13">
        <f t="shared" si="123"/>
        <v>42707.0471412037</v>
      </c>
    </row>
    <row r="2253" spans="1:19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4">
        <v>1408177077</v>
      </c>
      <c r="J2253" s="14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24"/>
        <v>134</v>
      </c>
      <c r="P2253" t="s">
        <v>8311</v>
      </c>
      <c r="Q2253" t="s">
        <v>8349</v>
      </c>
      <c r="R2253" s="12">
        <f t="shared" si="122"/>
        <v>41846.34579861111</v>
      </c>
      <c r="S2253" s="13">
        <f t="shared" si="123"/>
        <v>41867.34579861111</v>
      </c>
    </row>
    <row r="2254" spans="1:19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4">
        <v>1470469938</v>
      </c>
      <c r="J2254" s="1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24"/>
        <v>272</v>
      </c>
      <c r="P2254" t="s">
        <v>8311</v>
      </c>
      <c r="Q2254" t="s">
        <v>8349</v>
      </c>
      <c r="R2254" s="12">
        <f t="shared" si="122"/>
        <v>42573.327986111108</v>
      </c>
      <c r="S2254" s="13">
        <f t="shared" si="123"/>
        <v>42588.327986111108</v>
      </c>
    </row>
    <row r="2255" spans="1:19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4">
        <v>1447862947</v>
      </c>
      <c r="J2255" s="14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24"/>
        <v>113</v>
      </c>
      <c r="P2255" t="s">
        <v>8311</v>
      </c>
      <c r="Q2255" t="s">
        <v>8349</v>
      </c>
      <c r="R2255" s="12">
        <f t="shared" si="122"/>
        <v>42296.631331018521</v>
      </c>
      <c r="S2255" s="13">
        <f t="shared" si="123"/>
        <v>42326.672997685186</v>
      </c>
    </row>
    <row r="2256" spans="1:19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4">
        <v>1485271968</v>
      </c>
      <c r="J2256" s="14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24"/>
        <v>460</v>
      </c>
      <c r="P2256" t="s">
        <v>8311</v>
      </c>
      <c r="Q2256" t="s">
        <v>8349</v>
      </c>
      <c r="R2256" s="12">
        <f t="shared" si="122"/>
        <v>42752.647777777776</v>
      </c>
      <c r="S2256" s="13">
        <f t="shared" si="123"/>
        <v>42759.647777777776</v>
      </c>
    </row>
    <row r="2257" spans="1:19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4">
        <v>1462661451</v>
      </c>
      <c r="J2257" s="14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24"/>
        <v>287</v>
      </c>
      <c r="P2257" t="s">
        <v>8311</v>
      </c>
      <c r="Q2257" t="s">
        <v>8349</v>
      </c>
      <c r="R2257" s="12">
        <f t="shared" si="122"/>
        <v>42467.951979166668</v>
      </c>
      <c r="S2257" s="13">
        <f t="shared" si="123"/>
        <v>42497.951979166668</v>
      </c>
    </row>
    <row r="2258" spans="1:19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4">
        <v>1479811846</v>
      </c>
      <c r="J2258" s="14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24"/>
        <v>223</v>
      </c>
      <c r="P2258" t="s">
        <v>8311</v>
      </c>
      <c r="Q2258" t="s">
        <v>8349</v>
      </c>
      <c r="R2258" s="12">
        <f t="shared" si="122"/>
        <v>42682.451921296291</v>
      </c>
      <c r="S2258" s="13">
        <f t="shared" si="123"/>
        <v>42696.451921296291</v>
      </c>
    </row>
    <row r="2259" spans="1:19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4">
        <v>1466377200</v>
      </c>
      <c r="J2259" s="14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24"/>
        <v>636</v>
      </c>
      <c r="P2259" t="s">
        <v>8311</v>
      </c>
      <c r="Q2259" t="s">
        <v>8349</v>
      </c>
      <c r="R2259" s="12">
        <f t="shared" si="122"/>
        <v>42505.936678240745</v>
      </c>
      <c r="S2259" s="13">
        <f t="shared" si="123"/>
        <v>42540.958333333328</v>
      </c>
    </row>
    <row r="2260" spans="1:19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4">
        <v>1434045687</v>
      </c>
      <c r="J2260" s="14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24"/>
        <v>147</v>
      </c>
      <c r="P2260" t="s">
        <v>8311</v>
      </c>
      <c r="Q2260" t="s">
        <v>8349</v>
      </c>
      <c r="R2260" s="12">
        <f t="shared" si="122"/>
        <v>42136.75100694444</v>
      </c>
      <c r="S2260" s="13">
        <f t="shared" si="123"/>
        <v>42166.75100694444</v>
      </c>
    </row>
    <row r="2261" spans="1:19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4">
        <v>1481224736</v>
      </c>
      <c r="J2261" s="14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24"/>
        <v>1867</v>
      </c>
      <c r="P2261" t="s">
        <v>8311</v>
      </c>
      <c r="Q2261" t="s">
        <v>8349</v>
      </c>
      <c r="R2261" s="12">
        <f t="shared" si="122"/>
        <v>42702.804814814815</v>
      </c>
      <c r="S2261" s="13">
        <f t="shared" si="123"/>
        <v>42712.804814814815</v>
      </c>
    </row>
    <row r="2262" spans="1:19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4">
        <v>1395876250</v>
      </c>
      <c r="J2262" s="14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24"/>
        <v>327</v>
      </c>
      <c r="P2262" t="s">
        <v>8311</v>
      </c>
      <c r="Q2262" t="s">
        <v>8349</v>
      </c>
      <c r="R2262" s="12">
        <f t="shared" si="122"/>
        <v>41695.016782407409</v>
      </c>
      <c r="S2262" s="13">
        <f t="shared" si="123"/>
        <v>41724.975115740745</v>
      </c>
    </row>
    <row r="2263" spans="1:19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4">
        <v>1487093020</v>
      </c>
      <c r="J2263" s="14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24"/>
        <v>780</v>
      </c>
      <c r="P2263" t="s">
        <v>8311</v>
      </c>
      <c r="Q2263" t="s">
        <v>8349</v>
      </c>
      <c r="R2263" s="12">
        <f t="shared" si="122"/>
        <v>42759.724768518514</v>
      </c>
      <c r="S2263" s="13">
        <f t="shared" si="123"/>
        <v>42780.724768518514</v>
      </c>
    </row>
    <row r="2264" spans="1:19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4">
        <v>1416268800</v>
      </c>
      <c r="J2264" s="1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24"/>
        <v>154</v>
      </c>
      <c r="P2264" t="s">
        <v>8311</v>
      </c>
      <c r="Q2264" t="s">
        <v>8349</v>
      </c>
      <c r="R2264" s="12">
        <f t="shared" si="122"/>
        <v>41926.585162037038</v>
      </c>
      <c r="S2264" s="13">
        <f t="shared" si="123"/>
        <v>41961</v>
      </c>
    </row>
    <row r="2265" spans="1:19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4">
        <v>1422734313</v>
      </c>
      <c r="J2265" s="14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24"/>
        <v>116</v>
      </c>
      <c r="P2265" t="s">
        <v>8311</v>
      </c>
      <c r="Q2265" t="s">
        <v>8349</v>
      </c>
      <c r="R2265" s="12">
        <f t="shared" si="122"/>
        <v>42014.832326388889</v>
      </c>
      <c r="S2265" s="13">
        <f t="shared" si="123"/>
        <v>42035.832326388889</v>
      </c>
    </row>
    <row r="2266" spans="1:19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4">
        <v>1463972400</v>
      </c>
      <c r="J2266" s="14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24"/>
        <v>180</v>
      </c>
      <c r="P2266" t="s">
        <v>8311</v>
      </c>
      <c r="Q2266" t="s">
        <v>8349</v>
      </c>
      <c r="R2266" s="12">
        <f t="shared" si="122"/>
        <v>42496.582337962958</v>
      </c>
      <c r="S2266" s="13">
        <f t="shared" si="123"/>
        <v>42513.125</v>
      </c>
    </row>
    <row r="2267" spans="1:19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4">
        <v>1479846507</v>
      </c>
      <c r="J2267" s="14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24"/>
        <v>299</v>
      </c>
      <c r="P2267" t="s">
        <v>8311</v>
      </c>
      <c r="Q2267" t="s">
        <v>8349</v>
      </c>
      <c r="R2267" s="12">
        <f t="shared" si="122"/>
        <v>42689.853090277778</v>
      </c>
      <c r="S2267" s="13">
        <f t="shared" si="123"/>
        <v>42696.853090277778</v>
      </c>
    </row>
    <row r="2268" spans="1:19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4">
        <v>1461722400</v>
      </c>
      <c r="J2268" s="14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24"/>
        <v>320</v>
      </c>
      <c r="P2268" t="s">
        <v>8311</v>
      </c>
      <c r="Q2268" t="s">
        <v>8349</v>
      </c>
      <c r="R2268" s="12">
        <f t="shared" si="122"/>
        <v>42469.874907407408</v>
      </c>
      <c r="S2268" s="13">
        <f t="shared" si="123"/>
        <v>42487.083333333328</v>
      </c>
    </row>
    <row r="2269" spans="1:19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4">
        <v>1419123600</v>
      </c>
      <c r="J2269" s="14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24"/>
        <v>381</v>
      </c>
      <c r="P2269" t="s">
        <v>8311</v>
      </c>
      <c r="Q2269" t="s">
        <v>8349</v>
      </c>
      <c r="R2269" s="12">
        <f t="shared" si="122"/>
        <v>41968.829826388886</v>
      </c>
      <c r="S2269" s="13">
        <f t="shared" si="123"/>
        <v>41994.041666666672</v>
      </c>
    </row>
    <row r="2270" spans="1:19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4">
        <v>1489283915</v>
      </c>
      <c r="J2270" s="14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24"/>
        <v>103</v>
      </c>
      <c r="P2270" t="s">
        <v>8311</v>
      </c>
      <c r="Q2270" t="s">
        <v>8349</v>
      </c>
      <c r="R2270" s="12">
        <f t="shared" si="122"/>
        <v>42776.082349537035</v>
      </c>
      <c r="S2270" s="13">
        <f t="shared" si="123"/>
        <v>42806.082349537035</v>
      </c>
    </row>
    <row r="2271" spans="1:19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4">
        <v>1488862800</v>
      </c>
      <c r="J2271" s="14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24"/>
        <v>1802</v>
      </c>
      <c r="P2271" t="s">
        <v>8311</v>
      </c>
      <c r="Q2271" t="s">
        <v>8349</v>
      </c>
      <c r="R2271" s="12">
        <f t="shared" si="122"/>
        <v>42776.704432870371</v>
      </c>
      <c r="S2271" s="13">
        <f t="shared" si="123"/>
        <v>42801.208333333328</v>
      </c>
    </row>
    <row r="2272" spans="1:19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4">
        <v>1484085540</v>
      </c>
      <c r="J2272" s="14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24"/>
        <v>720</v>
      </c>
      <c r="P2272" t="s">
        <v>8311</v>
      </c>
      <c r="Q2272" t="s">
        <v>8349</v>
      </c>
      <c r="R2272" s="12">
        <f t="shared" si="122"/>
        <v>42725.869363425925</v>
      </c>
      <c r="S2272" s="13">
        <f t="shared" si="123"/>
        <v>42745.915972222225</v>
      </c>
    </row>
    <row r="2273" spans="1:19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4">
        <v>1481328004</v>
      </c>
      <c r="J2273" s="14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24"/>
        <v>283</v>
      </c>
      <c r="P2273" t="s">
        <v>8311</v>
      </c>
      <c r="Q2273" t="s">
        <v>8349</v>
      </c>
      <c r="R2273" s="12">
        <f t="shared" si="122"/>
        <v>42684.000046296293</v>
      </c>
      <c r="S2273" s="13">
        <f t="shared" si="123"/>
        <v>42714.000046296293</v>
      </c>
    </row>
    <row r="2274" spans="1:19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4">
        <v>1449506836</v>
      </c>
      <c r="J2274" s="1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24"/>
        <v>1357</v>
      </c>
      <c r="P2274" t="s">
        <v>8311</v>
      </c>
      <c r="Q2274" t="s">
        <v>8349</v>
      </c>
      <c r="R2274" s="12">
        <f t="shared" si="122"/>
        <v>42315.699490740735</v>
      </c>
      <c r="S2274" s="13">
        <f t="shared" si="123"/>
        <v>42345.699490740735</v>
      </c>
    </row>
    <row r="2275" spans="1:19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4">
        <v>1489320642</v>
      </c>
      <c r="J2275" s="14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24"/>
        <v>220</v>
      </c>
      <c r="P2275" t="s">
        <v>8311</v>
      </c>
      <c r="Q2275" t="s">
        <v>8349</v>
      </c>
      <c r="R2275" s="12">
        <f t="shared" si="122"/>
        <v>42781.549097222218</v>
      </c>
      <c r="S2275" s="13">
        <f t="shared" si="123"/>
        <v>42806.507430555561</v>
      </c>
    </row>
    <row r="2276" spans="1:19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4">
        <v>1393156857</v>
      </c>
      <c r="J2276" s="14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24"/>
        <v>120</v>
      </c>
      <c r="P2276" t="s">
        <v>8311</v>
      </c>
      <c r="Q2276" t="s">
        <v>8349</v>
      </c>
      <c r="R2276" s="12">
        <f t="shared" si="122"/>
        <v>41663.500659722224</v>
      </c>
      <c r="S2276" s="13">
        <f t="shared" si="123"/>
        <v>41693.500659722224</v>
      </c>
    </row>
    <row r="2277" spans="1:19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4">
        <v>1419259679</v>
      </c>
      <c r="J2277" s="14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24"/>
        <v>408</v>
      </c>
      <c r="P2277" t="s">
        <v>8311</v>
      </c>
      <c r="Q2277" t="s">
        <v>8349</v>
      </c>
      <c r="R2277" s="12">
        <f t="shared" si="122"/>
        <v>41965.616655092599</v>
      </c>
      <c r="S2277" s="13">
        <f t="shared" si="123"/>
        <v>41995.616655092599</v>
      </c>
    </row>
    <row r="2278" spans="1:19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4">
        <v>1388936289</v>
      </c>
      <c r="J2278" s="14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24"/>
        <v>106</v>
      </c>
      <c r="P2278" t="s">
        <v>8311</v>
      </c>
      <c r="Q2278" t="s">
        <v>8349</v>
      </c>
      <c r="R2278" s="12">
        <f t="shared" si="122"/>
        <v>41614.651493055557</v>
      </c>
      <c r="S2278" s="13">
        <f t="shared" si="123"/>
        <v>41644.651493055557</v>
      </c>
    </row>
    <row r="2279" spans="1:19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4">
        <v>1330359423</v>
      </c>
      <c r="J2279" s="14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24"/>
        <v>141</v>
      </c>
      <c r="P2279" t="s">
        <v>8311</v>
      </c>
      <c r="Q2279" t="s">
        <v>8349</v>
      </c>
      <c r="R2279" s="12">
        <f t="shared" si="122"/>
        <v>40936.678506944445</v>
      </c>
      <c r="S2279" s="13">
        <f t="shared" si="123"/>
        <v>40966.678506944445</v>
      </c>
    </row>
    <row r="2280" spans="1:19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4">
        <v>1451861940</v>
      </c>
      <c r="J2280" s="14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24"/>
        <v>271</v>
      </c>
      <c r="P2280" t="s">
        <v>8311</v>
      </c>
      <c r="Q2280" t="s">
        <v>8349</v>
      </c>
      <c r="R2280" s="12">
        <f t="shared" si="122"/>
        <v>42338.709108796291</v>
      </c>
      <c r="S2280" s="13">
        <f t="shared" si="123"/>
        <v>42372.957638888889</v>
      </c>
    </row>
    <row r="2281" spans="1:19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4">
        <v>1423022400</v>
      </c>
      <c r="J2281" s="14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24"/>
        <v>154</v>
      </c>
      <c r="P2281" t="s">
        <v>8311</v>
      </c>
      <c r="Q2281" t="s">
        <v>8349</v>
      </c>
      <c r="R2281" s="12">
        <f t="shared" si="122"/>
        <v>42020.806701388887</v>
      </c>
      <c r="S2281" s="13">
        <f t="shared" si="123"/>
        <v>42039.166666666672</v>
      </c>
    </row>
    <row r="2282" spans="1:19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4">
        <v>1442501991</v>
      </c>
      <c r="J2282" s="14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24"/>
        <v>404</v>
      </c>
      <c r="P2282" t="s">
        <v>8311</v>
      </c>
      <c r="Q2282" t="s">
        <v>8349</v>
      </c>
      <c r="R2282" s="12">
        <f t="shared" si="122"/>
        <v>42234.624895833331</v>
      </c>
      <c r="S2282" s="13">
        <f t="shared" si="123"/>
        <v>42264.624895833331</v>
      </c>
    </row>
    <row r="2283" spans="1:19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4">
        <v>1311576600</v>
      </c>
      <c r="J2283" s="14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24"/>
        <v>185</v>
      </c>
      <c r="P2283" t="s">
        <v>8310</v>
      </c>
      <c r="Q2283" t="s">
        <v>8309</v>
      </c>
      <c r="R2283" s="12">
        <f t="shared" si="122"/>
        <v>40687.285844907405</v>
      </c>
      <c r="S2283" s="13">
        <f t="shared" si="123"/>
        <v>40749.284722222219</v>
      </c>
    </row>
    <row r="2284" spans="1:19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4">
        <v>1452744686</v>
      </c>
      <c r="J2284" s="1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24"/>
        <v>185</v>
      </c>
      <c r="P2284" t="s">
        <v>8310</v>
      </c>
      <c r="Q2284" t="s">
        <v>8309</v>
      </c>
      <c r="R2284" s="12">
        <f t="shared" si="122"/>
        <v>42323.17460648148</v>
      </c>
      <c r="S2284" s="13">
        <f t="shared" si="123"/>
        <v>42383.17460648148</v>
      </c>
    </row>
    <row r="2285" spans="1:19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4">
        <v>1336528804</v>
      </c>
      <c r="J2285" s="14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24"/>
        <v>101</v>
      </c>
      <c r="P2285" t="s">
        <v>8310</v>
      </c>
      <c r="Q2285" t="s">
        <v>8309</v>
      </c>
      <c r="R2285" s="12">
        <f t="shared" si="122"/>
        <v>40978.125046296293</v>
      </c>
      <c r="S2285" s="13">
        <f t="shared" si="123"/>
        <v>41038.083379629628</v>
      </c>
    </row>
    <row r="2286" spans="1:19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4">
        <v>1299902400</v>
      </c>
      <c r="J2286" s="14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24"/>
        <v>106</v>
      </c>
      <c r="P2286" t="s">
        <v>8310</v>
      </c>
      <c r="Q2286" t="s">
        <v>8309</v>
      </c>
      <c r="R2286" s="12">
        <f t="shared" si="122"/>
        <v>40585.796817129631</v>
      </c>
      <c r="S2286" s="13">
        <f t="shared" si="123"/>
        <v>40614.166666666664</v>
      </c>
    </row>
    <row r="2287" spans="1:19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4">
        <v>1340944043</v>
      </c>
      <c r="J2287" s="14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24"/>
        <v>121</v>
      </c>
      <c r="P2287" t="s">
        <v>8310</v>
      </c>
      <c r="Q2287" t="s">
        <v>8309</v>
      </c>
      <c r="R2287" s="12">
        <f t="shared" si="122"/>
        <v>41059.185682870368</v>
      </c>
      <c r="S2287" s="13">
        <f t="shared" si="123"/>
        <v>41089.185682870368</v>
      </c>
    </row>
    <row r="2288" spans="1:19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4">
        <v>1378439940</v>
      </c>
      <c r="J2288" s="14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24"/>
        <v>100</v>
      </c>
      <c r="P2288" t="s">
        <v>8310</v>
      </c>
      <c r="Q2288" t="s">
        <v>8309</v>
      </c>
      <c r="R2288" s="12">
        <f t="shared" si="122"/>
        <v>41494.963587962964</v>
      </c>
      <c r="S2288" s="13">
        <f t="shared" si="123"/>
        <v>41523.165972222225</v>
      </c>
    </row>
    <row r="2289" spans="1:19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4">
        <v>1403539260</v>
      </c>
      <c r="J2289" s="14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24"/>
        <v>120</v>
      </c>
      <c r="P2289" t="s">
        <v>8310</v>
      </c>
      <c r="Q2289" t="s">
        <v>8309</v>
      </c>
      <c r="R2289" s="12">
        <f t="shared" si="122"/>
        <v>41792.667361111111</v>
      </c>
      <c r="S2289" s="13">
        <f t="shared" si="123"/>
        <v>41813.667361111111</v>
      </c>
    </row>
    <row r="2290" spans="1:19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4">
        <v>1340733600</v>
      </c>
      <c r="J2290" s="14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24"/>
        <v>100</v>
      </c>
      <c r="P2290" t="s">
        <v>8310</v>
      </c>
      <c r="Q2290" t="s">
        <v>8309</v>
      </c>
      <c r="R2290" s="12">
        <f t="shared" si="122"/>
        <v>41067.827418981484</v>
      </c>
      <c r="S2290" s="13">
        <f t="shared" si="123"/>
        <v>41086.75</v>
      </c>
    </row>
    <row r="2291" spans="1:19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4">
        <v>1386372120</v>
      </c>
      <c r="J2291" s="14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24"/>
        <v>107</v>
      </c>
      <c r="P2291" t="s">
        <v>8310</v>
      </c>
      <c r="Q2291" t="s">
        <v>8309</v>
      </c>
      <c r="R2291" s="12">
        <f t="shared" si="122"/>
        <v>41571.998379629629</v>
      </c>
      <c r="S2291" s="13">
        <f t="shared" si="123"/>
        <v>41614.973611111112</v>
      </c>
    </row>
    <row r="2292" spans="1:19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4">
        <v>1259686800</v>
      </c>
      <c r="J2292" s="14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24"/>
        <v>104</v>
      </c>
      <c r="P2292" t="s">
        <v>8310</v>
      </c>
      <c r="Q2292" t="s">
        <v>8309</v>
      </c>
      <c r="R2292" s="12">
        <f t="shared" si="122"/>
        <v>40070.253819444442</v>
      </c>
      <c r="S2292" s="13">
        <f t="shared" si="123"/>
        <v>40148.708333333336</v>
      </c>
    </row>
    <row r="2293" spans="1:19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4">
        <v>1335153600</v>
      </c>
      <c r="J2293" s="14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24"/>
        <v>173</v>
      </c>
      <c r="P2293" t="s">
        <v>8310</v>
      </c>
      <c r="Q2293" t="s">
        <v>8309</v>
      </c>
      <c r="R2293" s="12">
        <f t="shared" si="122"/>
        <v>40987.977060185185</v>
      </c>
      <c r="S2293" s="13">
        <f t="shared" si="123"/>
        <v>41022.166666666664</v>
      </c>
    </row>
    <row r="2294" spans="1:19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4">
        <v>1334767476</v>
      </c>
      <c r="J2294" s="1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24"/>
        <v>107</v>
      </c>
      <c r="P2294" t="s">
        <v>8310</v>
      </c>
      <c r="Q2294" t="s">
        <v>8309</v>
      </c>
      <c r="R2294" s="12">
        <f t="shared" si="122"/>
        <v>40987.697638888887</v>
      </c>
      <c r="S2294" s="13">
        <f t="shared" si="123"/>
        <v>41017.697638888887</v>
      </c>
    </row>
    <row r="2295" spans="1:19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4">
        <v>1348545540</v>
      </c>
      <c r="J2295" s="14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24"/>
        <v>108</v>
      </c>
      <c r="P2295" t="s">
        <v>8310</v>
      </c>
      <c r="Q2295" t="s">
        <v>8309</v>
      </c>
      <c r="R2295" s="12">
        <f t="shared" si="122"/>
        <v>41151.708321759259</v>
      </c>
      <c r="S2295" s="13">
        <f t="shared" si="123"/>
        <v>41177.165972222225</v>
      </c>
    </row>
    <row r="2296" spans="1:19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4">
        <v>1358702480</v>
      </c>
      <c r="J2296" s="14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24"/>
        <v>146</v>
      </c>
      <c r="P2296" t="s">
        <v>8310</v>
      </c>
      <c r="Q2296" t="s">
        <v>8309</v>
      </c>
      <c r="R2296" s="12">
        <f t="shared" si="122"/>
        <v>41264.72314814815</v>
      </c>
      <c r="S2296" s="13">
        <f t="shared" si="123"/>
        <v>41294.72314814815</v>
      </c>
    </row>
    <row r="2297" spans="1:19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4">
        <v>1359240856</v>
      </c>
      <c r="J2297" s="14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24"/>
        <v>125</v>
      </c>
      <c r="P2297" t="s">
        <v>8310</v>
      </c>
      <c r="Q2297" t="s">
        <v>8309</v>
      </c>
      <c r="R2297" s="12">
        <f t="shared" si="122"/>
        <v>41270.954351851848</v>
      </c>
      <c r="S2297" s="13">
        <f t="shared" si="123"/>
        <v>41300.954351851848</v>
      </c>
    </row>
    <row r="2298" spans="1:19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4">
        <v>1330018426</v>
      </c>
      <c r="J2298" s="14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24"/>
        <v>149</v>
      </c>
      <c r="P2298" t="s">
        <v>8310</v>
      </c>
      <c r="Q2298" t="s">
        <v>8309</v>
      </c>
      <c r="R2298" s="12">
        <f t="shared" si="122"/>
        <v>40927.731782407405</v>
      </c>
      <c r="S2298" s="13">
        <f t="shared" si="123"/>
        <v>40962.731782407405</v>
      </c>
    </row>
    <row r="2299" spans="1:19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4">
        <v>1331697540</v>
      </c>
      <c r="J2299" s="14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24"/>
        <v>101</v>
      </c>
      <c r="P2299" t="s">
        <v>8310</v>
      </c>
      <c r="Q2299" t="s">
        <v>8309</v>
      </c>
      <c r="R2299" s="12">
        <f t="shared" si="122"/>
        <v>40948.042233796295</v>
      </c>
      <c r="S2299" s="13">
        <f t="shared" si="123"/>
        <v>40982.165972222225</v>
      </c>
    </row>
    <row r="2300" spans="1:19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4">
        <v>1395861033</v>
      </c>
      <c r="J2300" s="14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24"/>
        <v>105</v>
      </c>
      <c r="P2300" t="s">
        <v>8310</v>
      </c>
      <c r="Q2300" t="s">
        <v>8309</v>
      </c>
      <c r="R2300" s="12">
        <f t="shared" si="122"/>
        <v>41694.84065972222</v>
      </c>
      <c r="S2300" s="13">
        <f t="shared" si="123"/>
        <v>41724.798993055556</v>
      </c>
    </row>
    <row r="2301" spans="1:19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4">
        <v>1296953209</v>
      </c>
      <c r="J2301" s="14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24"/>
        <v>350</v>
      </c>
      <c r="P2301" t="s">
        <v>8310</v>
      </c>
      <c r="Q2301" t="s">
        <v>8309</v>
      </c>
      <c r="R2301" s="12">
        <f t="shared" si="122"/>
        <v>40565.032511574071</v>
      </c>
      <c r="S2301" s="13">
        <f t="shared" si="123"/>
        <v>40580.032511574071</v>
      </c>
    </row>
    <row r="2302" spans="1:19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4">
        <v>1340904416</v>
      </c>
      <c r="J2302" s="14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24"/>
        <v>101</v>
      </c>
      <c r="P2302" t="s">
        <v>8310</v>
      </c>
      <c r="Q2302" t="s">
        <v>8309</v>
      </c>
      <c r="R2302" s="12">
        <f t="shared" si="122"/>
        <v>41074.727037037039</v>
      </c>
      <c r="S2302" s="13">
        <f t="shared" si="123"/>
        <v>41088.727037037039</v>
      </c>
    </row>
    <row r="2303" spans="1:19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4">
        <v>1371785496</v>
      </c>
      <c r="J2303" s="14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24"/>
        <v>134</v>
      </c>
      <c r="P2303" t="s">
        <v>8310</v>
      </c>
      <c r="Q2303" t="s">
        <v>8328</v>
      </c>
      <c r="R2303" s="12">
        <f t="shared" si="122"/>
        <v>41416.146944444445</v>
      </c>
      <c r="S2303" s="13">
        <f t="shared" si="123"/>
        <v>41446.146944444445</v>
      </c>
    </row>
    <row r="2304" spans="1:19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4">
        <v>1388473200</v>
      </c>
      <c r="J2304" s="1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24"/>
        <v>171</v>
      </c>
      <c r="P2304" t="s">
        <v>8310</v>
      </c>
      <c r="Q2304" t="s">
        <v>8328</v>
      </c>
      <c r="R2304" s="12">
        <f t="shared" si="122"/>
        <v>41605.868449074071</v>
      </c>
      <c r="S2304" s="13">
        <f t="shared" si="123"/>
        <v>41639.291666666664</v>
      </c>
    </row>
    <row r="2305" spans="1:19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4">
        <v>1323747596</v>
      </c>
      <c r="J2305" s="14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24"/>
        <v>109</v>
      </c>
      <c r="P2305" t="s">
        <v>8310</v>
      </c>
      <c r="Q2305" t="s">
        <v>8328</v>
      </c>
      <c r="R2305" s="12">
        <f t="shared" si="122"/>
        <v>40850.111064814817</v>
      </c>
      <c r="S2305" s="13">
        <f t="shared" si="123"/>
        <v>40890.152731481481</v>
      </c>
    </row>
    <row r="2306" spans="1:19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4">
        <v>1293857940</v>
      </c>
      <c r="J2306" s="14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24"/>
        <v>101</v>
      </c>
      <c r="P2306" t="s">
        <v>8310</v>
      </c>
      <c r="Q2306" t="s">
        <v>8328</v>
      </c>
      <c r="R2306" s="12">
        <f t="shared" ref="R2306:R2369" si="125">(((J2306/60)/60)/24)+DATE(1970,1,1)</f>
        <v>40502.815868055557</v>
      </c>
      <c r="S2306" s="13">
        <f t="shared" ref="S2306:S2369" si="126">(((I2306/60)/60)/24)+DATE(1970,1,1)</f>
        <v>40544.207638888889</v>
      </c>
    </row>
    <row r="2307" spans="1:19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4">
        <v>1407520800</v>
      </c>
      <c r="J2307" s="14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24"/>
        <v>101</v>
      </c>
      <c r="P2307" t="s">
        <v>8310</v>
      </c>
      <c r="Q2307" t="s">
        <v>8328</v>
      </c>
      <c r="R2307" s="12">
        <f t="shared" si="125"/>
        <v>41834.695277777777</v>
      </c>
      <c r="S2307" s="13">
        <f t="shared" si="126"/>
        <v>41859.75</v>
      </c>
    </row>
    <row r="2308" spans="1:19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4">
        <v>1331352129</v>
      </c>
      <c r="J2308" s="14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24"/>
        <v>107</v>
      </c>
      <c r="P2308" t="s">
        <v>8310</v>
      </c>
      <c r="Q2308" t="s">
        <v>8328</v>
      </c>
      <c r="R2308" s="12">
        <f t="shared" si="125"/>
        <v>40948.16815972222</v>
      </c>
      <c r="S2308" s="13">
        <f t="shared" si="126"/>
        <v>40978.16815972222</v>
      </c>
    </row>
    <row r="2309" spans="1:19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4">
        <v>1336245328</v>
      </c>
      <c r="J2309" s="14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24"/>
        <v>107</v>
      </c>
      <c r="P2309" t="s">
        <v>8310</v>
      </c>
      <c r="Q2309" t="s">
        <v>8328</v>
      </c>
      <c r="R2309" s="12">
        <f t="shared" si="125"/>
        <v>41004.802465277775</v>
      </c>
      <c r="S2309" s="13">
        <f t="shared" si="126"/>
        <v>41034.802407407406</v>
      </c>
    </row>
    <row r="2310" spans="1:19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4">
        <v>1409274000</v>
      </c>
      <c r="J2310" s="14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24"/>
        <v>101</v>
      </c>
      <c r="P2310" t="s">
        <v>8310</v>
      </c>
      <c r="Q2310" t="s">
        <v>8328</v>
      </c>
      <c r="R2310" s="12">
        <f t="shared" si="125"/>
        <v>41851.962916666671</v>
      </c>
      <c r="S2310" s="13">
        <f t="shared" si="126"/>
        <v>41880.041666666664</v>
      </c>
    </row>
    <row r="2311" spans="1:19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4">
        <v>1362872537</v>
      </c>
      <c r="J2311" s="14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24"/>
        <v>107</v>
      </c>
      <c r="P2311" t="s">
        <v>8310</v>
      </c>
      <c r="Q2311" t="s">
        <v>8328</v>
      </c>
      <c r="R2311" s="12">
        <f t="shared" si="125"/>
        <v>41307.987696759257</v>
      </c>
      <c r="S2311" s="13">
        <f t="shared" si="126"/>
        <v>41342.987696759257</v>
      </c>
    </row>
    <row r="2312" spans="1:19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4">
        <v>1363889015</v>
      </c>
      <c r="J2312" s="14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24"/>
        <v>429</v>
      </c>
      <c r="P2312" t="s">
        <v>8310</v>
      </c>
      <c r="Q2312" t="s">
        <v>8328</v>
      </c>
      <c r="R2312" s="12">
        <f t="shared" si="125"/>
        <v>41324.79415509259</v>
      </c>
      <c r="S2312" s="13">
        <f t="shared" si="126"/>
        <v>41354.752488425926</v>
      </c>
    </row>
    <row r="2313" spans="1:19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4">
        <v>1399421189</v>
      </c>
      <c r="J2313" s="14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24"/>
        <v>104</v>
      </c>
      <c r="P2313" t="s">
        <v>8310</v>
      </c>
      <c r="Q2313" t="s">
        <v>8328</v>
      </c>
      <c r="R2313" s="12">
        <f t="shared" si="125"/>
        <v>41736.004502314812</v>
      </c>
      <c r="S2313" s="13">
        <f t="shared" si="126"/>
        <v>41766.004502314812</v>
      </c>
    </row>
    <row r="2314" spans="1:19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4">
        <v>1397862000</v>
      </c>
      <c r="J2314" s="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27">ROUND(E2314/D2314*100,0)</f>
        <v>108</v>
      </c>
      <c r="P2314" t="s">
        <v>8310</v>
      </c>
      <c r="Q2314" t="s">
        <v>8328</v>
      </c>
      <c r="R2314" s="12">
        <f t="shared" si="125"/>
        <v>41716.632847222223</v>
      </c>
      <c r="S2314" s="13">
        <f t="shared" si="126"/>
        <v>41747.958333333336</v>
      </c>
    </row>
    <row r="2315" spans="1:19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4">
        <v>1336086026</v>
      </c>
      <c r="J2315" s="14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27"/>
        <v>176</v>
      </c>
      <c r="P2315" t="s">
        <v>8310</v>
      </c>
      <c r="Q2315" t="s">
        <v>8328</v>
      </c>
      <c r="R2315" s="12">
        <f t="shared" si="125"/>
        <v>41002.958634259259</v>
      </c>
      <c r="S2315" s="13">
        <f t="shared" si="126"/>
        <v>41032.958634259259</v>
      </c>
    </row>
    <row r="2316" spans="1:19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4">
        <v>1339074857</v>
      </c>
      <c r="J2316" s="14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27"/>
        <v>157</v>
      </c>
      <c r="P2316" t="s">
        <v>8310</v>
      </c>
      <c r="Q2316" t="s">
        <v>8328</v>
      </c>
      <c r="R2316" s="12">
        <f t="shared" si="125"/>
        <v>41037.551585648151</v>
      </c>
      <c r="S2316" s="13">
        <f t="shared" si="126"/>
        <v>41067.551585648151</v>
      </c>
    </row>
    <row r="2317" spans="1:19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4">
        <v>1336238743</v>
      </c>
      <c r="J2317" s="14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27"/>
        <v>103</v>
      </c>
      <c r="P2317" t="s">
        <v>8310</v>
      </c>
      <c r="Q2317" t="s">
        <v>8328</v>
      </c>
      <c r="R2317" s="12">
        <f t="shared" si="125"/>
        <v>41004.72619212963</v>
      </c>
      <c r="S2317" s="13">
        <f t="shared" si="126"/>
        <v>41034.72619212963</v>
      </c>
    </row>
    <row r="2318" spans="1:19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4">
        <v>1260383040</v>
      </c>
      <c r="J2318" s="14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27"/>
        <v>104</v>
      </c>
      <c r="P2318" t="s">
        <v>8310</v>
      </c>
      <c r="Q2318" t="s">
        <v>8328</v>
      </c>
      <c r="R2318" s="12">
        <f t="shared" si="125"/>
        <v>40079.725115740745</v>
      </c>
      <c r="S2318" s="13">
        <f t="shared" si="126"/>
        <v>40156.76666666667</v>
      </c>
    </row>
    <row r="2319" spans="1:19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4">
        <v>1266210000</v>
      </c>
      <c r="J2319" s="14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27"/>
        <v>104</v>
      </c>
      <c r="P2319" t="s">
        <v>8310</v>
      </c>
      <c r="Q2319" t="s">
        <v>8328</v>
      </c>
      <c r="R2319" s="12">
        <f t="shared" si="125"/>
        <v>40192.542233796295</v>
      </c>
      <c r="S2319" s="13">
        <f t="shared" si="126"/>
        <v>40224.208333333336</v>
      </c>
    </row>
    <row r="2320" spans="1:19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4">
        <v>1253937540</v>
      </c>
      <c r="J2320" s="14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27"/>
        <v>121</v>
      </c>
      <c r="P2320" t="s">
        <v>8310</v>
      </c>
      <c r="Q2320" t="s">
        <v>8328</v>
      </c>
      <c r="R2320" s="12">
        <f t="shared" si="125"/>
        <v>40050.643680555557</v>
      </c>
      <c r="S2320" s="13">
        <f t="shared" si="126"/>
        <v>40082.165972222225</v>
      </c>
    </row>
    <row r="2321" spans="1:19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4">
        <v>1387072685</v>
      </c>
      <c r="J2321" s="14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27"/>
        <v>108</v>
      </c>
      <c r="P2321" t="s">
        <v>8310</v>
      </c>
      <c r="Q2321" t="s">
        <v>8328</v>
      </c>
      <c r="R2321" s="12">
        <f t="shared" si="125"/>
        <v>41593.082002314812</v>
      </c>
      <c r="S2321" s="13">
        <f t="shared" si="126"/>
        <v>41623.082002314812</v>
      </c>
    </row>
    <row r="2322" spans="1:19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4">
        <v>1396463800</v>
      </c>
      <c r="J2322" s="14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27"/>
        <v>109</v>
      </c>
      <c r="P2322" t="s">
        <v>8310</v>
      </c>
      <c r="Q2322" t="s">
        <v>8328</v>
      </c>
      <c r="R2322" s="12">
        <f t="shared" si="125"/>
        <v>41696.817129629628</v>
      </c>
      <c r="S2322" s="13">
        <f t="shared" si="126"/>
        <v>41731.775462962964</v>
      </c>
    </row>
    <row r="2323" spans="1:19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4">
        <v>1491282901</v>
      </c>
      <c r="J2323" s="14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27"/>
        <v>39</v>
      </c>
      <c r="P2323" t="s">
        <v>8334</v>
      </c>
      <c r="Q2323" t="s">
        <v>8350</v>
      </c>
      <c r="R2323" s="12">
        <f t="shared" si="125"/>
        <v>42799.260428240741</v>
      </c>
      <c r="S2323" s="13">
        <f t="shared" si="126"/>
        <v>42829.21876157407</v>
      </c>
    </row>
    <row r="2324" spans="1:19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4">
        <v>1491769769</v>
      </c>
      <c r="J2324" s="1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27"/>
        <v>3</v>
      </c>
      <c r="P2324" t="s">
        <v>8334</v>
      </c>
      <c r="Q2324" t="s">
        <v>8350</v>
      </c>
      <c r="R2324" s="12">
        <f t="shared" si="125"/>
        <v>42804.895474537043</v>
      </c>
      <c r="S2324" s="13">
        <f t="shared" si="126"/>
        <v>42834.853807870371</v>
      </c>
    </row>
    <row r="2325" spans="1:19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4">
        <v>1490033247</v>
      </c>
      <c r="J2325" s="14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27"/>
        <v>48</v>
      </c>
      <c r="P2325" t="s">
        <v>8334</v>
      </c>
      <c r="Q2325" t="s">
        <v>8350</v>
      </c>
      <c r="R2325" s="12">
        <f t="shared" si="125"/>
        <v>42807.755173611105</v>
      </c>
      <c r="S2325" s="13">
        <f t="shared" si="126"/>
        <v>42814.755173611105</v>
      </c>
    </row>
    <row r="2326" spans="1:19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4">
        <v>1490559285</v>
      </c>
      <c r="J2326" s="14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27"/>
        <v>21</v>
      </c>
      <c r="P2326" t="s">
        <v>8334</v>
      </c>
      <c r="Q2326" t="s">
        <v>8350</v>
      </c>
      <c r="R2326" s="12">
        <f t="shared" si="125"/>
        <v>42790.885243055556</v>
      </c>
      <c r="S2326" s="13">
        <f t="shared" si="126"/>
        <v>42820.843576388885</v>
      </c>
    </row>
    <row r="2327" spans="1:19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4">
        <v>1490830331</v>
      </c>
      <c r="J2327" s="14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27"/>
        <v>8</v>
      </c>
      <c r="P2327" t="s">
        <v>8334</v>
      </c>
      <c r="Q2327" t="s">
        <v>8350</v>
      </c>
      <c r="R2327" s="12">
        <f t="shared" si="125"/>
        <v>42794.022349537037</v>
      </c>
      <c r="S2327" s="13">
        <f t="shared" si="126"/>
        <v>42823.980682870373</v>
      </c>
    </row>
    <row r="2328" spans="1:19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4">
        <v>1493571600</v>
      </c>
      <c r="J2328" s="14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27"/>
        <v>1</v>
      </c>
      <c r="P2328" t="s">
        <v>8334</v>
      </c>
      <c r="Q2328" t="s">
        <v>8350</v>
      </c>
      <c r="R2328" s="12">
        <f t="shared" si="125"/>
        <v>42804.034120370372</v>
      </c>
      <c r="S2328" s="13">
        <f t="shared" si="126"/>
        <v>42855.708333333328</v>
      </c>
    </row>
    <row r="2329" spans="1:19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4">
        <v>1409090440</v>
      </c>
      <c r="J2329" s="14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27"/>
        <v>526</v>
      </c>
      <c r="P2329" t="s">
        <v>8334</v>
      </c>
      <c r="Q2329" t="s">
        <v>8350</v>
      </c>
      <c r="R2329" s="12">
        <f t="shared" si="125"/>
        <v>41842.917129629634</v>
      </c>
      <c r="S2329" s="13">
        <f t="shared" si="126"/>
        <v>41877.917129629634</v>
      </c>
    </row>
    <row r="2330" spans="1:19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4">
        <v>1434307537</v>
      </c>
      <c r="J2330" s="14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27"/>
        <v>254</v>
      </c>
      <c r="P2330" t="s">
        <v>8334</v>
      </c>
      <c r="Q2330" t="s">
        <v>8350</v>
      </c>
      <c r="R2330" s="12">
        <f t="shared" si="125"/>
        <v>42139.781678240746</v>
      </c>
      <c r="S2330" s="13">
        <f t="shared" si="126"/>
        <v>42169.781678240746</v>
      </c>
    </row>
    <row r="2331" spans="1:19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4">
        <v>1405609146</v>
      </c>
      <c r="J2331" s="14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27"/>
        <v>106</v>
      </c>
      <c r="P2331" t="s">
        <v>8334</v>
      </c>
      <c r="Q2331" t="s">
        <v>8350</v>
      </c>
      <c r="R2331" s="12">
        <f t="shared" si="125"/>
        <v>41807.624374999999</v>
      </c>
      <c r="S2331" s="13">
        <f t="shared" si="126"/>
        <v>41837.624374999999</v>
      </c>
    </row>
    <row r="2332" spans="1:19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4">
        <v>1451001600</v>
      </c>
      <c r="J2332" s="14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27"/>
        <v>102</v>
      </c>
      <c r="P2332" t="s">
        <v>8334</v>
      </c>
      <c r="Q2332" t="s">
        <v>8350</v>
      </c>
      <c r="R2332" s="12">
        <f t="shared" si="125"/>
        <v>42332.89980324074</v>
      </c>
      <c r="S2332" s="13">
        <f t="shared" si="126"/>
        <v>42363</v>
      </c>
    </row>
    <row r="2333" spans="1:19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4">
        <v>1408320490</v>
      </c>
      <c r="J2333" s="14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27"/>
        <v>144</v>
      </c>
      <c r="P2333" t="s">
        <v>8334</v>
      </c>
      <c r="Q2333" t="s">
        <v>8350</v>
      </c>
      <c r="R2333" s="12">
        <f t="shared" si="125"/>
        <v>41839.005671296298</v>
      </c>
      <c r="S2333" s="13">
        <f t="shared" si="126"/>
        <v>41869.005671296298</v>
      </c>
    </row>
    <row r="2334" spans="1:19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4">
        <v>1423235071</v>
      </c>
      <c r="J2334" s="1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27"/>
        <v>106</v>
      </c>
      <c r="P2334" t="s">
        <v>8334</v>
      </c>
      <c r="Q2334" t="s">
        <v>8350</v>
      </c>
      <c r="R2334" s="12">
        <f t="shared" si="125"/>
        <v>42011.628136574072</v>
      </c>
      <c r="S2334" s="13">
        <f t="shared" si="126"/>
        <v>42041.628136574072</v>
      </c>
    </row>
    <row r="2335" spans="1:19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4">
        <v>1401385800</v>
      </c>
      <c r="J2335" s="14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27"/>
        <v>212</v>
      </c>
      <c r="P2335" t="s">
        <v>8334</v>
      </c>
      <c r="Q2335" t="s">
        <v>8350</v>
      </c>
      <c r="R2335" s="12">
        <f t="shared" si="125"/>
        <v>41767.650347222225</v>
      </c>
      <c r="S2335" s="13">
        <f t="shared" si="126"/>
        <v>41788.743055555555</v>
      </c>
    </row>
    <row r="2336" spans="1:19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4">
        <v>1415208840</v>
      </c>
      <c r="J2336" s="14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27"/>
        <v>102</v>
      </c>
      <c r="P2336" t="s">
        <v>8334</v>
      </c>
      <c r="Q2336" t="s">
        <v>8350</v>
      </c>
      <c r="R2336" s="12">
        <f t="shared" si="125"/>
        <v>41918.670115740737</v>
      </c>
      <c r="S2336" s="13">
        <f t="shared" si="126"/>
        <v>41948.731944444444</v>
      </c>
    </row>
    <row r="2337" spans="1:19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4">
        <v>1402494243</v>
      </c>
      <c r="J2337" s="14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27"/>
        <v>102</v>
      </c>
      <c r="P2337" t="s">
        <v>8334</v>
      </c>
      <c r="Q2337" t="s">
        <v>8350</v>
      </c>
      <c r="R2337" s="12">
        <f t="shared" si="125"/>
        <v>41771.572256944448</v>
      </c>
      <c r="S2337" s="13">
        <f t="shared" si="126"/>
        <v>41801.572256944448</v>
      </c>
    </row>
    <row r="2338" spans="1:19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4">
        <v>1394316695</v>
      </c>
      <c r="J2338" s="14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27"/>
        <v>521</v>
      </c>
      <c r="P2338" t="s">
        <v>8334</v>
      </c>
      <c r="Q2338" t="s">
        <v>8350</v>
      </c>
      <c r="R2338" s="12">
        <f t="shared" si="125"/>
        <v>41666.924710648149</v>
      </c>
      <c r="S2338" s="13">
        <f t="shared" si="126"/>
        <v>41706.924710648149</v>
      </c>
    </row>
    <row r="2339" spans="1:19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4">
        <v>1403796143</v>
      </c>
      <c r="J2339" s="14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27"/>
        <v>111</v>
      </c>
      <c r="P2339" t="s">
        <v>8334</v>
      </c>
      <c r="Q2339" t="s">
        <v>8350</v>
      </c>
      <c r="R2339" s="12">
        <f t="shared" si="125"/>
        <v>41786.640543981484</v>
      </c>
      <c r="S2339" s="13">
        <f t="shared" si="126"/>
        <v>41816.640543981484</v>
      </c>
    </row>
    <row r="2340" spans="1:19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4">
        <v>1404077484</v>
      </c>
      <c r="J2340" s="14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27"/>
        <v>101</v>
      </c>
      <c r="P2340" t="s">
        <v>8334</v>
      </c>
      <c r="Q2340" t="s">
        <v>8350</v>
      </c>
      <c r="R2340" s="12">
        <f t="shared" si="125"/>
        <v>41789.896805555552</v>
      </c>
      <c r="S2340" s="13">
        <f t="shared" si="126"/>
        <v>41819.896805555552</v>
      </c>
    </row>
    <row r="2341" spans="1:19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4">
        <v>1482134340</v>
      </c>
      <c r="J2341" s="14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27"/>
        <v>294</v>
      </c>
      <c r="P2341" t="s">
        <v>8334</v>
      </c>
      <c r="Q2341" t="s">
        <v>8350</v>
      </c>
      <c r="R2341" s="12">
        <f t="shared" si="125"/>
        <v>42692.79987268518</v>
      </c>
      <c r="S2341" s="13">
        <f t="shared" si="126"/>
        <v>42723.332638888889</v>
      </c>
    </row>
    <row r="2342" spans="1:19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4">
        <v>1477841138</v>
      </c>
      <c r="J2342" s="14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27"/>
        <v>106</v>
      </c>
      <c r="P2342" t="s">
        <v>8334</v>
      </c>
      <c r="Q2342" t="s">
        <v>8350</v>
      </c>
      <c r="R2342" s="12">
        <f t="shared" si="125"/>
        <v>42643.642800925925</v>
      </c>
      <c r="S2342" s="13">
        <f t="shared" si="126"/>
        <v>42673.642800925925</v>
      </c>
    </row>
    <row r="2343" spans="1:19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4">
        <v>1436729504</v>
      </c>
      <c r="J2343" s="14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27"/>
        <v>0</v>
      </c>
      <c r="P2343" t="s">
        <v>8321</v>
      </c>
      <c r="Q2343" t="s">
        <v>8322</v>
      </c>
      <c r="R2343" s="12">
        <f t="shared" si="125"/>
        <v>42167.813703703709</v>
      </c>
      <c r="S2343" s="13">
        <f t="shared" si="126"/>
        <v>42197.813703703709</v>
      </c>
    </row>
    <row r="2344" spans="1:19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4">
        <v>1412571600</v>
      </c>
      <c r="J2344" s="1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27"/>
        <v>0</v>
      </c>
      <c r="P2344" t="s">
        <v>8321</v>
      </c>
      <c r="Q2344" t="s">
        <v>8322</v>
      </c>
      <c r="R2344" s="12">
        <f t="shared" si="125"/>
        <v>41897.702199074076</v>
      </c>
      <c r="S2344" s="13">
        <f t="shared" si="126"/>
        <v>41918.208333333336</v>
      </c>
    </row>
    <row r="2345" spans="1:19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4">
        <v>1452282420</v>
      </c>
      <c r="J2345" s="14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27"/>
        <v>3</v>
      </c>
      <c r="P2345" t="s">
        <v>8321</v>
      </c>
      <c r="Q2345" t="s">
        <v>8322</v>
      </c>
      <c r="R2345" s="12">
        <f t="shared" si="125"/>
        <v>42327.825289351851</v>
      </c>
      <c r="S2345" s="13">
        <f t="shared" si="126"/>
        <v>42377.82430555555</v>
      </c>
    </row>
    <row r="2346" spans="1:19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4">
        <v>1466789269</v>
      </c>
      <c r="J2346" s="14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27"/>
        <v>0</v>
      </c>
      <c r="P2346" t="s">
        <v>8321</v>
      </c>
      <c r="Q2346" t="s">
        <v>8322</v>
      </c>
      <c r="R2346" s="12">
        <f t="shared" si="125"/>
        <v>42515.727650462963</v>
      </c>
      <c r="S2346" s="13">
        <f t="shared" si="126"/>
        <v>42545.727650462963</v>
      </c>
    </row>
    <row r="2347" spans="1:19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4">
        <v>1427845140</v>
      </c>
      <c r="J2347" s="14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27"/>
        <v>0</v>
      </c>
      <c r="P2347" t="s">
        <v>8321</v>
      </c>
      <c r="Q2347" t="s">
        <v>8322</v>
      </c>
      <c r="R2347" s="12">
        <f t="shared" si="125"/>
        <v>42060.001805555556</v>
      </c>
      <c r="S2347" s="13">
        <f t="shared" si="126"/>
        <v>42094.985416666663</v>
      </c>
    </row>
    <row r="2348" spans="1:19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4">
        <v>1476731431</v>
      </c>
      <c r="J2348" s="14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27"/>
        <v>0</v>
      </c>
      <c r="P2348" t="s">
        <v>8321</v>
      </c>
      <c r="Q2348" t="s">
        <v>8322</v>
      </c>
      <c r="R2348" s="12">
        <f t="shared" si="125"/>
        <v>42615.79896990741</v>
      </c>
      <c r="S2348" s="13">
        <f t="shared" si="126"/>
        <v>42660.79896990741</v>
      </c>
    </row>
    <row r="2349" spans="1:19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4">
        <v>1472135676</v>
      </c>
      <c r="J2349" s="14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27"/>
        <v>2</v>
      </c>
      <c r="P2349" t="s">
        <v>8321</v>
      </c>
      <c r="Q2349" t="s">
        <v>8322</v>
      </c>
      <c r="R2349" s="12">
        <f t="shared" si="125"/>
        <v>42577.607361111113</v>
      </c>
      <c r="S2349" s="13">
        <f t="shared" si="126"/>
        <v>42607.607361111113</v>
      </c>
    </row>
    <row r="2350" spans="1:19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4">
        <v>1456006938</v>
      </c>
      <c r="J2350" s="14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27"/>
        <v>0</v>
      </c>
      <c r="P2350" t="s">
        <v>8321</v>
      </c>
      <c r="Q2350" t="s">
        <v>8322</v>
      </c>
      <c r="R2350" s="12">
        <f t="shared" si="125"/>
        <v>42360.932152777779</v>
      </c>
      <c r="S2350" s="13">
        <f t="shared" si="126"/>
        <v>42420.932152777779</v>
      </c>
    </row>
    <row r="2351" spans="1:19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4">
        <v>1439318228</v>
      </c>
      <c r="J2351" s="14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27"/>
        <v>0</v>
      </c>
      <c r="P2351" t="s">
        <v>8321</v>
      </c>
      <c r="Q2351" t="s">
        <v>8322</v>
      </c>
      <c r="R2351" s="12">
        <f t="shared" si="125"/>
        <v>42198.775787037041</v>
      </c>
      <c r="S2351" s="13">
        <f t="shared" si="126"/>
        <v>42227.775787037041</v>
      </c>
    </row>
    <row r="2352" spans="1:19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4">
        <v>1483474370</v>
      </c>
      <c r="J2352" s="14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27"/>
        <v>0</v>
      </c>
      <c r="P2352" t="s">
        <v>8321</v>
      </c>
      <c r="Q2352" t="s">
        <v>8322</v>
      </c>
      <c r="R2352" s="12">
        <f t="shared" si="125"/>
        <v>42708.842245370368</v>
      </c>
      <c r="S2352" s="13">
        <f t="shared" si="126"/>
        <v>42738.842245370368</v>
      </c>
    </row>
    <row r="2353" spans="1:19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4">
        <v>1430360739</v>
      </c>
      <c r="J2353" s="14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27"/>
        <v>1</v>
      </c>
      <c r="P2353" t="s">
        <v>8321</v>
      </c>
      <c r="Q2353" t="s">
        <v>8322</v>
      </c>
      <c r="R2353" s="12">
        <f t="shared" si="125"/>
        <v>42094.101145833338</v>
      </c>
      <c r="S2353" s="13">
        <f t="shared" si="126"/>
        <v>42124.101145833338</v>
      </c>
    </row>
    <row r="2354" spans="1:19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4">
        <v>1433603552</v>
      </c>
      <c r="J2354" s="1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27"/>
        <v>0</v>
      </c>
      <c r="P2354" t="s">
        <v>8321</v>
      </c>
      <c r="Q2354" t="s">
        <v>8322</v>
      </c>
      <c r="R2354" s="12">
        <f t="shared" si="125"/>
        <v>42101.633703703701</v>
      </c>
      <c r="S2354" s="13">
        <f t="shared" si="126"/>
        <v>42161.633703703701</v>
      </c>
    </row>
    <row r="2355" spans="1:19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4">
        <v>1429632822</v>
      </c>
      <c r="J2355" s="14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27"/>
        <v>0</v>
      </c>
      <c r="P2355" t="s">
        <v>8321</v>
      </c>
      <c r="Q2355" t="s">
        <v>8322</v>
      </c>
      <c r="R2355" s="12">
        <f t="shared" si="125"/>
        <v>42103.676180555558</v>
      </c>
      <c r="S2355" s="13">
        <f t="shared" si="126"/>
        <v>42115.676180555558</v>
      </c>
    </row>
    <row r="2356" spans="1:19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4">
        <v>1420910460</v>
      </c>
      <c r="J2356" s="14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27"/>
        <v>0</v>
      </c>
      <c r="P2356" t="s">
        <v>8321</v>
      </c>
      <c r="Q2356" t="s">
        <v>8322</v>
      </c>
      <c r="R2356" s="12">
        <f t="shared" si="125"/>
        <v>41954.722916666666</v>
      </c>
      <c r="S2356" s="13">
        <f t="shared" si="126"/>
        <v>42014.722916666666</v>
      </c>
    </row>
    <row r="2357" spans="1:19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4">
        <v>1430604136</v>
      </c>
      <c r="J2357" s="14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27"/>
        <v>1</v>
      </c>
      <c r="P2357" t="s">
        <v>8321</v>
      </c>
      <c r="Q2357" t="s">
        <v>8322</v>
      </c>
      <c r="R2357" s="12">
        <f t="shared" si="125"/>
        <v>42096.918240740735</v>
      </c>
      <c r="S2357" s="13">
        <f t="shared" si="126"/>
        <v>42126.918240740735</v>
      </c>
    </row>
    <row r="2358" spans="1:19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4">
        <v>1433530104</v>
      </c>
      <c r="J2358" s="14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27"/>
        <v>0</v>
      </c>
      <c r="P2358" t="s">
        <v>8321</v>
      </c>
      <c r="Q2358" t="s">
        <v>8322</v>
      </c>
      <c r="R2358" s="12">
        <f t="shared" si="125"/>
        <v>42130.78361111111</v>
      </c>
      <c r="S2358" s="13">
        <f t="shared" si="126"/>
        <v>42160.78361111111</v>
      </c>
    </row>
    <row r="2359" spans="1:19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4">
        <v>1445093578</v>
      </c>
      <c r="J2359" s="14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27"/>
        <v>0</v>
      </c>
      <c r="P2359" t="s">
        <v>8321</v>
      </c>
      <c r="Q2359" t="s">
        <v>8322</v>
      </c>
      <c r="R2359" s="12">
        <f t="shared" si="125"/>
        <v>42264.620115740734</v>
      </c>
      <c r="S2359" s="13">
        <f t="shared" si="126"/>
        <v>42294.620115740734</v>
      </c>
    </row>
    <row r="2360" spans="1:19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4">
        <v>1422664740</v>
      </c>
      <c r="J2360" s="14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27"/>
        <v>0</v>
      </c>
      <c r="P2360" t="s">
        <v>8321</v>
      </c>
      <c r="Q2360" t="s">
        <v>8322</v>
      </c>
      <c r="R2360" s="12">
        <f t="shared" si="125"/>
        <v>41978.930972222224</v>
      </c>
      <c r="S2360" s="13">
        <f t="shared" si="126"/>
        <v>42035.027083333334</v>
      </c>
    </row>
    <row r="2361" spans="1:19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4">
        <v>1438616124</v>
      </c>
      <c r="J2361" s="14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27"/>
        <v>15</v>
      </c>
      <c r="P2361" t="s">
        <v>8321</v>
      </c>
      <c r="Q2361" t="s">
        <v>8322</v>
      </c>
      <c r="R2361" s="12">
        <f t="shared" si="125"/>
        <v>42159.649583333332</v>
      </c>
      <c r="S2361" s="13">
        <f t="shared" si="126"/>
        <v>42219.649583333332</v>
      </c>
    </row>
    <row r="2362" spans="1:19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4">
        <v>1454864280</v>
      </c>
      <c r="J2362" s="14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27"/>
        <v>0</v>
      </c>
      <c r="P2362" t="s">
        <v>8321</v>
      </c>
      <c r="Q2362" t="s">
        <v>8322</v>
      </c>
      <c r="R2362" s="12">
        <f t="shared" si="125"/>
        <v>42377.70694444445</v>
      </c>
      <c r="S2362" s="13">
        <f t="shared" si="126"/>
        <v>42407.70694444445</v>
      </c>
    </row>
    <row r="2363" spans="1:19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4">
        <v>1462053600</v>
      </c>
      <c r="J2363" s="14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27"/>
        <v>0</v>
      </c>
      <c r="P2363" t="s">
        <v>8321</v>
      </c>
      <c r="Q2363" t="s">
        <v>8322</v>
      </c>
      <c r="R2363" s="12">
        <f t="shared" si="125"/>
        <v>42466.858888888892</v>
      </c>
      <c r="S2363" s="13">
        <f t="shared" si="126"/>
        <v>42490.916666666672</v>
      </c>
    </row>
    <row r="2364" spans="1:19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4">
        <v>1418315470</v>
      </c>
      <c r="J2364" s="1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27"/>
        <v>29</v>
      </c>
      <c r="P2364" t="s">
        <v>8321</v>
      </c>
      <c r="Q2364" t="s">
        <v>8322</v>
      </c>
      <c r="R2364" s="12">
        <f t="shared" si="125"/>
        <v>41954.688310185185</v>
      </c>
      <c r="S2364" s="13">
        <f t="shared" si="126"/>
        <v>41984.688310185185</v>
      </c>
    </row>
    <row r="2365" spans="1:19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4">
        <v>1451348200</v>
      </c>
      <c r="J2365" s="14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27"/>
        <v>0</v>
      </c>
      <c r="P2365" t="s">
        <v>8321</v>
      </c>
      <c r="Q2365" t="s">
        <v>8322</v>
      </c>
      <c r="R2365" s="12">
        <f t="shared" si="125"/>
        <v>42322.011574074073</v>
      </c>
      <c r="S2365" s="13">
        <f t="shared" si="126"/>
        <v>42367.011574074073</v>
      </c>
    </row>
    <row r="2366" spans="1:19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4">
        <v>1445898356</v>
      </c>
      <c r="J2366" s="14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27"/>
        <v>0</v>
      </c>
      <c r="P2366" t="s">
        <v>8321</v>
      </c>
      <c r="Q2366" t="s">
        <v>8322</v>
      </c>
      <c r="R2366" s="12">
        <f t="shared" si="125"/>
        <v>42248.934675925921</v>
      </c>
      <c r="S2366" s="13">
        <f t="shared" si="126"/>
        <v>42303.934675925921</v>
      </c>
    </row>
    <row r="2367" spans="1:19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4">
        <v>1453071600</v>
      </c>
      <c r="J2367" s="14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27"/>
        <v>0</v>
      </c>
      <c r="P2367" t="s">
        <v>8321</v>
      </c>
      <c r="Q2367" t="s">
        <v>8322</v>
      </c>
      <c r="R2367" s="12">
        <f t="shared" si="125"/>
        <v>42346.736400462964</v>
      </c>
      <c r="S2367" s="13">
        <f t="shared" si="126"/>
        <v>42386.958333333328</v>
      </c>
    </row>
    <row r="2368" spans="1:19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4">
        <v>1445431533</v>
      </c>
      <c r="J2368" s="14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27"/>
        <v>11</v>
      </c>
      <c r="P2368" t="s">
        <v>8321</v>
      </c>
      <c r="Q2368" t="s">
        <v>8322</v>
      </c>
      <c r="R2368" s="12">
        <f t="shared" si="125"/>
        <v>42268.531631944439</v>
      </c>
      <c r="S2368" s="13">
        <f t="shared" si="126"/>
        <v>42298.531631944439</v>
      </c>
    </row>
    <row r="2369" spans="1:19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4">
        <v>1461622616</v>
      </c>
      <c r="J2369" s="14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27"/>
        <v>1</v>
      </c>
      <c r="P2369" t="s">
        <v>8321</v>
      </c>
      <c r="Q2369" t="s">
        <v>8322</v>
      </c>
      <c r="R2369" s="12">
        <f t="shared" si="125"/>
        <v>42425.970092592594</v>
      </c>
      <c r="S2369" s="13">
        <f t="shared" si="126"/>
        <v>42485.928425925929</v>
      </c>
    </row>
    <row r="2370" spans="1:19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4">
        <v>1429028365</v>
      </c>
      <c r="J2370" s="14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27"/>
        <v>0</v>
      </c>
      <c r="P2370" t="s">
        <v>8321</v>
      </c>
      <c r="Q2370" t="s">
        <v>8322</v>
      </c>
      <c r="R2370" s="12">
        <f t="shared" ref="R2370:R2433" si="128">(((J2370/60)/60)/24)+DATE(1970,1,1)</f>
        <v>42063.721817129626</v>
      </c>
      <c r="S2370" s="13">
        <f t="shared" ref="S2370:S2433" si="129">(((I2370/60)/60)/24)+DATE(1970,1,1)</f>
        <v>42108.680150462969</v>
      </c>
    </row>
    <row r="2371" spans="1:19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4">
        <v>1455132611</v>
      </c>
      <c r="J2371" s="14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27"/>
        <v>0</v>
      </c>
      <c r="P2371" t="s">
        <v>8321</v>
      </c>
      <c r="Q2371" t="s">
        <v>8322</v>
      </c>
      <c r="R2371" s="12">
        <f t="shared" si="128"/>
        <v>42380.812627314815</v>
      </c>
      <c r="S2371" s="13">
        <f t="shared" si="129"/>
        <v>42410.812627314815</v>
      </c>
    </row>
    <row r="2372" spans="1:19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4">
        <v>1418877141</v>
      </c>
      <c r="J2372" s="14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27"/>
        <v>0</v>
      </c>
      <c r="P2372" t="s">
        <v>8321</v>
      </c>
      <c r="Q2372" t="s">
        <v>8322</v>
      </c>
      <c r="R2372" s="12">
        <f t="shared" si="128"/>
        <v>41961.18913194444</v>
      </c>
      <c r="S2372" s="13">
        <f t="shared" si="129"/>
        <v>41991.18913194444</v>
      </c>
    </row>
    <row r="2373" spans="1:19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4">
        <v>1435257596</v>
      </c>
      <c r="J2373" s="14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27"/>
        <v>0</v>
      </c>
      <c r="P2373" t="s">
        <v>8321</v>
      </c>
      <c r="Q2373" t="s">
        <v>8322</v>
      </c>
      <c r="R2373" s="12">
        <f t="shared" si="128"/>
        <v>42150.777731481481</v>
      </c>
      <c r="S2373" s="13">
        <f t="shared" si="129"/>
        <v>42180.777731481481</v>
      </c>
    </row>
    <row r="2374" spans="1:19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4">
        <v>1429839571</v>
      </c>
      <c r="J2374" s="1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27"/>
        <v>3</v>
      </c>
      <c r="P2374" t="s">
        <v>8321</v>
      </c>
      <c r="Q2374" t="s">
        <v>8322</v>
      </c>
      <c r="R2374" s="12">
        <f t="shared" si="128"/>
        <v>42088.069108796291</v>
      </c>
      <c r="S2374" s="13">
        <f t="shared" si="129"/>
        <v>42118.069108796291</v>
      </c>
    </row>
    <row r="2375" spans="1:19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4">
        <v>1440863624</v>
      </c>
      <c r="J2375" s="14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27"/>
        <v>0</v>
      </c>
      <c r="P2375" t="s">
        <v>8321</v>
      </c>
      <c r="Q2375" t="s">
        <v>8322</v>
      </c>
      <c r="R2375" s="12">
        <f t="shared" si="128"/>
        <v>42215.662314814821</v>
      </c>
      <c r="S2375" s="13">
        <f t="shared" si="129"/>
        <v>42245.662314814821</v>
      </c>
    </row>
    <row r="2376" spans="1:19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4">
        <v>1423772060</v>
      </c>
      <c r="J2376" s="14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27"/>
        <v>0</v>
      </c>
      <c r="P2376" t="s">
        <v>8321</v>
      </c>
      <c r="Q2376" t="s">
        <v>8322</v>
      </c>
      <c r="R2376" s="12">
        <f t="shared" si="128"/>
        <v>42017.843287037031</v>
      </c>
      <c r="S2376" s="13">
        <f t="shared" si="129"/>
        <v>42047.843287037031</v>
      </c>
    </row>
    <row r="2377" spans="1:19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4">
        <v>1473451437</v>
      </c>
      <c r="J2377" s="14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27"/>
        <v>0</v>
      </c>
      <c r="P2377" t="s">
        <v>8321</v>
      </c>
      <c r="Q2377" t="s">
        <v>8322</v>
      </c>
      <c r="R2377" s="12">
        <f t="shared" si="128"/>
        <v>42592.836076388892</v>
      </c>
      <c r="S2377" s="13">
        <f t="shared" si="129"/>
        <v>42622.836076388892</v>
      </c>
    </row>
    <row r="2378" spans="1:19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4">
        <v>1449785566</v>
      </c>
      <c r="J2378" s="14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30">ROUND(E2378/D2378*100,0)</f>
        <v>11</v>
      </c>
      <c r="P2378" t="s">
        <v>8321</v>
      </c>
      <c r="Q2378" t="s">
        <v>8322</v>
      </c>
      <c r="R2378" s="12">
        <f t="shared" si="128"/>
        <v>42318.925532407404</v>
      </c>
      <c r="S2378" s="13">
        <f t="shared" si="129"/>
        <v>42348.925532407404</v>
      </c>
    </row>
    <row r="2379" spans="1:19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4">
        <v>1480110783</v>
      </c>
      <c r="J2379" s="14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30"/>
        <v>0</v>
      </c>
      <c r="P2379" t="s">
        <v>8321</v>
      </c>
      <c r="Q2379" t="s">
        <v>8322</v>
      </c>
      <c r="R2379" s="12">
        <f t="shared" si="128"/>
        <v>42669.870173611111</v>
      </c>
      <c r="S2379" s="13">
        <f t="shared" si="129"/>
        <v>42699.911840277782</v>
      </c>
    </row>
    <row r="2380" spans="1:19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4">
        <v>1440548330</v>
      </c>
      <c r="J2380" s="14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30"/>
        <v>0</v>
      </c>
      <c r="P2380" t="s">
        <v>8321</v>
      </c>
      <c r="Q2380" t="s">
        <v>8322</v>
      </c>
      <c r="R2380" s="12">
        <f t="shared" si="128"/>
        <v>42213.013078703705</v>
      </c>
      <c r="S2380" s="13">
        <f t="shared" si="129"/>
        <v>42242.013078703705</v>
      </c>
    </row>
    <row r="2381" spans="1:19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4">
        <v>1444004616</v>
      </c>
      <c r="J2381" s="14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30"/>
        <v>0</v>
      </c>
      <c r="P2381" t="s">
        <v>8321</v>
      </c>
      <c r="Q2381" t="s">
        <v>8322</v>
      </c>
      <c r="R2381" s="12">
        <f t="shared" si="128"/>
        <v>42237.016388888893</v>
      </c>
      <c r="S2381" s="13">
        <f t="shared" si="129"/>
        <v>42282.016388888893</v>
      </c>
    </row>
    <row r="2382" spans="1:19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4">
        <v>1443726142</v>
      </c>
      <c r="J2382" s="14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30"/>
        <v>0</v>
      </c>
      <c r="P2382" t="s">
        <v>8321</v>
      </c>
      <c r="Q2382" t="s">
        <v>8322</v>
      </c>
      <c r="R2382" s="12">
        <f t="shared" si="128"/>
        <v>42248.793310185181</v>
      </c>
      <c r="S2382" s="13">
        <f t="shared" si="129"/>
        <v>42278.793310185181</v>
      </c>
    </row>
    <row r="2383" spans="1:19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4">
        <v>1428704848</v>
      </c>
      <c r="J2383" s="14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30"/>
        <v>2</v>
      </c>
      <c r="P2383" t="s">
        <v>8321</v>
      </c>
      <c r="Q2383" t="s">
        <v>8322</v>
      </c>
      <c r="R2383" s="12">
        <f t="shared" si="128"/>
        <v>42074.935740740737</v>
      </c>
      <c r="S2383" s="13">
        <f t="shared" si="129"/>
        <v>42104.935740740737</v>
      </c>
    </row>
    <row r="2384" spans="1:19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4">
        <v>1438662603</v>
      </c>
      <c r="J2384" s="1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30"/>
        <v>3</v>
      </c>
      <c r="P2384" t="s">
        <v>8321</v>
      </c>
      <c r="Q2384" t="s">
        <v>8322</v>
      </c>
      <c r="R2384" s="12">
        <f t="shared" si="128"/>
        <v>42195.187534722223</v>
      </c>
      <c r="S2384" s="13">
        <f t="shared" si="129"/>
        <v>42220.187534722223</v>
      </c>
    </row>
    <row r="2385" spans="1:19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4">
        <v>1424568107</v>
      </c>
      <c r="J2385" s="14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30"/>
        <v>4</v>
      </c>
      <c r="P2385" t="s">
        <v>8321</v>
      </c>
      <c r="Q2385" t="s">
        <v>8322</v>
      </c>
      <c r="R2385" s="12">
        <f t="shared" si="128"/>
        <v>42027.056793981479</v>
      </c>
      <c r="S2385" s="13">
        <f t="shared" si="129"/>
        <v>42057.056793981479</v>
      </c>
    </row>
    <row r="2386" spans="1:19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4">
        <v>1415932643</v>
      </c>
      <c r="J2386" s="14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30"/>
        <v>1</v>
      </c>
      <c r="P2386" t="s">
        <v>8321</v>
      </c>
      <c r="Q2386" t="s">
        <v>8322</v>
      </c>
      <c r="R2386" s="12">
        <f t="shared" si="128"/>
        <v>41927.067627314813</v>
      </c>
      <c r="S2386" s="13">
        <f t="shared" si="129"/>
        <v>41957.109293981484</v>
      </c>
    </row>
    <row r="2387" spans="1:19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4">
        <v>1438793432</v>
      </c>
      <c r="J2387" s="14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30"/>
        <v>1</v>
      </c>
      <c r="P2387" t="s">
        <v>8321</v>
      </c>
      <c r="Q2387" t="s">
        <v>8322</v>
      </c>
      <c r="R2387" s="12">
        <f t="shared" si="128"/>
        <v>42191.70175925926</v>
      </c>
      <c r="S2387" s="13">
        <f t="shared" si="129"/>
        <v>42221.70175925926</v>
      </c>
    </row>
    <row r="2388" spans="1:19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4">
        <v>1420920424</v>
      </c>
      <c r="J2388" s="14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30"/>
        <v>0</v>
      </c>
      <c r="P2388" t="s">
        <v>8321</v>
      </c>
      <c r="Q2388" t="s">
        <v>8322</v>
      </c>
      <c r="R2388" s="12">
        <f t="shared" si="128"/>
        <v>41954.838240740741</v>
      </c>
      <c r="S2388" s="13">
        <f t="shared" si="129"/>
        <v>42014.838240740741</v>
      </c>
    </row>
    <row r="2389" spans="1:19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4">
        <v>1469199740</v>
      </c>
      <c r="J2389" s="14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30"/>
        <v>1</v>
      </c>
      <c r="P2389" t="s">
        <v>8321</v>
      </c>
      <c r="Q2389" t="s">
        <v>8322</v>
      </c>
      <c r="R2389" s="12">
        <f t="shared" si="128"/>
        <v>42528.626620370371</v>
      </c>
      <c r="S2389" s="13">
        <f t="shared" si="129"/>
        <v>42573.626620370371</v>
      </c>
    </row>
    <row r="2390" spans="1:19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4">
        <v>1421350140</v>
      </c>
      <c r="J2390" s="14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30"/>
        <v>1</v>
      </c>
      <c r="P2390" t="s">
        <v>8321</v>
      </c>
      <c r="Q2390" t="s">
        <v>8322</v>
      </c>
      <c r="R2390" s="12">
        <f t="shared" si="128"/>
        <v>41989.853692129633</v>
      </c>
      <c r="S2390" s="13">
        <f t="shared" si="129"/>
        <v>42019.811805555553</v>
      </c>
    </row>
    <row r="2391" spans="1:19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4">
        <v>1437861540</v>
      </c>
      <c r="J2391" s="14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30"/>
        <v>0</v>
      </c>
      <c r="P2391" t="s">
        <v>8321</v>
      </c>
      <c r="Q2391" t="s">
        <v>8322</v>
      </c>
      <c r="R2391" s="12">
        <f t="shared" si="128"/>
        <v>42179.653379629628</v>
      </c>
      <c r="S2391" s="13">
        <f t="shared" si="129"/>
        <v>42210.915972222225</v>
      </c>
    </row>
    <row r="2392" spans="1:19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4">
        <v>1420352264</v>
      </c>
      <c r="J2392" s="14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30"/>
        <v>0</v>
      </c>
      <c r="P2392" t="s">
        <v>8321</v>
      </c>
      <c r="Q2392" t="s">
        <v>8322</v>
      </c>
      <c r="R2392" s="12">
        <f t="shared" si="128"/>
        <v>41968.262314814812</v>
      </c>
      <c r="S2392" s="13">
        <f t="shared" si="129"/>
        <v>42008.262314814812</v>
      </c>
    </row>
    <row r="2393" spans="1:19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4">
        <v>1427825044</v>
      </c>
      <c r="J2393" s="14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30"/>
        <v>0</v>
      </c>
      <c r="P2393" t="s">
        <v>8321</v>
      </c>
      <c r="Q2393" t="s">
        <v>8322</v>
      </c>
      <c r="R2393" s="12">
        <f t="shared" si="128"/>
        <v>42064.794490740736</v>
      </c>
      <c r="S2393" s="13">
        <f t="shared" si="129"/>
        <v>42094.752824074079</v>
      </c>
    </row>
    <row r="2394" spans="1:19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4">
        <v>1446087223</v>
      </c>
      <c r="J2394" s="1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30"/>
        <v>0</v>
      </c>
      <c r="P2394" t="s">
        <v>8321</v>
      </c>
      <c r="Q2394" t="s">
        <v>8322</v>
      </c>
      <c r="R2394" s="12">
        <f t="shared" si="128"/>
        <v>42276.120636574073</v>
      </c>
      <c r="S2394" s="13">
        <f t="shared" si="129"/>
        <v>42306.120636574073</v>
      </c>
    </row>
    <row r="2395" spans="1:19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4">
        <v>1439048017</v>
      </c>
      <c r="J2395" s="14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30"/>
        <v>0</v>
      </c>
      <c r="P2395" t="s">
        <v>8321</v>
      </c>
      <c r="Q2395" t="s">
        <v>8322</v>
      </c>
      <c r="R2395" s="12">
        <f t="shared" si="128"/>
        <v>42194.648344907408</v>
      </c>
      <c r="S2395" s="13">
        <f t="shared" si="129"/>
        <v>42224.648344907408</v>
      </c>
    </row>
    <row r="2396" spans="1:19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4">
        <v>1424940093</v>
      </c>
      <c r="J2396" s="14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30"/>
        <v>0</v>
      </c>
      <c r="P2396" t="s">
        <v>8321</v>
      </c>
      <c r="Q2396" t="s">
        <v>8322</v>
      </c>
      <c r="R2396" s="12">
        <f t="shared" si="128"/>
        <v>42031.362187499995</v>
      </c>
      <c r="S2396" s="13">
        <f t="shared" si="129"/>
        <v>42061.362187499995</v>
      </c>
    </row>
    <row r="2397" spans="1:19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4">
        <v>1484038620</v>
      </c>
      <c r="J2397" s="14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30"/>
        <v>0</v>
      </c>
      <c r="P2397" t="s">
        <v>8321</v>
      </c>
      <c r="Q2397" t="s">
        <v>8322</v>
      </c>
      <c r="R2397" s="12">
        <f t="shared" si="128"/>
        <v>42717.121377314819</v>
      </c>
      <c r="S2397" s="13">
        <f t="shared" si="129"/>
        <v>42745.372916666667</v>
      </c>
    </row>
    <row r="2398" spans="1:19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4">
        <v>1444940558</v>
      </c>
      <c r="J2398" s="14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30"/>
        <v>0</v>
      </c>
      <c r="P2398" t="s">
        <v>8321</v>
      </c>
      <c r="Q2398" t="s">
        <v>8322</v>
      </c>
      <c r="R2398" s="12">
        <f t="shared" si="128"/>
        <v>42262.849050925928</v>
      </c>
      <c r="S2398" s="13">
        <f t="shared" si="129"/>
        <v>42292.849050925928</v>
      </c>
    </row>
    <row r="2399" spans="1:19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4">
        <v>1420233256</v>
      </c>
      <c r="J2399" s="14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30"/>
        <v>0</v>
      </c>
      <c r="P2399" t="s">
        <v>8321</v>
      </c>
      <c r="Q2399" t="s">
        <v>8322</v>
      </c>
      <c r="R2399" s="12">
        <f t="shared" si="128"/>
        <v>41976.88490740741</v>
      </c>
      <c r="S2399" s="13">
        <f t="shared" si="129"/>
        <v>42006.88490740741</v>
      </c>
    </row>
    <row r="2400" spans="1:19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4">
        <v>1435874384</v>
      </c>
      <c r="J2400" s="14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30"/>
        <v>0</v>
      </c>
      <c r="P2400" t="s">
        <v>8321</v>
      </c>
      <c r="Q2400" t="s">
        <v>8322</v>
      </c>
      <c r="R2400" s="12">
        <f t="shared" si="128"/>
        <v>42157.916481481487</v>
      </c>
      <c r="S2400" s="13">
        <f t="shared" si="129"/>
        <v>42187.916481481487</v>
      </c>
    </row>
    <row r="2401" spans="1:19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4">
        <v>1418934506</v>
      </c>
      <c r="J2401" s="14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30"/>
        <v>0</v>
      </c>
      <c r="P2401" t="s">
        <v>8321</v>
      </c>
      <c r="Q2401" t="s">
        <v>8322</v>
      </c>
      <c r="R2401" s="12">
        <f t="shared" si="128"/>
        <v>41956.853078703702</v>
      </c>
      <c r="S2401" s="13">
        <f t="shared" si="129"/>
        <v>41991.853078703702</v>
      </c>
    </row>
    <row r="2402" spans="1:19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4">
        <v>1460615164</v>
      </c>
      <c r="J2402" s="14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30"/>
        <v>0</v>
      </c>
      <c r="P2402" t="s">
        <v>8321</v>
      </c>
      <c r="Q2402" t="s">
        <v>8322</v>
      </c>
      <c r="R2402" s="12">
        <f t="shared" si="128"/>
        <v>42444.268101851849</v>
      </c>
      <c r="S2402" s="13">
        <f t="shared" si="129"/>
        <v>42474.268101851849</v>
      </c>
    </row>
    <row r="2403" spans="1:19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4">
        <v>1457207096</v>
      </c>
      <c r="J2403" s="14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30"/>
        <v>1</v>
      </c>
      <c r="P2403" t="s">
        <v>8334</v>
      </c>
      <c r="Q2403" t="s">
        <v>8335</v>
      </c>
      <c r="R2403" s="12">
        <f t="shared" si="128"/>
        <v>42374.822870370372</v>
      </c>
      <c r="S2403" s="13">
        <f t="shared" si="129"/>
        <v>42434.822870370372</v>
      </c>
    </row>
    <row r="2404" spans="1:19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4">
        <v>1431533931</v>
      </c>
      <c r="J2404" s="1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30"/>
        <v>0</v>
      </c>
      <c r="P2404" t="s">
        <v>8334</v>
      </c>
      <c r="Q2404" t="s">
        <v>8335</v>
      </c>
      <c r="R2404" s="12">
        <f t="shared" si="128"/>
        <v>42107.679756944446</v>
      </c>
      <c r="S2404" s="13">
        <f t="shared" si="129"/>
        <v>42137.679756944446</v>
      </c>
    </row>
    <row r="2405" spans="1:19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4">
        <v>1459368658</v>
      </c>
      <c r="J2405" s="14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30"/>
        <v>17</v>
      </c>
      <c r="P2405" t="s">
        <v>8334</v>
      </c>
      <c r="Q2405" t="s">
        <v>8335</v>
      </c>
      <c r="R2405" s="12">
        <f t="shared" si="128"/>
        <v>42399.882615740738</v>
      </c>
      <c r="S2405" s="13">
        <f t="shared" si="129"/>
        <v>42459.840949074074</v>
      </c>
    </row>
    <row r="2406" spans="1:19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4">
        <v>1451782607</v>
      </c>
      <c r="J2406" s="14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30"/>
        <v>0</v>
      </c>
      <c r="P2406" t="s">
        <v>8334</v>
      </c>
      <c r="Q2406" t="s">
        <v>8335</v>
      </c>
      <c r="R2406" s="12">
        <f t="shared" si="128"/>
        <v>42342.03943287037</v>
      </c>
      <c r="S2406" s="13">
        <f t="shared" si="129"/>
        <v>42372.03943287037</v>
      </c>
    </row>
    <row r="2407" spans="1:19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4">
        <v>1472911375</v>
      </c>
      <c r="J2407" s="14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30"/>
        <v>23</v>
      </c>
      <c r="P2407" t="s">
        <v>8334</v>
      </c>
      <c r="Q2407" t="s">
        <v>8335</v>
      </c>
      <c r="R2407" s="12">
        <f t="shared" si="128"/>
        <v>42595.585358796292</v>
      </c>
      <c r="S2407" s="13">
        <f t="shared" si="129"/>
        <v>42616.585358796292</v>
      </c>
    </row>
    <row r="2408" spans="1:19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4">
        <v>1421635190</v>
      </c>
      <c r="J2408" s="14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30"/>
        <v>41</v>
      </c>
      <c r="P2408" t="s">
        <v>8334</v>
      </c>
      <c r="Q2408" t="s">
        <v>8335</v>
      </c>
      <c r="R2408" s="12">
        <f t="shared" si="128"/>
        <v>41983.110995370371</v>
      </c>
      <c r="S2408" s="13">
        <f t="shared" si="129"/>
        <v>42023.110995370371</v>
      </c>
    </row>
    <row r="2409" spans="1:19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4">
        <v>1428732000</v>
      </c>
      <c r="J2409" s="14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30"/>
        <v>25</v>
      </c>
      <c r="P2409" t="s">
        <v>8334</v>
      </c>
      <c r="Q2409" t="s">
        <v>8335</v>
      </c>
      <c r="R2409" s="12">
        <f t="shared" si="128"/>
        <v>42082.575555555552</v>
      </c>
      <c r="S2409" s="13">
        <f t="shared" si="129"/>
        <v>42105.25</v>
      </c>
    </row>
    <row r="2410" spans="1:19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4">
        <v>1415247757</v>
      </c>
      <c r="J2410" s="14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30"/>
        <v>0</v>
      </c>
      <c r="P2410" t="s">
        <v>8334</v>
      </c>
      <c r="Q2410" t="s">
        <v>8335</v>
      </c>
      <c r="R2410" s="12">
        <f t="shared" si="128"/>
        <v>41919.140706018516</v>
      </c>
      <c r="S2410" s="13">
        <f t="shared" si="129"/>
        <v>41949.182372685187</v>
      </c>
    </row>
    <row r="2411" spans="1:19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4">
        <v>1439931675</v>
      </c>
      <c r="J2411" s="14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30"/>
        <v>2</v>
      </c>
      <c r="P2411" t="s">
        <v>8334</v>
      </c>
      <c r="Q2411" t="s">
        <v>8335</v>
      </c>
      <c r="R2411" s="12">
        <f t="shared" si="128"/>
        <v>42204.875868055555</v>
      </c>
      <c r="S2411" s="13">
        <f t="shared" si="129"/>
        <v>42234.875868055555</v>
      </c>
    </row>
    <row r="2412" spans="1:19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4">
        <v>1441619275</v>
      </c>
      <c r="J2412" s="14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30"/>
        <v>0</v>
      </c>
      <c r="P2412" t="s">
        <v>8334</v>
      </c>
      <c r="Q2412" t="s">
        <v>8335</v>
      </c>
      <c r="R2412" s="12">
        <f t="shared" si="128"/>
        <v>42224.408275462964</v>
      </c>
      <c r="S2412" s="13">
        <f t="shared" si="129"/>
        <v>42254.408275462964</v>
      </c>
    </row>
    <row r="2413" spans="1:19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4">
        <v>1440524082</v>
      </c>
      <c r="J2413" s="14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30"/>
        <v>1</v>
      </c>
      <c r="P2413" t="s">
        <v>8334</v>
      </c>
      <c r="Q2413" t="s">
        <v>8335</v>
      </c>
      <c r="R2413" s="12">
        <f t="shared" si="128"/>
        <v>42211.732430555552</v>
      </c>
      <c r="S2413" s="13">
        <f t="shared" si="129"/>
        <v>42241.732430555552</v>
      </c>
    </row>
    <row r="2414" spans="1:19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4">
        <v>1480185673</v>
      </c>
      <c r="J2414" s="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30"/>
        <v>0</v>
      </c>
      <c r="P2414" t="s">
        <v>8334</v>
      </c>
      <c r="Q2414" t="s">
        <v>8335</v>
      </c>
      <c r="R2414" s="12">
        <f t="shared" si="128"/>
        <v>42655.736956018518</v>
      </c>
      <c r="S2414" s="13">
        <f t="shared" si="129"/>
        <v>42700.778622685189</v>
      </c>
    </row>
    <row r="2415" spans="1:19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4">
        <v>1401579000</v>
      </c>
      <c r="J2415" s="14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30"/>
        <v>1</v>
      </c>
      <c r="P2415" t="s">
        <v>8334</v>
      </c>
      <c r="Q2415" t="s">
        <v>8335</v>
      </c>
      <c r="R2415" s="12">
        <f t="shared" si="128"/>
        <v>41760.10974537037</v>
      </c>
      <c r="S2415" s="13">
        <f t="shared" si="129"/>
        <v>41790.979166666664</v>
      </c>
    </row>
    <row r="2416" spans="1:19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4">
        <v>1440215940</v>
      </c>
      <c r="J2416" s="14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30"/>
        <v>3</v>
      </c>
      <c r="P2416" t="s">
        <v>8334</v>
      </c>
      <c r="Q2416" t="s">
        <v>8335</v>
      </c>
      <c r="R2416" s="12">
        <f t="shared" si="128"/>
        <v>42198.695138888885</v>
      </c>
      <c r="S2416" s="13">
        <f t="shared" si="129"/>
        <v>42238.165972222225</v>
      </c>
    </row>
    <row r="2417" spans="1:19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4">
        <v>1468615346</v>
      </c>
      <c r="J2417" s="14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30"/>
        <v>1</v>
      </c>
      <c r="P2417" t="s">
        <v>8334</v>
      </c>
      <c r="Q2417" t="s">
        <v>8335</v>
      </c>
      <c r="R2417" s="12">
        <f t="shared" si="128"/>
        <v>42536.862800925926</v>
      </c>
      <c r="S2417" s="13">
        <f t="shared" si="129"/>
        <v>42566.862800925926</v>
      </c>
    </row>
    <row r="2418" spans="1:19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4">
        <v>1426345200</v>
      </c>
      <c r="J2418" s="14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30"/>
        <v>0</v>
      </c>
      <c r="P2418" t="s">
        <v>8334</v>
      </c>
      <c r="Q2418" t="s">
        <v>8335</v>
      </c>
      <c r="R2418" s="12">
        <f t="shared" si="128"/>
        <v>42019.737766203703</v>
      </c>
      <c r="S2418" s="13">
        <f t="shared" si="129"/>
        <v>42077.625</v>
      </c>
    </row>
    <row r="2419" spans="1:19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4">
        <v>1407705187</v>
      </c>
      <c r="J2419" s="14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30"/>
        <v>0</v>
      </c>
      <c r="P2419" t="s">
        <v>8334</v>
      </c>
      <c r="Q2419" t="s">
        <v>8335</v>
      </c>
      <c r="R2419" s="12">
        <f t="shared" si="128"/>
        <v>41831.884108796294</v>
      </c>
      <c r="S2419" s="13">
        <f t="shared" si="129"/>
        <v>41861.884108796294</v>
      </c>
    </row>
    <row r="2420" spans="1:19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4">
        <v>1427225644</v>
      </c>
      <c r="J2420" s="14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30"/>
        <v>0</v>
      </c>
      <c r="P2420" t="s">
        <v>8334</v>
      </c>
      <c r="Q2420" t="s">
        <v>8335</v>
      </c>
      <c r="R2420" s="12">
        <f t="shared" si="128"/>
        <v>42027.856990740736</v>
      </c>
      <c r="S2420" s="13">
        <f t="shared" si="129"/>
        <v>42087.815324074079</v>
      </c>
    </row>
    <row r="2421" spans="1:19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4">
        <v>1424281389</v>
      </c>
      <c r="J2421" s="14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30"/>
        <v>0</v>
      </c>
      <c r="P2421" t="s">
        <v>8334</v>
      </c>
      <c r="Q2421" t="s">
        <v>8335</v>
      </c>
      <c r="R2421" s="12">
        <f t="shared" si="128"/>
        <v>41993.738298611104</v>
      </c>
      <c r="S2421" s="13">
        <f t="shared" si="129"/>
        <v>42053.738298611104</v>
      </c>
    </row>
    <row r="2422" spans="1:19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4">
        <v>1415583695</v>
      </c>
      <c r="J2422" s="14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30"/>
        <v>15</v>
      </c>
      <c r="P2422" t="s">
        <v>8334</v>
      </c>
      <c r="Q2422" t="s">
        <v>8335</v>
      </c>
      <c r="R2422" s="12">
        <f t="shared" si="128"/>
        <v>41893.028877314813</v>
      </c>
      <c r="S2422" s="13">
        <f t="shared" si="129"/>
        <v>41953.070543981477</v>
      </c>
    </row>
    <row r="2423" spans="1:19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4">
        <v>1424536196</v>
      </c>
      <c r="J2423" s="14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30"/>
        <v>0</v>
      </c>
      <c r="P2423" t="s">
        <v>8334</v>
      </c>
      <c r="Q2423" t="s">
        <v>8335</v>
      </c>
      <c r="R2423" s="12">
        <f t="shared" si="128"/>
        <v>42026.687453703707</v>
      </c>
      <c r="S2423" s="13">
        <f t="shared" si="129"/>
        <v>42056.687453703707</v>
      </c>
    </row>
    <row r="2424" spans="1:19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4">
        <v>1426091036</v>
      </c>
      <c r="J2424" s="1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30"/>
        <v>0</v>
      </c>
      <c r="P2424" t="s">
        <v>8334</v>
      </c>
      <c r="Q2424" t="s">
        <v>8335</v>
      </c>
      <c r="R2424" s="12">
        <f t="shared" si="128"/>
        <v>42044.724953703699</v>
      </c>
      <c r="S2424" s="13">
        <f t="shared" si="129"/>
        <v>42074.683287037042</v>
      </c>
    </row>
    <row r="2425" spans="1:19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4">
        <v>1420044890</v>
      </c>
      <c r="J2425" s="14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30"/>
        <v>0</v>
      </c>
      <c r="P2425" t="s">
        <v>8334</v>
      </c>
      <c r="Q2425" t="s">
        <v>8335</v>
      </c>
      <c r="R2425" s="12">
        <f t="shared" si="128"/>
        <v>41974.704745370371</v>
      </c>
      <c r="S2425" s="13">
        <f t="shared" si="129"/>
        <v>42004.704745370371</v>
      </c>
    </row>
    <row r="2426" spans="1:19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4">
        <v>1414445108</v>
      </c>
      <c r="J2426" s="14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30"/>
        <v>1</v>
      </c>
      <c r="P2426" t="s">
        <v>8334</v>
      </c>
      <c r="Q2426" t="s">
        <v>8335</v>
      </c>
      <c r="R2426" s="12">
        <f t="shared" si="128"/>
        <v>41909.892453703702</v>
      </c>
      <c r="S2426" s="13">
        <f t="shared" si="129"/>
        <v>41939.892453703702</v>
      </c>
    </row>
    <row r="2427" spans="1:19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4">
        <v>1464386640</v>
      </c>
      <c r="J2427" s="14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30"/>
        <v>0</v>
      </c>
      <c r="P2427" t="s">
        <v>8334</v>
      </c>
      <c r="Q2427" t="s">
        <v>8335</v>
      </c>
      <c r="R2427" s="12">
        <f t="shared" si="128"/>
        <v>42502.913761574076</v>
      </c>
      <c r="S2427" s="13">
        <f t="shared" si="129"/>
        <v>42517.919444444444</v>
      </c>
    </row>
    <row r="2428" spans="1:19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4">
        <v>1439006692</v>
      </c>
      <c r="J2428" s="14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30"/>
        <v>0</v>
      </c>
      <c r="P2428" t="s">
        <v>8334</v>
      </c>
      <c r="Q2428" t="s">
        <v>8335</v>
      </c>
      <c r="R2428" s="12">
        <f t="shared" si="128"/>
        <v>42164.170046296291</v>
      </c>
      <c r="S2428" s="13">
        <f t="shared" si="129"/>
        <v>42224.170046296291</v>
      </c>
    </row>
    <row r="2429" spans="1:19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4">
        <v>1458715133</v>
      </c>
      <c r="J2429" s="14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30"/>
        <v>0</v>
      </c>
      <c r="P2429" t="s">
        <v>8334</v>
      </c>
      <c r="Q2429" t="s">
        <v>8335</v>
      </c>
      <c r="R2429" s="12">
        <f t="shared" si="128"/>
        <v>42412.318668981476</v>
      </c>
      <c r="S2429" s="13">
        <f t="shared" si="129"/>
        <v>42452.277002314819</v>
      </c>
    </row>
    <row r="2430" spans="1:19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4">
        <v>1426182551</v>
      </c>
      <c r="J2430" s="14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30"/>
        <v>0</v>
      </c>
      <c r="P2430" t="s">
        <v>8334</v>
      </c>
      <c r="Q2430" t="s">
        <v>8335</v>
      </c>
      <c r="R2430" s="12">
        <f t="shared" si="128"/>
        <v>42045.784155092595</v>
      </c>
      <c r="S2430" s="13">
        <f t="shared" si="129"/>
        <v>42075.742488425924</v>
      </c>
    </row>
    <row r="2431" spans="1:19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4">
        <v>1486313040</v>
      </c>
      <c r="J2431" s="14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30"/>
        <v>1</v>
      </c>
      <c r="P2431" t="s">
        <v>8334</v>
      </c>
      <c r="Q2431" t="s">
        <v>8335</v>
      </c>
      <c r="R2431" s="12">
        <f t="shared" si="128"/>
        <v>42734.879236111112</v>
      </c>
      <c r="S2431" s="13">
        <f t="shared" si="129"/>
        <v>42771.697222222225</v>
      </c>
    </row>
    <row r="2432" spans="1:19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4">
        <v>1455246504</v>
      </c>
      <c r="J2432" s="14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30"/>
        <v>1</v>
      </c>
      <c r="P2432" t="s">
        <v>8334</v>
      </c>
      <c r="Q2432" t="s">
        <v>8335</v>
      </c>
      <c r="R2432" s="12">
        <f t="shared" si="128"/>
        <v>42382.130833333329</v>
      </c>
      <c r="S2432" s="13">
        <f t="shared" si="129"/>
        <v>42412.130833333329</v>
      </c>
    </row>
    <row r="2433" spans="1:19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4">
        <v>1467080613</v>
      </c>
      <c r="J2433" s="14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30"/>
        <v>0</v>
      </c>
      <c r="P2433" t="s">
        <v>8334</v>
      </c>
      <c r="Q2433" t="s">
        <v>8335</v>
      </c>
      <c r="R2433" s="12">
        <f t="shared" si="128"/>
        <v>42489.099687499998</v>
      </c>
      <c r="S2433" s="13">
        <f t="shared" si="129"/>
        <v>42549.099687499998</v>
      </c>
    </row>
    <row r="2434" spans="1:19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4">
        <v>1425791697</v>
      </c>
      <c r="J2434" s="1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30"/>
        <v>0</v>
      </c>
      <c r="P2434" t="s">
        <v>8334</v>
      </c>
      <c r="Q2434" t="s">
        <v>8335</v>
      </c>
      <c r="R2434" s="12">
        <f t="shared" ref="R2434:R2497" si="131">(((J2434/60)/60)/24)+DATE(1970,1,1)</f>
        <v>42041.218715277777</v>
      </c>
      <c r="S2434" s="13">
        <f t="shared" ref="S2434:S2497" si="132">(((I2434/60)/60)/24)+DATE(1970,1,1)</f>
        <v>42071.218715277777</v>
      </c>
    </row>
    <row r="2435" spans="1:19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4">
        <v>1456608943</v>
      </c>
      <c r="J2435" s="14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30"/>
        <v>0</v>
      </c>
      <c r="P2435" t="s">
        <v>8334</v>
      </c>
      <c r="Q2435" t="s">
        <v>8335</v>
      </c>
      <c r="R2435" s="12">
        <f t="shared" si="131"/>
        <v>42397.89980324074</v>
      </c>
      <c r="S2435" s="13">
        <f t="shared" si="132"/>
        <v>42427.89980324074</v>
      </c>
    </row>
    <row r="2436" spans="1:19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4">
        <v>1438662474</v>
      </c>
      <c r="J2436" s="14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30"/>
        <v>0</v>
      </c>
      <c r="P2436" t="s">
        <v>8334</v>
      </c>
      <c r="Q2436" t="s">
        <v>8335</v>
      </c>
      <c r="R2436" s="12">
        <f t="shared" si="131"/>
        <v>42180.18604166666</v>
      </c>
      <c r="S2436" s="13">
        <f t="shared" si="132"/>
        <v>42220.18604166666</v>
      </c>
    </row>
    <row r="2437" spans="1:19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4">
        <v>1444027186</v>
      </c>
      <c r="J2437" s="14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30"/>
        <v>0</v>
      </c>
      <c r="P2437" t="s">
        <v>8334</v>
      </c>
      <c r="Q2437" t="s">
        <v>8335</v>
      </c>
      <c r="R2437" s="12">
        <f t="shared" si="131"/>
        <v>42252.277615740735</v>
      </c>
      <c r="S2437" s="13">
        <f t="shared" si="132"/>
        <v>42282.277615740735</v>
      </c>
    </row>
    <row r="2438" spans="1:19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4">
        <v>1454078770</v>
      </c>
      <c r="J2438" s="14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30"/>
        <v>0</v>
      </c>
      <c r="P2438" t="s">
        <v>8334</v>
      </c>
      <c r="Q2438" t="s">
        <v>8335</v>
      </c>
      <c r="R2438" s="12">
        <f t="shared" si="131"/>
        <v>42338.615393518514</v>
      </c>
      <c r="S2438" s="13">
        <f t="shared" si="132"/>
        <v>42398.615393518514</v>
      </c>
    </row>
    <row r="2439" spans="1:19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4">
        <v>1426615200</v>
      </c>
      <c r="J2439" s="14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30"/>
        <v>0</v>
      </c>
      <c r="P2439" t="s">
        <v>8334</v>
      </c>
      <c r="Q2439" t="s">
        <v>8335</v>
      </c>
      <c r="R2439" s="12">
        <f t="shared" si="131"/>
        <v>42031.965138888889</v>
      </c>
      <c r="S2439" s="13">
        <f t="shared" si="132"/>
        <v>42080.75</v>
      </c>
    </row>
    <row r="2440" spans="1:19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4">
        <v>1449529062</v>
      </c>
      <c r="J2440" s="14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30"/>
        <v>0</v>
      </c>
      <c r="P2440" t="s">
        <v>8334</v>
      </c>
      <c r="Q2440" t="s">
        <v>8335</v>
      </c>
      <c r="R2440" s="12">
        <f t="shared" si="131"/>
        <v>42285.91506944444</v>
      </c>
      <c r="S2440" s="13">
        <f t="shared" si="132"/>
        <v>42345.956736111111</v>
      </c>
    </row>
    <row r="2441" spans="1:19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4">
        <v>1445197129</v>
      </c>
      <c r="J2441" s="14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30"/>
        <v>0</v>
      </c>
      <c r="P2441" t="s">
        <v>8334</v>
      </c>
      <c r="Q2441" t="s">
        <v>8335</v>
      </c>
      <c r="R2441" s="12">
        <f t="shared" si="131"/>
        <v>42265.818622685183</v>
      </c>
      <c r="S2441" s="13">
        <f t="shared" si="132"/>
        <v>42295.818622685183</v>
      </c>
    </row>
    <row r="2442" spans="1:19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4">
        <v>1455399313</v>
      </c>
      <c r="J2442" s="14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33">ROUND(E2442/D2442*100,0)</f>
        <v>0</v>
      </c>
      <c r="P2442" t="s">
        <v>8334</v>
      </c>
      <c r="Q2442" t="s">
        <v>8335</v>
      </c>
      <c r="R2442" s="12">
        <f t="shared" si="131"/>
        <v>42383.899456018517</v>
      </c>
      <c r="S2442" s="13">
        <f t="shared" si="132"/>
        <v>42413.899456018517</v>
      </c>
    </row>
    <row r="2443" spans="1:19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4">
        <v>1437627540</v>
      </c>
      <c r="J2443" s="14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33"/>
        <v>108</v>
      </c>
      <c r="P2443" t="s">
        <v>8334</v>
      </c>
      <c r="Q2443" t="s">
        <v>8350</v>
      </c>
      <c r="R2443" s="12">
        <f t="shared" si="131"/>
        <v>42187.125625000001</v>
      </c>
      <c r="S2443" s="13">
        <f t="shared" si="132"/>
        <v>42208.207638888889</v>
      </c>
    </row>
    <row r="2444" spans="1:19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4">
        <v>1426777228</v>
      </c>
      <c r="J2444" s="1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33"/>
        <v>126</v>
      </c>
      <c r="P2444" t="s">
        <v>8334</v>
      </c>
      <c r="Q2444" t="s">
        <v>8350</v>
      </c>
      <c r="R2444" s="12">
        <f t="shared" si="131"/>
        <v>42052.666990740734</v>
      </c>
      <c r="S2444" s="13">
        <f t="shared" si="132"/>
        <v>42082.625324074077</v>
      </c>
    </row>
    <row r="2445" spans="1:19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4">
        <v>1408114822</v>
      </c>
      <c r="J2445" s="14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33"/>
        <v>203</v>
      </c>
      <c r="P2445" t="s">
        <v>8334</v>
      </c>
      <c r="Q2445" t="s">
        <v>8350</v>
      </c>
      <c r="R2445" s="12">
        <f t="shared" si="131"/>
        <v>41836.625254629631</v>
      </c>
      <c r="S2445" s="13">
        <f t="shared" si="132"/>
        <v>41866.625254629631</v>
      </c>
    </row>
    <row r="2446" spans="1:19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4">
        <v>1464199591</v>
      </c>
      <c r="J2446" s="14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33"/>
        <v>109</v>
      </c>
      <c r="P2446" t="s">
        <v>8334</v>
      </c>
      <c r="Q2446" t="s">
        <v>8350</v>
      </c>
      <c r="R2446" s="12">
        <f t="shared" si="131"/>
        <v>42485.754525462966</v>
      </c>
      <c r="S2446" s="13">
        <f t="shared" si="132"/>
        <v>42515.754525462966</v>
      </c>
    </row>
    <row r="2447" spans="1:19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4">
        <v>1443242021</v>
      </c>
      <c r="J2447" s="14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33"/>
        <v>173</v>
      </c>
      <c r="P2447" t="s">
        <v>8334</v>
      </c>
      <c r="Q2447" t="s">
        <v>8350</v>
      </c>
      <c r="R2447" s="12">
        <f t="shared" si="131"/>
        <v>42243.190057870372</v>
      </c>
      <c r="S2447" s="13">
        <f t="shared" si="132"/>
        <v>42273.190057870372</v>
      </c>
    </row>
    <row r="2448" spans="1:19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4">
        <v>1480174071</v>
      </c>
      <c r="J2448" s="14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33"/>
        <v>168</v>
      </c>
      <c r="P2448" t="s">
        <v>8334</v>
      </c>
      <c r="Q2448" t="s">
        <v>8350</v>
      </c>
      <c r="R2448" s="12">
        <f t="shared" si="131"/>
        <v>42670.602673611109</v>
      </c>
      <c r="S2448" s="13">
        <f t="shared" si="132"/>
        <v>42700.64434027778</v>
      </c>
    </row>
    <row r="2449" spans="1:19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4">
        <v>1478923200</v>
      </c>
      <c r="J2449" s="14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33"/>
        <v>427</v>
      </c>
      <c r="P2449" t="s">
        <v>8334</v>
      </c>
      <c r="Q2449" t="s">
        <v>8350</v>
      </c>
      <c r="R2449" s="12">
        <f t="shared" si="131"/>
        <v>42654.469826388886</v>
      </c>
      <c r="S2449" s="13">
        <f t="shared" si="132"/>
        <v>42686.166666666672</v>
      </c>
    </row>
    <row r="2450" spans="1:19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4">
        <v>1472621760</v>
      </c>
      <c r="J2450" s="14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33"/>
        <v>108</v>
      </c>
      <c r="P2450" t="s">
        <v>8334</v>
      </c>
      <c r="Q2450" t="s">
        <v>8350</v>
      </c>
      <c r="R2450" s="12">
        <f t="shared" si="131"/>
        <v>42607.316122685181</v>
      </c>
      <c r="S2450" s="13">
        <f t="shared" si="132"/>
        <v>42613.233333333337</v>
      </c>
    </row>
    <row r="2451" spans="1:19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4">
        <v>1417321515</v>
      </c>
      <c r="J2451" s="14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33"/>
        <v>108</v>
      </c>
      <c r="P2451" t="s">
        <v>8334</v>
      </c>
      <c r="Q2451" t="s">
        <v>8350</v>
      </c>
      <c r="R2451" s="12">
        <f t="shared" si="131"/>
        <v>41943.142534722225</v>
      </c>
      <c r="S2451" s="13">
        <f t="shared" si="132"/>
        <v>41973.184201388889</v>
      </c>
    </row>
    <row r="2452" spans="1:19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4">
        <v>1414465860</v>
      </c>
      <c r="J2452" s="14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33"/>
        <v>102</v>
      </c>
      <c r="P2452" t="s">
        <v>8334</v>
      </c>
      <c r="Q2452" t="s">
        <v>8350</v>
      </c>
      <c r="R2452" s="12">
        <f t="shared" si="131"/>
        <v>41902.07240740741</v>
      </c>
      <c r="S2452" s="13">
        <f t="shared" si="132"/>
        <v>41940.132638888892</v>
      </c>
    </row>
    <row r="2453" spans="1:19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4">
        <v>1488750490</v>
      </c>
      <c r="J2453" s="14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33"/>
        <v>115</v>
      </c>
      <c r="P2453" t="s">
        <v>8334</v>
      </c>
      <c r="Q2453" t="s">
        <v>8350</v>
      </c>
      <c r="R2453" s="12">
        <f t="shared" si="131"/>
        <v>42779.908449074079</v>
      </c>
      <c r="S2453" s="13">
        <f t="shared" si="132"/>
        <v>42799.908449074079</v>
      </c>
    </row>
    <row r="2454" spans="1:19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4">
        <v>1451430000</v>
      </c>
      <c r="J2454" s="1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33"/>
        <v>134</v>
      </c>
      <c r="P2454" t="s">
        <v>8334</v>
      </c>
      <c r="Q2454" t="s">
        <v>8350</v>
      </c>
      <c r="R2454" s="12">
        <f t="shared" si="131"/>
        <v>42338.84375</v>
      </c>
      <c r="S2454" s="13">
        <f t="shared" si="132"/>
        <v>42367.958333333328</v>
      </c>
    </row>
    <row r="2455" spans="1:19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4">
        <v>1486053409</v>
      </c>
      <c r="J2455" s="14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33"/>
        <v>155</v>
      </c>
      <c r="P2455" t="s">
        <v>8334</v>
      </c>
      <c r="Q2455" t="s">
        <v>8350</v>
      </c>
      <c r="R2455" s="12">
        <f t="shared" si="131"/>
        <v>42738.692233796297</v>
      </c>
      <c r="S2455" s="13">
        <f t="shared" si="132"/>
        <v>42768.692233796297</v>
      </c>
    </row>
    <row r="2456" spans="1:19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4">
        <v>1489207808</v>
      </c>
      <c r="J2456" s="14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33"/>
        <v>101</v>
      </c>
      <c r="P2456" t="s">
        <v>8334</v>
      </c>
      <c r="Q2456" t="s">
        <v>8350</v>
      </c>
      <c r="R2456" s="12">
        <f t="shared" si="131"/>
        <v>42770.201481481476</v>
      </c>
      <c r="S2456" s="13">
        <f t="shared" si="132"/>
        <v>42805.201481481476</v>
      </c>
    </row>
    <row r="2457" spans="1:19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4">
        <v>1461177950</v>
      </c>
      <c r="J2457" s="14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33"/>
        <v>182</v>
      </c>
      <c r="P2457" t="s">
        <v>8334</v>
      </c>
      <c r="Q2457" t="s">
        <v>8350</v>
      </c>
      <c r="R2457" s="12">
        <f t="shared" si="131"/>
        <v>42452.781828703708</v>
      </c>
      <c r="S2457" s="13">
        <f t="shared" si="132"/>
        <v>42480.781828703708</v>
      </c>
    </row>
    <row r="2458" spans="1:19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4">
        <v>1488063839</v>
      </c>
      <c r="J2458" s="14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33"/>
        <v>181</v>
      </c>
      <c r="P2458" t="s">
        <v>8334</v>
      </c>
      <c r="Q2458" t="s">
        <v>8350</v>
      </c>
      <c r="R2458" s="12">
        <f t="shared" si="131"/>
        <v>42761.961099537039</v>
      </c>
      <c r="S2458" s="13">
        <f t="shared" si="132"/>
        <v>42791.961099537039</v>
      </c>
    </row>
    <row r="2459" spans="1:19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4">
        <v>1458826056</v>
      </c>
      <c r="J2459" s="14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33"/>
        <v>102</v>
      </c>
      <c r="P2459" t="s">
        <v>8334</v>
      </c>
      <c r="Q2459" t="s">
        <v>8350</v>
      </c>
      <c r="R2459" s="12">
        <f t="shared" si="131"/>
        <v>42423.602500000001</v>
      </c>
      <c r="S2459" s="13">
        <f t="shared" si="132"/>
        <v>42453.560833333337</v>
      </c>
    </row>
    <row r="2460" spans="1:19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4">
        <v>1465498800</v>
      </c>
      <c r="J2460" s="14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33"/>
        <v>110</v>
      </c>
      <c r="P2460" t="s">
        <v>8334</v>
      </c>
      <c r="Q2460" t="s">
        <v>8350</v>
      </c>
      <c r="R2460" s="12">
        <f t="shared" si="131"/>
        <v>42495.871736111112</v>
      </c>
      <c r="S2460" s="13">
        <f t="shared" si="132"/>
        <v>42530.791666666672</v>
      </c>
    </row>
    <row r="2461" spans="1:19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4">
        <v>1458742685</v>
      </c>
      <c r="J2461" s="14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33"/>
        <v>102</v>
      </c>
      <c r="P2461" t="s">
        <v>8334</v>
      </c>
      <c r="Q2461" t="s">
        <v>8350</v>
      </c>
      <c r="R2461" s="12">
        <f t="shared" si="131"/>
        <v>42407.637557870374</v>
      </c>
      <c r="S2461" s="13">
        <f t="shared" si="132"/>
        <v>42452.595891203702</v>
      </c>
    </row>
    <row r="2462" spans="1:19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4">
        <v>1483417020</v>
      </c>
      <c r="J2462" s="14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33"/>
        <v>101</v>
      </c>
      <c r="P2462" t="s">
        <v>8334</v>
      </c>
      <c r="Q2462" t="s">
        <v>8350</v>
      </c>
      <c r="R2462" s="12">
        <f t="shared" si="131"/>
        <v>42704.187118055561</v>
      </c>
      <c r="S2462" s="13">
        <f t="shared" si="132"/>
        <v>42738.178472222222</v>
      </c>
    </row>
    <row r="2463" spans="1:19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4">
        <v>1317438000</v>
      </c>
      <c r="J2463" s="14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33"/>
        <v>104</v>
      </c>
      <c r="P2463" t="s">
        <v>8310</v>
      </c>
      <c r="Q2463" t="s">
        <v>8328</v>
      </c>
      <c r="R2463" s="12">
        <f t="shared" si="131"/>
        <v>40784.012696759259</v>
      </c>
      <c r="S2463" s="13">
        <f t="shared" si="132"/>
        <v>40817.125</v>
      </c>
    </row>
    <row r="2464" spans="1:19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4">
        <v>1342672096</v>
      </c>
      <c r="J2464" s="1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33"/>
        <v>111</v>
      </c>
      <c r="P2464" t="s">
        <v>8310</v>
      </c>
      <c r="Q2464" t="s">
        <v>8328</v>
      </c>
      <c r="R2464" s="12">
        <f t="shared" si="131"/>
        <v>41089.186296296299</v>
      </c>
      <c r="S2464" s="13">
        <f t="shared" si="132"/>
        <v>41109.186296296299</v>
      </c>
    </row>
    <row r="2465" spans="1:19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4">
        <v>1366138800</v>
      </c>
      <c r="J2465" s="14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33"/>
        <v>116</v>
      </c>
      <c r="P2465" t="s">
        <v>8310</v>
      </c>
      <c r="Q2465" t="s">
        <v>8328</v>
      </c>
      <c r="R2465" s="12">
        <f t="shared" si="131"/>
        <v>41341.111400462964</v>
      </c>
      <c r="S2465" s="13">
        <f t="shared" si="132"/>
        <v>41380.791666666664</v>
      </c>
    </row>
    <row r="2466" spans="1:19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4">
        <v>1443641340</v>
      </c>
      <c r="J2466" s="14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33"/>
        <v>111</v>
      </c>
      <c r="P2466" t="s">
        <v>8310</v>
      </c>
      <c r="Q2466" t="s">
        <v>8328</v>
      </c>
      <c r="R2466" s="12">
        <f t="shared" si="131"/>
        <v>42248.90042824074</v>
      </c>
      <c r="S2466" s="13">
        <f t="shared" si="132"/>
        <v>42277.811805555553</v>
      </c>
    </row>
    <row r="2467" spans="1:19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4">
        <v>1348420548</v>
      </c>
      <c r="J2467" s="14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33"/>
        <v>180</v>
      </c>
      <c r="P2467" t="s">
        <v>8310</v>
      </c>
      <c r="Q2467" t="s">
        <v>8328</v>
      </c>
      <c r="R2467" s="12">
        <f t="shared" si="131"/>
        <v>41145.719305555554</v>
      </c>
      <c r="S2467" s="13">
        <f t="shared" si="132"/>
        <v>41175.719305555554</v>
      </c>
    </row>
    <row r="2468" spans="1:19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4">
        <v>1368066453</v>
      </c>
      <c r="J2468" s="14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33"/>
        <v>100</v>
      </c>
      <c r="P2468" t="s">
        <v>8310</v>
      </c>
      <c r="Q2468" t="s">
        <v>8328</v>
      </c>
      <c r="R2468" s="12">
        <f t="shared" si="131"/>
        <v>41373.102465277778</v>
      </c>
      <c r="S2468" s="13">
        <f t="shared" si="132"/>
        <v>41403.102465277778</v>
      </c>
    </row>
    <row r="2469" spans="1:19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4">
        <v>1336669200</v>
      </c>
      <c r="J2469" s="14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33"/>
        <v>119</v>
      </c>
      <c r="P2469" t="s">
        <v>8310</v>
      </c>
      <c r="Q2469" t="s">
        <v>8328</v>
      </c>
      <c r="R2469" s="12">
        <f t="shared" si="131"/>
        <v>41025.874201388891</v>
      </c>
      <c r="S2469" s="13">
        <f t="shared" si="132"/>
        <v>41039.708333333336</v>
      </c>
    </row>
    <row r="2470" spans="1:19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4">
        <v>1351400400</v>
      </c>
      <c r="J2470" s="14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33"/>
        <v>107</v>
      </c>
      <c r="P2470" t="s">
        <v>8310</v>
      </c>
      <c r="Q2470" t="s">
        <v>8328</v>
      </c>
      <c r="R2470" s="12">
        <f t="shared" si="131"/>
        <v>41174.154178240737</v>
      </c>
      <c r="S2470" s="13">
        <f t="shared" si="132"/>
        <v>41210.208333333336</v>
      </c>
    </row>
    <row r="2471" spans="1:19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4">
        <v>1297160329</v>
      </c>
      <c r="J2471" s="14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33"/>
        <v>114</v>
      </c>
      <c r="P2471" t="s">
        <v>8310</v>
      </c>
      <c r="Q2471" t="s">
        <v>8328</v>
      </c>
      <c r="R2471" s="12">
        <f t="shared" si="131"/>
        <v>40557.429733796293</v>
      </c>
      <c r="S2471" s="13">
        <f t="shared" si="132"/>
        <v>40582.429733796293</v>
      </c>
    </row>
    <row r="2472" spans="1:19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4">
        <v>1337824055</v>
      </c>
      <c r="J2472" s="14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33"/>
        <v>103</v>
      </c>
      <c r="P2472" t="s">
        <v>8310</v>
      </c>
      <c r="Q2472" t="s">
        <v>8328</v>
      </c>
      <c r="R2472" s="12">
        <f t="shared" si="131"/>
        <v>41023.07471064815</v>
      </c>
      <c r="S2472" s="13">
        <f t="shared" si="132"/>
        <v>41053.07471064815</v>
      </c>
    </row>
    <row r="2473" spans="1:19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4">
        <v>1327535392</v>
      </c>
      <c r="J2473" s="14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33"/>
        <v>128</v>
      </c>
      <c r="P2473" t="s">
        <v>8310</v>
      </c>
      <c r="Q2473" t="s">
        <v>8328</v>
      </c>
      <c r="R2473" s="12">
        <f t="shared" si="131"/>
        <v>40893.992962962962</v>
      </c>
      <c r="S2473" s="13">
        <f t="shared" si="132"/>
        <v>40933.992962962962</v>
      </c>
    </row>
    <row r="2474" spans="1:19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4">
        <v>1283562180</v>
      </c>
      <c r="J2474" s="1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33"/>
        <v>136</v>
      </c>
      <c r="P2474" t="s">
        <v>8310</v>
      </c>
      <c r="Q2474" t="s">
        <v>8328</v>
      </c>
      <c r="R2474" s="12">
        <f t="shared" si="131"/>
        <v>40354.11550925926</v>
      </c>
      <c r="S2474" s="13">
        <f t="shared" si="132"/>
        <v>40425.043749999997</v>
      </c>
    </row>
    <row r="2475" spans="1:19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4">
        <v>1352573869</v>
      </c>
      <c r="J2475" s="14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33"/>
        <v>100</v>
      </c>
      <c r="P2475" t="s">
        <v>8310</v>
      </c>
      <c r="Q2475" t="s">
        <v>8328</v>
      </c>
      <c r="R2475" s="12">
        <f t="shared" si="131"/>
        <v>41193.748483796298</v>
      </c>
      <c r="S2475" s="13">
        <f t="shared" si="132"/>
        <v>41223.790150462963</v>
      </c>
    </row>
    <row r="2476" spans="1:19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4">
        <v>1286756176</v>
      </c>
      <c r="J2476" s="14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33"/>
        <v>100</v>
      </c>
      <c r="P2476" t="s">
        <v>8310</v>
      </c>
      <c r="Q2476" t="s">
        <v>8328</v>
      </c>
      <c r="R2476" s="12">
        <f t="shared" si="131"/>
        <v>40417.011296296296</v>
      </c>
      <c r="S2476" s="13">
        <f t="shared" si="132"/>
        <v>40462.011296296296</v>
      </c>
    </row>
    <row r="2477" spans="1:19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4">
        <v>1278799200</v>
      </c>
      <c r="J2477" s="14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33"/>
        <v>105</v>
      </c>
      <c r="P2477" t="s">
        <v>8310</v>
      </c>
      <c r="Q2477" t="s">
        <v>8328</v>
      </c>
      <c r="R2477" s="12">
        <f t="shared" si="131"/>
        <v>40310.287673611114</v>
      </c>
      <c r="S2477" s="13">
        <f t="shared" si="132"/>
        <v>40369.916666666664</v>
      </c>
    </row>
    <row r="2478" spans="1:19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4">
        <v>1415004770</v>
      </c>
      <c r="J2478" s="14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33"/>
        <v>105</v>
      </c>
      <c r="P2478" t="s">
        <v>8310</v>
      </c>
      <c r="Q2478" t="s">
        <v>8328</v>
      </c>
      <c r="R2478" s="12">
        <f t="shared" si="131"/>
        <v>41913.328356481477</v>
      </c>
      <c r="S2478" s="13">
        <f t="shared" si="132"/>
        <v>41946.370023148149</v>
      </c>
    </row>
    <row r="2479" spans="1:19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4">
        <v>1344789345</v>
      </c>
      <c r="J2479" s="14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33"/>
        <v>171</v>
      </c>
      <c r="P2479" t="s">
        <v>8310</v>
      </c>
      <c r="Q2479" t="s">
        <v>8328</v>
      </c>
      <c r="R2479" s="12">
        <f t="shared" si="131"/>
        <v>41088.691493055558</v>
      </c>
      <c r="S2479" s="13">
        <f t="shared" si="132"/>
        <v>41133.691493055558</v>
      </c>
    </row>
    <row r="2480" spans="1:19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4">
        <v>1358117313</v>
      </c>
      <c r="J2480" s="14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33"/>
        <v>128</v>
      </c>
      <c r="P2480" t="s">
        <v>8310</v>
      </c>
      <c r="Q2480" t="s">
        <v>8328</v>
      </c>
      <c r="R2480" s="12">
        <f t="shared" si="131"/>
        <v>41257.950381944444</v>
      </c>
      <c r="S2480" s="13">
        <f t="shared" si="132"/>
        <v>41287.950381944444</v>
      </c>
    </row>
    <row r="2481" spans="1:19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4">
        <v>1343440800</v>
      </c>
      <c r="J2481" s="14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33"/>
        <v>133</v>
      </c>
      <c r="P2481" t="s">
        <v>8310</v>
      </c>
      <c r="Q2481" t="s">
        <v>8328</v>
      </c>
      <c r="R2481" s="12">
        <f t="shared" si="131"/>
        <v>41107.726782407408</v>
      </c>
      <c r="S2481" s="13">
        <f t="shared" si="132"/>
        <v>41118.083333333336</v>
      </c>
    </row>
    <row r="2482" spans="1:19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4">
        <v>1444516084</v>
      </c>
      <c r="J2482" s="14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33"/>
        <v>100</v>
      </c>
      <c r="P2482" t="s">
        <v>8310</v>
      </c>
      <c r="Q2482" t="s">
        <v>8328</v>
      </c>
      <c r="R2482" s="12">
        <f t="shared" si="131"/>
        <v>42227.936157407406</v>
      </c>
      <c r="S2482" s="13">
        <f t="shared" si="132"/>
        <v>42287.936157407406</v>
      </c>
    </row>
    <row r="2483" spans="1:19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4">
        <v>1335799808</v>
      </c>
      <c r="J2483" s="14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33"/>
        <v>113</v>
      </c>
      <c r="P2483" t="s">
        <v>8310</v>
      </c>
      <c r="Q2483" t="s">
        <v>8328</v>
      </c>
      <c r="R2483" s="12">
        <f t="shared" si="131"/>
        <v>40999.645925925928</v>
      </c>
      <c r="S2483" s="13">
        <f t="shared" si="132"/>
        <v>41029.645925925928</v>
      </c>
    </row>
    <row r="2484" spans="1:19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4">
        <v>1312224383</v>
      </c>
      <c r="J2484" s="1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33"/>
        <v>100</v>
      </c>
      <c r="P2484" t="s">
        <v>8310</v>
      </c>
      <c r="Q2484" t="s">
        <v>8328</v>
      </c>
      <c r="R2484" s="12">
        <f t="shared" si="131"/>
        <v>40711.782210648147</v>
      </c>
      <c r="S2484" s="13">
        <f t="shared" si="132"/>
        <v>40756.782210648147</v>
      </c>
    </row>
    <row r="2485" spans="1:19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4">
        <v>1335891603</v>
      </c>
      <c r="J2485" s="14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33"/>
        <v>114</v>
      </c>
      <c r="P2485" t="s">
        <v>8310</v>
      </c>
      <c r="Q2485" t="s">
        <v>8328</v>
      </c>
      <c r="R2485" s="12">
        <f t="shared" si="131"/>
        <v>40970.750034722223</v>
      </c>
      <c r="S2485" s="13">
        <f t="shared" si="132"/>
        <v>41030.708368055559</v>
      </c>
    </row>
    <row r="2486" spans="1:19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4">
        <v>1316124003</v>
      </c>
      <c r="J2486" s="14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33"/>
        <v>119</v>
      </c>
      <c r="P2486" t="s">
        <v>8310</v>
      </c>
      <c r="Q2486" t="s">
        <v>8328</v>
      </c>
      <c r="R2486" s="12">
        <f t="shared" si="131"/>
        <v>40771.916701388887</v>
      </c>
      <c r="S2486" s="13">
        <f t="shared" si="132"/>
        <v>40801.916701388887</v>
      </c>
    </row>
    <row r="2487" spans="1:19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4">
        <v>1318463879</v>
      </c>
      <c r="J2487" s="14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33"/>
        <v>103</v>
      </c>
      <c r="P2487" t="s">
        <v>8310</v>
      </c>
      <c r="Q2487" t="s">
        <v>8328</v>
      </c>
      <c r="R2487" s="12">
        <f t="shared" si="131"/>
        <v>40793.998599537037</v>
      </c>
      <c r="S2487" s="13">
        <f t="shared" si="132"/>
        <v>40828.998599537037</v>
      </c>
    </row>
    <row r="2488" spans="1:19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4">
        <v>1335113976</v>
      </c>
      <c r="J2488" s="14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33"/>
        <v>266</v>
      </c>
      <c r="P2488" t="s">
        <v>8310</v>
      </c>
      <c r="Q2488" t="s">
        <v>8328</v>
      </c>
      <c r="R2488" s="12">
        <f t="shared" si="131"/>
        <v>40991.708055555559</v>
      </c>
      <c r="S2488" s="13">
        <f t="shared" si="132"/>
        <v>41021.708055555559</v>
      </c>
    </row>
    <row r="2489" spans="1:19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4">
        <v>1338083997</v>
      </c>
      <c r="J2489" s="14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33"/>
        <v>100</v>
      </c>
      <c r="P2489" t="s">
        <v>8310</v>
      </c>
      <c r="Q2489" t="s">
        <v>8328</v>
      </c>
      <c r="R2489" s="12">
        <f t="shared" si="131"/>
        <v>41026.083298611113</v>
      </c>
      <c r="S2489" s="13">
        <f t="shared" si="132"/>
        <v>41056.083298611113</v>
      </c>
    </row>
    <row r="2490" spans="1:19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4">
        <v>1321459908</v>
      </c>
      <c r="J2490" s="14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33"/>
        <v>107</v>
      </c>
      <c r="P2490" t="s">
        <v>8310</v>
      </c>
      <c r="Q2490" t="s">
        <v>8328</v>
      </c>
      <c r="R2490" s="12">
        <f t="shared" si="131"/>
        <v>40833.633194444446</v>
      </c>
      <c r="S2490" s="13">
        <f t="shared" si="132"/>
        <v>40863.674861111111</v>
      </c>
    </row>
    <row r="2491" spans="1:19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4">
        <v>1368117239</v>
      </c>
      <c r="J2491" s="14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33"/>
        <v>134</v>
      </c>
      <c r="P2491" t="s">
        <v>8310</v>
      </c>
      <c r="Q2491" t="s">
        <v>8328</v>
      </c>
      <c r="R2491" s="12">
        <f t="shared" si="131"/>
        <v>41373.690266203703</v>
      </c>
      <c r="S2491" s="13">
        <f t="shared" si="132"/>
        <v>41403.690266203703</v>
      </c>
    </row>
    <row r="2492" spans="1:19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4">
        <v>1340429276</v>
      </c>
      <c r="J2492" s="14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33"/>
        <v>121</v>
      </c>
      <c r="P2492" t="s">
        <v>8310</v>
      </c>
      <c r="Q2492" t="s">
        <v>8328</v>
      </c>
      <c r="R2492" s="12">
        <f t="shared" si="131"/>
        <v>41023.227731481478</v>
      </c>
      <c r="S2492" s="13">
        <f t="shared" si="132"/>
        <v>41083.227731481478</v>
      </c>
    </row>
    <row r="2493" spans="1:19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4">
        <v>1295142660</v>
      </c>
      <c r="J2493" s="14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33"/>
        <v>103</v>
      </c>
      <c r="P2493" t="s">
        <v>8310</v>
      </c>
      <c r="Q2493" t="s">
        <v>8328</v>
      </c>
      <c r="R2493" s="12">
        <f t="shared" si="131"/>
        <v>40542.839282407411</v>
      </c>
      <c r="S2493" s="13">
        <f t="shared" si="132"/>
        <v>40559.07708333333</v>
      </c>
    </row>
    <row r="2494" spans="1:19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4">
        <v>1339840740</v>
      </c>
      <c r="J2494" s="1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33"/>
        <v>125</v>
      </c>
      <c r="P2494" t="s">
        <v>8310</v>
      </c>
      <c r="Q2494" t="s">
        <v>8328</v>
      </c>
      <c r="R2494" s="12">
        <f t="shared" si="131"/>
        <v>41024.985972222225</v>
      </c>
      <c r="S2494" s="13">
        <f t="shared" si="132"/>
        <v>41076.415972222225</v>
      </c>
    </row>
    <row r="2495" spans="1:19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4">
        <v>1367208140</v>
      </c>
      <c r="J2495" s="14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33"/>
        <v>129</v>
      </c>
      <c r="P2495" t="s">
        <v>8310</v>
      </c>
      <c r="Q2495" t="s">
        <v>8328</v>
      </c>
      <c r="R2495" s="12">
        <f t="shared" si="131"/>
        <v>41348.168287037035</v>
      </c>
      <c r="S2495" s="13">
        <f t="shared" si="132"/>
        <v>41393.168287037035</v>
      </c>
    </row>
    <row r="2496" spans="1:19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4">
        <v>1337786944</v>
      </c>
      <c r="J2496" s="14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33"/>
        <v>101</v>
      </c>
      <c r="P2496" t="s">
        <v>8310</v>
      </c>
      <c r="Q2496" t="s">
        <v>8328</v>
      </c>
      <c r="R2496" s="12">
        <f t="shared" si="131"/>
        <v>41022.645185185182</v>
      </c>
      <c r="S2496" s="13">
        <f t="shared" si="132"/>
        <v>41052.645185185182</v>
      </c>
    </row>
    <row r="2497" spans="1:19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4">
        <v>1339022575</v>
      </c>
      <c r="J2497" s="14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33"/>
        <v>128</v>
      </c>
      <c r="P2497" t="s">
        <v>8310</v>
      </c>
      <c r="Q2497" t="s">
        <v>8328</v>
      </c>
      <c r="R2497" s="12">
        <f t="shared" si="131"/>
        <v>41036.946469907409</v>
      </c>
      <c r="S2497" s="13">
        <f t="shared" si="132"/>
        <v>41066.946469907409</v>
      </c>
    </row>
    <row r="2498" spans="1:19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4">
        <v>1364597692</v>
      </c>
      <c r="J2498" s="14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33"/>
        <v>100</v>
      </c>
      <c r="P2498" t="s">
        <v>8310</v>
      </c>
      <c r="Q2498" t="s">
        <v>8328</v>
      </c>
      <c r="R2498" s="12">
        <f t="shared" ref="R2498:R2561" si="134">(((J2498/60)/60)/24)+DATE(1970,1,1)</f>
        <v>41327.996435185189</v>
      </c>
      <c r="S2498" s="13">
        <f t="shared" ref="S2498:S2561" si="135">(((I2498/60)/60)/24)+DATE(1970,1,1)</f>
        <v>41362.954768518517</v>
      </c>
    </row>
    <row r="2499" spans="1:19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4">
        <v>1312578338</v>
      </c>
      <c r="J2499" s="14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33"/>
        <v>113</v>
      </c>
      <c r="P2499" t="s">
        <v>8310</v>
      </c>
      <c r="Q2499" t="s">
        <v>8328</v>
      </c>
      <c r="R2499" s="12">
        <f t="shared" si="134"/>
        <v>40730.878912037035</v>
      </c>
      <c r="S2499" s="13">
        <f t="shared" si="135"/>
        <v>40760.878912037035</v>
      </c>
    </row>
    <row r="2500" spans="1:19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4">
        <v>1422400387</v>
      </c>
      <c r="J2500" s="14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33"/>
        <v>106</v>
      </c>
      <c r="P2500" t="s">
        <v>8310</v>
      </c>
      <c r="Q2500" t="s">
        <v>8328</v>
      </c>
      <c r="R2500" s="12">
        <f t="shared" si="134"/>
        <v>42017.967442129629</v>
      </c>
      <c r="S2500" s="13">
        <f t="shared" si="135"/>
        <v>42031.967442129629</v>
      </c>
    </row>
    <row r="2501" spans="1:19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4">
        <v>1356976800</v>
      </c>
      <c r="J2501" s="14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33"/>
        <v>203</v>
      </c>
      <c r="P2501" t="s">
        <v>8310</v>
      </c>
      <c r="Q2501" t="s">
        <v>8328</v>
      </c>
      <c r="R2501" s="12">
        <f t="shared" si="134"/>
        <v>41226.648576388885</v>
      </c>
      <c r="S2501" s="13">
        <f t="shared" si="135"/>
        <v>41274.75</v>
      </c>
    </row>
    <row r="2502" spans="1:19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4">
        <v>1340476375</v>
      </c>
      <c r="J2502" s="14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33"/>
        <v>113</v>
      </c>
      <c r="P2502" t="s">
        <v>8310</v>
      </c>
      <c r="Q2502" t="s">
        <v>8328</v>
      </c>
      <c r="R2502" s="12">
        <f t="shared" si="134"/>
        <v>41053.772858796299</v>
      </c>
      <c r="S2502" s="13">
        <f t="shared" si="135"/>
        <v>41083.772858796299</v>
      </c>
    </row>
    <row r="2503" spans="1:19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4">
        <v>1443379104</v>
      </c>
      <c r="J2503" s="14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33"/>
        <v>3</v>
      </c>
      <c r="P2503" t="s">
        <v>8334</v>
      </c>
      <c r="Q2503" t="s">
        <v>8351</v>
      </c>
      <c r="R2503" s="12">
        <f t="shared" si="134"/>
        <v>42244.776666666665</v>
      </c>
      <c r="S2503" s="13">
        <f t="shared" si="135"/>
        <v>42274.776666666665</v>
      </c>
    </row>
    <row r="2504" spans="1:19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4">
        <v>1411328918</v>
      </c>
      <c r="J2504" s="1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33"/>
        <v>0</v>
      </c>
      <c r="P2504" t="s">
        <v>8334</v>
      </c>
      <c r="Q2504" t="s">
        <v>8351</v>
      </c>
      <c r="R2504" s="12">
        <f t="shared" si="134"/>
        <v>41858.825439814813</v>
      </c>
      <c r="S2504" s="13">
        <f t="shared" si="135"/>
        <v>41903.825439814813</v>
      </c>
    </row>
    <row r="2505" spans="1:19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4">
        <v>1465333560</v>
      </c>
      <c r="J2505" s="14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33"/>
        <v>0</v>
      </c>
      <c r="P2505" t="s">
        <v>8334</v>
      </c>
      <c r="Q2505" t="s">
        <v>8351</v>
      </c>
      <c r="R2505" s="12">
        <f t="shared" si="134"/>
        <v>42498.899398148147</v>
      </c>
      <c r="S2505" s="13">
        <f t="shared" si="135"/>
        <v>42528.879166666666</v>
      </c>
    </row>
    <row r="2506" spans="1:19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4">
        <v>1416014534</v>
      </c>
      <c r="J2506" s="14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136">ROUND(E2506/D2506*100,0)</f>
        <v>0</v>
      </c>
      <c r="P2506" t="s">
        <v>8334</v>
      </c>
      <c r="Q2506" t="s">
        <v>8351</v>
      </c>
      <c r="R2506" s="12">
        <f t="shared" si="134"/>
        <v>41928.015439814815</v>
      </c>
      <c r="S2506" s="13">
        <f t="shared" si="135"/>
        <v>41958.057106481487</v>
      </c>
    </row>
    <row r="2507" spans="1:19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4">
        <v>1426292416</v>
      </c>
      <c r="J2507" s="14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36"/>
        <v>0</v>
      </c>
      <c r="P2507" t="s">
        <v>8334</v>
      </c>
      <c r="Q2507" t="s">
        <v>8351</v>
      </c>
      <c r="R2507" s="12">
        <f t="shared" si="134"/>
        <v>42047.05574074074</v>
      </c>
      <c r="S2507" s="13">
        <f t="shared" si="135"/>
        <v>42077.014074074075</v>
      </c>
    </row>
    <row r="2508" spans="1:19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4">
        <v>1443906000</v>
      </c>
      <c r="J2508" s="14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36"/>
        <v>1</v>
      </c>
      <c r="P2508" t="s">
        <v>8334</v>
      </c>
      <c r="Q2508" t="s">
        <v>8351</v>
      </c>
      <c r="R2508" s="12">
        <f t="shared" si="134"/>
        <v>42258.297094907408</v>
      </c>
      <c r="S2508" s="13">
        <f t="shared" si="135"/>
        <v>42280.875</v>
      </c>
    </row>
    <row r="2509" spans="1:19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4">
        <v>1431308704</v>
      </c>
      <c r="J2509" s="14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36"/>
        <v>0</v>
      </c>
      <c r="P2509" t="s">
        <v>8334</v>
      </c>
      <c r="Q2509" t="s">
        <v>8351</v>
      </c>
      <c r="R2509" s="12">
        <f t="shared" si="134"/>
        <v>42105.072962962964</v>
      </c>
      <c r="S2509" s="13">
        <f t="shared" si="135"/>
        <v>42135.072962962964</v>
      </c>
    </row>
    <row r="2510" spans="1:19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4">
        <v>1408056634</v>
      </c>
      <c r="J2510" s="14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36"/>
        <v>0</v>
      </c>
      <c r="P2510" t="s">
        <v>8334</v>
      </c>
      <c r="Q2510" t="s">
        <v>8351</v>
      </c>
      <c r="R2510" s="12">
        <f t="shared" si="134"/>
        <v>41835.951782407406</v>
      </c>
      <c r="S2510" s="13">
        <f t="shared" si="135"/>
        <v>41865.951782407406</v>
      </c>
    </row>
    <row r="2511" spans="1:19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4">
        <v>1429554349</v>
      </c>
      <c r="J2511" s="14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36"/>
        <v>1</v>
      </c>
      <c r="P2511" t="s">
        <v>8334</v>
      </c>
      <c r="Q2511" t="s">
        <v>8351</v>
      </c>
      <c r="R2511" s="12">
        <f t="shared" si="134"/>
        <v>42058.809594907405</v>
      </c>
      <c r="S2511" s="13">
        <f t="shared" si="135"/>
        <v>42114.767928240741</v>
      </c>
    </row>
    <row r="2512" spans="1:19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4">
        <v>1431647772</v>
      </c>
      <c r="J2512" s="14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36"/>
        <v>0</v>
      </c>
      <c r="P2512" t="s">
        <v>8334</v>
      </c>
      <c r="Q2512" t="s">
        <v>8351</v>
      </c>
      <c r="R2512" s="12">
        <f t="shared" si="134"/>
        <v>42078.997361111105</v>
      </c>
      <c r="S2512" s="13">
        <f t="shared" si="135"/>
        <v>42138.997361111105</v>
      </c>
    </row>
    <row r="2513" spans="1:19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4">
        <v>1454323413</v>
      </c>
      <c r="J2513" s="14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36"/>
        <v>0</v>
      </c>
      <c r="P2513" t="s">
        <v>8334</v>
      </c>
      <c r="Q2513" t="s">
        <v>8351</v>
      </c>
      <c r="R2513" s="12">
        <f t="shared" si="134"/>
        <v>42371.446909722217</v>
      </c>
      <c r="S2513" s="13">
        <f t="shared" si="135"/>
        <v>42401.446909722217</v>
      </c>
    </row>
    <row r="2514" spans="1:19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4">
        <v>1418504561</v>
      </c>
      <c r="J2514" s="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36"/>
        <v>0</v>
      </c>
      <c r="P2514" t="s">
        <v>8334</v>
      </c>
      <c r="Q2514" t="s">
        <v>8351</v>
      </c>
      <c r="R2514" s="12">
        <f t="shared" si="134"/>
        <v>41971.876863425925</v>
      </c>
      <c r="S2514" s="13">
        <f t="shared" si="135"/>
        <v>41986.876863425925</v>
      </c>
    </row>
    <row r="2515" spans="1:19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4">
        <v>1488067789</v>
      </c>
      <c r="J2515" s="14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36"/>
        <v>0</v>
      </c>
      <c r="P2515" t="s">
        <v>8334</v>
      </c>
      <c r="Q2515" t="s">
        <v>8351</v>
      </c>
      <c r="R2515" s="12">
        <f t="shared" si="134"/>
        <v>42732.00681712963</v>
      </c>
      <c r="S2515" s="13">
        <f t="shared" si="135"/>
        <v>42792.00681712963</v>
      </c>
    </row>
    <row r="2516" spans="1:19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4">
        <v>1408526477</v>
      </c>
      <c r="J2516" s="14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36"/>
        <v>2</v>
      </c>
      <c r="P2516" t="s">
        <v>8334</v>
      </c>
      <c r="Q2516" t="s">
        <v>8351</v>
      </c>
      <c r="R2516" s="12">
        <f t="shared" si="134"/>
        <v>41854.389780092592</v>
      </c>
      <c r="S2516" s="13">
        <f t="shared" si="135"/>
        <v>41871.389780092592</v>
      </c>
    </row>
    <row r="2517" spans="1:19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4">
        <v>1424635753</v>
      </c>
      <c r="J2517" s="14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36"/>
        <v>19</v>
      </c>
      <c r="P2517" t="s">
        <v>8334</v>
      </c>
      <c r="Q2517" t="s">
        <v>8351</v>
      </c>
      <c r="R2517" s="12">
        <f t="shared" si="134"/>
        <v>42027.839733796296</v>
      </c>
      <c r="S2517" s="13">
        <f t="shared" si="135"/>
        <v>42057.839733796296</v>
      </c>
    </row>
    <row r="2518" spans="1:19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4">
        <v>1417279252</v>
      </c>
      <c r="J2518" s="14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36"/>
        <v>0</v>
      </c>
      <c r="P2518" t="s">
        <v>8334</v>
      </c>
      <c r="Q2518" t="s">
        <v>8351</v>
      </c>
      <c r="R2518" s="12">
        <f t="shared" si="134"/>
        <v>41942.653379629628</v>
      </c>
      <c r="S2518" s="13">
        <f t="shared" si="135"/>
        <v>41972.6950462963</v>
      </c>
    </row>
    <row r="2519" spans="1:19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4">
        <v>1426788930</v>
      </c>
      <c r="J2519" s="14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36"/>
        <v>10</v>
      </c>
      <c r="P2519" t="s">
        <v>8334</v>
      </c>
      <c r="Q2519" t="s">
        <v>8351</v>
      </c>
      <c r="R2519" s="12">
        <f t="shared" si="134"/>
        <v>42052.802430555559</v>
      </c>
      <c r="S2519" s="13">
        <f t="shared" si="135"/>
        <v>42082.760763888888</v>
      </c>
    </row>
    <row r="2520" spans="1:19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4">
        <v>1415899228</v>
      </c>
      <c r="J2520" s="14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36"/>
        <v>0</v>
      </c>
      <c r="P2520" t="s">
        <v>8334</v>
      </c>
      <c r="Q2520" t="s">
        <v>8351</v>
      </c>
      <c r="R2520" s="12">
        <f t="shared" si="134"/>
        <v>41926.680879629632</v>
      </c>
      <c r="S2520" s="13">
        <f t="shared" si="135"/>
        <v>41956.722546296296</v>
      </c>
    </row>
    <row r="2521" spans="1:19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4">
        <v>1405741404</v>
      </c>
      <c r="J2521" s="14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36"/>
        <v>0</v>
      </c>
      <c r="P2521" t="s">
        <v>8334</v>
      </c>
      <c r="Q2521" t="s">
        <v>8351</v>
      </c>
      <c r="R2521" s="12">
        <f t="shared" si="134"/>
        <v>41809.155138888891</v>
      </c>
      <c r="S2521" s="13">
        <f t="shared" si="135"/>
        <v>41839.155138888891</v>
      </c>
    </row>
    <row r="2522" spans="1:19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4">
        <v>1476559260</v>
      </c>
      <c r="J2522" s="14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36"/>
        <v>0</v>
      </c>
      <c r="P2522" t="s">
        <v>8334</v>
      </c>
      <c r="Q2522" t="s">
        <v>8351</v>
      </c>
      <c r="R2522" s="12">
        <f t="shared" si="134"/>
        <v>42612.600520833337</v>
      </c>
      <c r="S2522" s="13">
        <f t="shared" si="135"/>
        <v>42658.806249999994</v>
      </c>
    </row>
    <row r="2523" spans="1:19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4">
        <v>1444778021</v>
      </c>
      <c r="J2523" s="14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36"/>
        <v>109</v>
      </c>
      <c r="P2523" t="s">
        <v>8310</v>
      </c>
      <c r="Q2523" t="s">
        <v>8352</v>
      </c>
      <c r="R2523" s="12">
        <f t="shared" si="134"/>
        <v>42269.967835648145</v>
      </c>
      <c r="S2523" s="13">
        <f t="shared" si="135"/>
        <v>42290.967835648145</v>
      </c>
    </row>
    <row r="2524" spans="1:19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4">
        <v>1461336720</v>
      </c>
      <c r="J2524" s="1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36"/>
        <v>100</v>
      </c>
      <c r="P2524" t="s">
        <v>8310</v>
      </c>
      <c r="Q2524" t="s">
        <v>8352</v>
      </c>
      <c r="R2524" s="12">
        <f t="shared" si="134"/>
        <v>42460.573611111111</v>
      </c>
      <c r="S2524" s="13">
        <f t="shared" si="135"/>
        <v>42482.619444444441</v>
      </c>
    </row>
    <row r="2525" spans="1:19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4">
        <v>1416270292</v>
      </c>
      <c r="J2525" s="14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36"/>
        <v>156</v>
      </c>
      <c r="P2525" t="s">
        <v>8310</v>
      </c>
      <c r="Q2525" t="s">
        <v>8352</v>
      </c>
      <c r="R2525" s="12">
        <f t="shared" si="134"/>
        <v>41930.975601851853</v>
      </c>
      <c r="S2525" s="13">
        <f t="shared" si="135"/>
        <v>41961.017268518524</v>
      </c>
    </row>
    <row r="2526" spans="1:19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4">
        <v>1419136200</v>
      </c>
      <c r="J2526" s="14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36"/>
        <v>102</v>
      </c>
      <c r="P2526" t="s">
        <v>8310</v>
      </c>
      <c r="Q2526" t="s">
        <v>8352</v>
      </c>
      <c r="R2526" s="12">
        <f t="shared" si="134"/>
        <v>41961.807372685187</v>
      </c>
      <c r="S2526" s="13">
        <f t="shared" si="135"/>
        <v>41994.1875</v>
      </c>
    </row>
    <row r="2527" spans="1:19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4">
        <v>1340914571</v>
      </c>
      <c r="J2527" s="14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36"/>
        <v>100</v>
      </c>
      <c r="P2527" t="s">
        <v>8310</v>
      </c>
      <c r="Q2527" t="s">
        <v>8352</v>
      </c>
      <c r="R2527" s="12">
        <f t="shared" si="134"/>
        <v>41058.844571759262</v>
      </c>
      <c r="S2527" s="13">
        <f t="shared" si="135"/>
        <v>41088.844571759262</v>
      </c>
    </row>
    <row r="2528" spans="1:19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4">
        <v>1418014740</v>
      </c>
      <c r="J2528" s="14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36"/>
        <v>113</v>
      </c>
      <c r="P2528" t="s">
        <v>8310</v>
      </c>
      <c r="Q2528" t="s">
        <v>8352</v>
      </c>
      <c r="R2528" s="12">
        <f t="shared" si="134"/>
        <v>41953.091134259259</v>
      </c>
      <c r="S2528" s="13">
        <f t="shared" si="135"/>
        <v>41981.207638888889</v>
      </c>
    </row>
    <row r="2529" spans="1:19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4">
        <v>1382068740</v>
      </c>
      <c r="J2529" s="14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36"/>
        <v>102</v>
      </c>
      <c r="P2529" t="s">
        <v>8310</v>
      </c>
      <c r="Q2529" t="s">
        <v>8352</v>
      </c>
      <c r="R2529" s="12">
        <f t="shared" si="134"/>
        <v>41546.75105324074</v>
      </c>
      <c r="S2529" s="13">
        <f t="shared" si="135"/>
        <v>41565.165972222225</v>
      </c>
    </row>
    <row r="2530" spans="1:19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4">
        <v>1440068400</v>
      </c>
      <c r="J2530" s="14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36"/>
        <v>107</v>
      </c>
      <c r="P2530" t="s">
        <v>8310</v>
      </c>
      <c r="Q2530" t="s">
        <v>8352</v>
      </c>
      <c r="R2530" s="12">
        <f t="shared" si="134"/>
        <v>42217.834525462968</v>
      </c>
      <c r="S2530" s="13">
        <f t="shared" si="135"/>
        <v>42236.458333333328</v>
      </c>
    </row>
    <row r="2531" spans="1:19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4">
        <v>1332636975</v>
      </c>
      <c r="J2531" s="14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36"/>
        <v>104</v>
      </c>
      <c r="P2531" t="s">
        <v>8310</v>
      </c>
      <c r="Q2531" t="s">
        <v>8352</v>
      </c>
      <c r="R2531" s="12">
        <f t="shared" si="134"/>
        <v>40948.080729166664</v>
      </c>
      <c r="S2531" s="13">
        <f t="shared" si="135"/>
        <v>40993.0390625</v>
      </c>
    </row>
    <row r="2532" spans="1:19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4">
        <v>1429505400</v>
      </c>
      <c r="J2532" s="14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36"/>
        <v>100</v>
      </c>
      <c r="P2532" t="s">
        <v>8310</v>
      </c>
      <c r="Q2532" t="s">
        <v>8352</v>
      </c>
      <c r="R2532" s="12">
        <f t="shared" si="134"/>
        <v>42081.864641203705</v>
      </c>
      <c r="S2532" s="13">
        <f t="shared" si="135"/>
        <v>42114.201388888891</v>
      </c>
    </row>
    <row r="2533" spans="1:19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4">
        <v>1439611140</v>
      </c>
      <c r="J2533" s="14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36"/>
        <v>100</v>
      </c>
      <c r="P2533" t="s">
        <v>8310</v>
      </c>
      <c r="Q2533" t="s">
        <v>8352</v>
      </c>
      <c r="R2533" s="12">
        <f t="shared" si="134"/>
        <v>42208.680023148147</v>
      </c>
      <c r="S2533" s="13">
        <f t="shared" si="135"/>
        <v>42231.165972222225</v>
      </c>
    </row>
    <row r="2534" spans="1:19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4">
        <v>1345148566</v>
      </c>
      <c r="J2534" s="1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36"/>
        <v>126</v>
      </c>
      <c r="P2534" t="s">
        <v>8310</v>
      </c>
      <c r="Q2534" t="s">
        <v>8352</v>
      </c>
      <c r="R2534" s="12">
        <f t="shared" si="134"/>
        <v>41107.849143518521</v>
      </c>
      <c r="S2534" s="13">
        <f t="shared" si="135"/>
        <v>41137.849143518521</v>
      </c>
    </row>
    <row r="2535" spans="1:19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4">
        <v>1362160868</v>
      </c>
      <c r="J2535" s="14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36"/>
        <v>111</v>
      </c>
      <c r="P2535" t="s">
        <v>8310</v>
      </c>
      <c r="Q2535" t="s">
        <v>8352</v>
      </c>
      <c r="R2535" s="12">
        <f t="shared" si="134"/>
        <v>41304.751284722224</v>
      </c>
      <c r="S2535" s="13">
        <f t="shared" si="135"/>
        <v>41334.750787037039</v>
      </c>
    </row>
    <row r="2536" spans="1:19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4">
        <v>1262325600</v>
      </c>
      <c r="J2536" s="14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36"/>
        <v>105</v>
      </c>
      <c r="P2536" t="s">
        <v>8310</v>
      </c>
      <c r="Q2536" t="s">
        <v>8352</v>
      </c>
      <c r="R2536" s="12">
        <f t="shared" si="134"/>
        <v>40127.700370370374</v>
      </c>
      <c r="S2536" s="13">
        <f t="shared" si="135"/>
        <v>40179.25</v>
      </c>
    </row>
    <row r="2537" spans="1:19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4">
        <v>1417463945</v>
      </c>
      <c r="J2537" s="14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36"/>
        <v>104</v>
      </c>
      <c r="P2537" t="s">
        <v>8310</v>
      </c>
      <c r="Q2537" t="s">
        <v>8352</v>
      </c>
      <c r="R2537" s="12">
        <f t="shared" si="134"/>
        <v>41943.791030092594</v>
      </c>
      <c r="S2537" s="13">
        <f t="shared" si="135"/>
        <v>41974.832696759258</v>
      </c>
    </row>
    <row r="2538" spans="1:19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4">
        <v>1375151566</v>
      </c>
      <c r="J2538" s="14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36"/>
        <v>116</v>
      </c>
      <c r="P2538" t="s">
        <v>8310</v>
      </c>
      <c r="Q2538" t="s">
        <v>8352</v>
      </c>
      <c r="R2538" s="12">
        <f t="shared" si="134"/>
        <v>41464.106087962966</v>
      </c>
      <c r="S2538" s="13">
        <f t="shared" si="135"/>
        <v>41485.106087962966</v>
      </c>
    </row>
    <row r="2539" spans="1:19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4">
        <v>1312212855</v>
      </c>
      <c r="J2539" s="14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36"/>
        <v>110</v>
      </c>
      <c r="P2539" t="s">
        <v>8310</v>
      </c>
      <c r="Q2539" t="s">
        <v>8352</v>
      </c>
      <c r="R2539" s="12">
        <f t="shared" si="134"/>
        <v>40696.648784722223</v>
      </c>
      <c r="S2539" s="13">
        <f t="shared" si="135"/>
        <v>40756.648784722223</v>
      </c>
    </row>
    <row r="2540" spans="1:19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4">
        <v>1361681940</v>
      </c>
      <c r="J2540" s="14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36"/>
        <v>113</v>
      </c>
      <c r="P2540" t="s">
        <v>8310</v>
      </c>
      <c r="Q2540" t="s">
        <v>8352</v>
      </c>
      <c r="R2540" s="12">
        <f t="shared" si="134"/>
        <v>41298.509965277779</v>
      </c>
      <c r="S2540" s="13">
        <f t="shared" si="135"/>
        <v>41329.207638888889</v>
      </c>
    </row>
    <row r="2541" spans="1:19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4">
        <v>1422913152</v>
      </c>
      <c r="J2541" s="14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36"/>
        <v>100</v>
      </c>
      <c r="P2541" t="s">
        <v>8310</v>
      </c>
      <c r="Q2541" t="s">
        <v>8352</v>
      </c>
      <c r="R2541" s="12">
        <f t="shared" si="134"/>
        <v>41977.902222222227</v>
      </c>
      <c r="S2541" s="13">
        <f t="shared" si="135"/>
        <v>42037.902222222227</v>
      </c>
    </row>
    <row r="2542" spans="1:19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4">
        <v>1319904721</v>
      </c>
      <c r="J2542" s="14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36"/>
        <v>103</v>
      </c>
      <c r="P2542" t="s">
        <v>8310</v>
      </c>
      <c r="Q2542" t="s">
        <v>8352</v>
      </c>
      <c r="R2542" s="12">
        <f t="shared" si="134"/>
        <v>40785.675011574072</v>
      </c>
      <c r="S2542" s="13">
        <f t="shared" si="135"/>
        <v>40845.675011574072</v>
      </c>
    </row>
    <row r="2543" spans="1:19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4">
        <v>1380192418</v>
      </c>
      <c r="J2543" s="14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36"/>
        <v>107</v>
      </c>
      <c r="P2543" t="s">
        <v>8310</v>
      </c>
      <c r="Q2543" t="s">
        <v>8352</v>
      </c>
      <c r="R2543" s="12">
        <f t="shared" si="134"/>
        <v>41483.449282407404</v>
      </c>
      <c r="S2543" s="13">
        <f t="shared" si="135"/>
        <v>41543.449282407404</v>
      </c>
    </row>
    <row r="2544" spans="1:19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4">
        <v>1380599940</v>
      </c>
      <c r="J2544" s="1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36"/>
        <v>104</v>
      </c>
      <c r="P2544" t="s">
        <v>8310</v>
      </c>
      <c r="Q2544" t="s">
        <v>8352</v>
      </c>
      <c r="R2544" s="12">
        <f t="shared" si="134"/>
        <v>41509.426585648151</v>
      </c>
      <c r="S2544" s="13">
        <f t="shared" si="135"/>
        <v>41548.165972222225</v>
      </c>
    </row>
    <row r="2545" spans="1:19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4">
        <v>1293937200</v>
      </c>
      <c r="J2545" s="14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36"/>
        <v>156</v>
      </c>
      <c r="P2545" t="s">
        <v>8310</v>
      </c>
      <c r="Q2545" t="s">
        <v>8352</v>
      </c>
      <c r="R2545" s="12">
        <f t="shared" si="134"/>
        <v>40514.107615740737</v>
      </c>
      <c r="S2545" s="13">
        <f t="shared" si="135"/>
        <v>40545.125</v>
      </c>
    </row>
    <row r="2546" spans="1:19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4">
        <v>1341750569</v>
      </c>
      <c r="J2546" s="14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36"/>
        <v>101</v>
      </c>
      <c r="P2546" t="s">
        <v>8310</v>
      </c>
      <c r="Q2546" t="s">
        <v>8352</v>
      </c>
      <c r="R2546" s="12">
        <f t="shared" si="134"/>
        <v>41068.520474537036</v>
      </c>
      <c r="S2546" s="13">
        <f t="shared" si="135"/>
        <v>41098.520474537036</v>
      </c>
    </row>
    <row r="2547" spans="1:19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4">
        <v>1424997000</v>
      </c>
      <c r="J2547" s="14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36"/>
        <v>195</v>
      </c>
      <c r="P2547" t="s">
        <v>8310</v>
      </c>
      <c r="Q2547" t="s">
        <v>8352</v>
      </c>
      <c r="R2547" s="12">
        <f t="shared" si="134"/>
        <v>42027.13817129629</v>
      </c>
      <c r="S2547" s="13">
        <f t="shared" si="135"/>
        <v>42062.020833333328</v>
      </c>
    </row>
    <row r="2548" spans="1:19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4">
        <v>1380949200</v>
      </c>
      <c r="J2548" s="14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36"/>
        <v>112</v>
      </c>
      <c r="P2548" t="s">
        <v>8310</v>
      </c>
      <c r="Q2548" t="s">
        <v>8352</v>
      </c>
      <c r="R2548" s="12">
        <f t="shared" si="134"/>
        <v>41524.858553240738</v>
      </c>
      <c r="S2548" s="13">
        <f t="shared" si="135"/>
        <v>41552.208333333336</v>
      </c>
    </row>
    <row r="2549" spans="1:19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4">
        <v>1333560803</v>
      </c>
      <c r="J2549" s="14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36"/>
        <v>120</v>
      </c>
      <c r="P2549" t="s">
        <v>8310</v>
      </c>
      <c r="Q2549" t="s">
        <v>8352</v>
      </c>
      <c r="R2549" s="12">
        <f t="shared" si="134"/>
        <v>40973.773182870369</v>
      </c>
      <c r="S2549" s="13">
        <f t="shared" si="135"/>
        <v>41003.731516203705</v>
      </c>
    </row>
    <row r="2550" spans="1:19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4">
        <v>1475209620</v>
      </c>
      <c r="J2550" s="14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36"/>
        <v>102</v>
      </c>
      <c r="P2550" t="s">
        <v>8310</v>
      </c>
      <c r="Q2550" t="s">
        <v>8352</v>
      </c>
      <c r="R2550" s="12">
        <f t="shared" si="134"/>
        <v>42618.625428240746</v>
      </c>
      <c r="S2550" s="13">
        <f t="shared" si="135"/>
        <v>42643.185416666667</v>
      </c>
    </row>
    <row r="2551" spans="1:19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4">
        <v>1370019600</v>
      </c>
      <c r="J2551" s="14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36"/>
        <v>103</v>
      </c>
      <c r="P2551" t="s">
        <v>8310</v>
      </c>
      <c r="Q2551" t="s">
        <v>8352</v>
      </c>
      <c r="R2551" s="12">
        <f t="shared" si="134"/>
        <v>41390.757754629631</v>
      </c>
      <c r="S2551" s="13">
        <f t="shared" si="135"/>
        <v>41425.708333333336</v>
      </c>
    </row>
    <row r="2552" spans="1:19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4">
        <v>1444276740</v>
      </c>
      <c r="J2552" s="14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36"/>
        <v>101</v>
      </c>
      <c r="P2552" t="s">
        <v>8310</v>
      </c>
      <c r="Q2552" t="s">
        <v>8352</v>
      </c>
      <c r="R2552" s="12">
        <f t="shared" si="134"/>
        <v>42228.634328703702</v>
      </c>
      <c r="S2552" s="13">
        <f t="shared" si="135"/>
        <v>42285.165972222225</v>
      </c>
    </row>
    <row r="2553" spans="1:19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4">
        <v>1332362880</v>
      </c>
      <c r="J2553" s="14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36"/>
        <v>103</v>
      </c>
      <c r="P2553" t="s">
        <v>8310</v>
      </c>
      <c r="Q2553" t="s">
        <v>8352</v>
      </c>
      <c r="R2553" s="12">
        <f t="shared" si="134"/>
        <v>40961.252141203702</v>
      </c>
      <c r="S2553" s="13">
        <f t="shared" si="135"/>
        <v>40989.866666666669</v>
      </c>
    </row>
    <row r="2554" spans="1:19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4">
        <v>1488741981</v>
      </c>
      <c r="J2554" s="1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36"/>
        <v>107</v>
      </c>
      <c r="P2554" t="s">
        <v>8310</v>
      </c>
      <c r="Q2554" t="s">
        <v>8352</v>
      </c>
      <c r="R2554" s="12">
        <f t="shared" si="134"/>
        <v>42769.809965277775</v>
      </c>
      <c r="S2554" s="13">
        <f t="shared" si="135"/>
        <v>42799.809965277775</v>
      </c>
    </row>
    <row r="2555" spans="1:19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4">
        <v>1348202807</v>
      </c>
      <c r="J2555" s="14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36"/>
        <v>156</v>
      </c>
      <c r="P2555" t="s">
        <v>8310</v>
      </c>
      <c r="Q2555" t="s">
        <v>8352</v>
      </c>
      <c r="R2555" s="12">
        <f t="shared" si="134"/>
        <v>41113.199155092596</v>
      </c>
      <c r="S2555" s="13">
        <f t="shared" si="135"/>
        <v>41173.199155092596</v>
      </c>
    </row>
    <row r="2556" spans="1:19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4">
        <v>1433131140</v>
      </c>
      <c r="J2556" s="14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36"/>
        <v>123</v>
      </c>
      <c r="P2556" t="s">
        <v>8310</v>
      </c>
      <c r="Q2556" t="s">
        <v>8352</v>
      </c>
      <c r="R2556" s="12">
        <f t="shared" si="134"/>
        <v>42125.078275462962</v>
      </c>
      <c r="S2556" s="13">
        <f t="shared" si="135"/>
        <v>42156.165972222225</v>
      </c>
    </row>
    <row r="2557" spans="1:19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4">
        <v>1338219793</v>
      </c>
      <c r="J2557" s="14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36"/>
        <v>107</v>
      </c>
      <c r="P2557" t="s">
        <v>8310</v>
      </c>
      <c r="Q2557" t="s">
        <v>8352</v>
      </c>
      <c r="R2557" s="12">
        <f t="shared" si="134"/>
        <v>41026.655011574076</v>
      </c>
      <c r="S2557" s="13">
        <f t="shared" si="135"/>
        <v>41057.655011574076</v>
      </c>
    </row>
    <row r="2558" spans="1:19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4">
        <v>1356392857</v>
      </c>
      <c r="J2558" s="14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36"/>
        <v>106</v>
      </c>
      <c r="P2558" t="s">
        <v>8310</v>
      </c>
      <c r="Q2558" t="s">
        <v>8352</v>
      </c>
      <c r="R2558" s="12">
        <f t="shared" si="134"/>
        <v>41222.991400462961</v>
      </c>
      <c r="S2558" s="13">
        <f t="shared" si="135"/>
        <v>41267.991400462961</v>
      </c>
    </row>
    <row r="2559" spans="1:19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4">
        <v>1400176386</v>
      </c>
      <c r="J2559" s="14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36"/>
        <v>118</v>
      </c>
      <c r="P2559" t="s">
        <v>8310</v>
      </c>
      <c r="Q2559" t="s">
        <v>8352</v>
      </c>
      <c r="R2559" s="12">
        <f t="shared" si="134"/>
        <v>41744.745208333334</v>
      </c>
      <c r="S2559" s="13">
        <f t="shared" si="135"/>
        <v>41774.745208333334</v>
      </c>
    </row>
    <row r="2560" spans="1:19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4">
        <v>1430488740</v>
      </c>
      <c r="J2560" s="14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36"/>
        <v>109</v>
      </c>
      <c r="P2560" t="s">
        <v>8310</v>
      </c>
      <c r="Q2560" t="s">
        <v>8352</v>
      </c>
      <c r="R2560" s="12">
        <f t="shared" si="134"/>
        <v>42093.860023148154</v>
      </c>
      <c r="S2560" s="13">
        <f t="shared" si="135"/>
        <v>42125.582638888889</v>
      </c>
    </row>
    <row r="2561" spans="1:19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4">
        <v>1321385820</v>
      </c>
      <c r="J2561" s="14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36"/>
        <v>111</v>
      </c>
      <c r="P2561" t="s">
        <v>8310</v>
      </c>
      <c r="Q2561" t="s">
        <v>8352</v>
      </c>
      <c r="R2561" s="12">
        <f t="shared" si="134"/>
        <v>40829.873657407406</v>
      </c>
      <c r="S2561" s="13">
        <f t="shared" si="135"/>
        <v>40862.817361111112</v>
      </c>
    </row>
    <row r="2562" spans="1:19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4">
        <v>1425682174</v>
      </c>
      <c r="J2562" s="14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36"/>
        <v>100</v>
      </c>
      <c r="P2562" t="s">
        <v>8310</v>
      </c>
      <c r="Q2562" t="s">
        <v>8352</v>
      </c>
      <c r="R2562" s="12">
        <f t="shared" ref="R2562:R2625" si="137">(((J2562/60)/60)/24)+DATE(1970,1,1)</f>
        <v>42039.951087962967</v>
      </c>
      <c r="S2562" s="13">
        <f t="shared" ref="S2562:S2625" si="138">(((I2562/60)/60)/24)+DATE(1970,1,1)</f>
        <v>42069.951087962967</v>
      </c>
    </row>
    <row r="2563" spans="1:19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4">
        <v>1444740089</v>
      </c>
      <c r="J2563" s="14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36"/>
        <v>0</v>
      </c>
      <c r="P2563" t="s">
        <v>8334</v>
      </c>
      <c r="Q2563" t="s">
        <v>8335</v>
      </c>
      <c r="R2563" s="12">
        <f t="shared" si="137"/>
        <v>42260.528807870374</v>
      </c>
      <c r="S2563" s="13">
        <f t="shared" si="138"/>
        <v>42290.528807870374</v>
      </c>
    </row>
    <row r="2564" spans="1:19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4">
        <v>1476189339</v>
      </c>
      <c r="J2564" s="1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36"/>
        <v>1</v>
      </c>
      <c r="P2564" t="s">
        <v>8334</v>
      </c>
      <c r="Q2564" t="s">
        <v>8335</v>
      </c>
      <c r="R2564" s="12">
        <f t="shared" si="137"/>
        <v>42594.524756944447</v>
      </c>
      <c r="S2564" s="13">
        <f t="shared" si="138"/>
        <v>42654.524756944447</v>
      </c>
    </row>
    <row r="2565" spans="1:19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4">
        <v>1438226451</v>
      </c>
      <c r="J2565" s="14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36"/>
        <v>0</v>
      </c>
      <c r="P2565" t="s">
        <v>8334</v>
      </c>
      <c r="Q2565" t="s">
        <v>8335</v>
      </c>
      <c r="R2565" s="12">
        <f t="shared" si="137"/>
        <v>42155.139479166668</v>
      </c>
      <c r="S2565" s="13">
        <f t="shared" si="138"/>
        <v>42215.139479166668</v>
      </c>
    </row>
    <row r="2566" spans="1:19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4">
        <v>1406854699</v>
      </c>
      <c r="J2566" s="14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36"/>
        <v>0</v>
      </c>
      <c r="P2566" t="s">
        <v>8334</v>
      </c>
      <c r="Q2566" t="s">
        <v>8335</v>
      </c>
      <c r="R2566" s="12">
        <f t="shared" si="137"/>
        <v>41822.040497685186</v>
      </c>
      <c r="S2566" s="13">
        <f t="shared" si="138"/>
        <v>41852.040497685186</v>
      </c>
    </row>
    <row r="2567" spans="1:19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4">
        <v>1462827000</v>
      </c>
      <c r="J2567" s="14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36"/>
        <v>1</v>
      </c>
      <c r="P2567" t="s">
        <v>8334</v>
      </c>
      <c r="Q2567" t="s">
        <v>8335</v>
      </c>
      <c r="R2567" s="12">
        <f t="shared" si="137"/>
        <v>42440.650335648148</v>
      </c>
      <c r="S2567" s="13">
        <f t="shared" si="138"/>
        <v>42499.868055555555</v>
      </c>
    </row>
    <row r="2568" spans="1:19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4">
        <v>1408663948</v>
      </c>
      <c r="J2568" s="14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36"/>
        <v>0</v>
      </c>
      <c r="P2568" t="s">
        <v>8334</v>
      </c>
      <c r="Q2568" t="s">
        <v>8335</v>
      </c>
      <c r="R2568" s="12">
        <f t="shared" si="137"/>
        <v>41842.980879629627</v>
      </c>
      <c r="S2568" s="13">
        <f t="shared" si="138"/>
        <v>41872.980879629627</v>
      </c>
    </row>
    <row r="2569" spans="1:19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4">
        <v>1429823138</v>
      </c>
      <c r="J2569" s="14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36"/>
        <v>0</v>
      </c>
      <c r="P2569" t="s">
        <v>8334</v>
      </c>
      <c r="Q2569" t="s">
        <v>8335</v>
      </c>
      <c r="R2569" s="12">
        <f t="shared" si="137"/>
        <v>42087.878912037035</v>
      </c>
      <c r="S2569" s="13">
        <f t="shared" si="138"/>
        <v>42117.878912037035</v>
      </c>
    </row>
    <row r="2570" spans="1:19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4">
        <v>1472745594</v>
      </c>
      <c r="J2570" s="14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139">ROUND(E2570/D2570*100,0)</f>
        <v>1</v>
      </c>
      <c r="P2570" t="s">
        <v>8334</v>
      </c>
      <c r="Q2570" t="s">
        <v>8335</v>
      </c>
      <c r="R2570" s="12">
        <f t="shared" si="137"/>
        <v>42584.666597222225</v>
      </c>
      <c r="S2570" s="13">
        <f t="shared" si="138"/>
        <v>42614.666597222225</v>
      </c>
    </row>
    <row r="2571" spans="1:19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4">
        <v>1442457112</v>
      </c>
      <c r="J2571" s="14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39"/>
        <v>2</v>
      </c>
      <c r="P2571" t="s">
        <v>8334</v>
      </c>
      <c r="Q2571" t="s">
        <v>8335</v>
      </c>
      <c r="R2571" s="12">
        <f t="shared" si="137"/>
        <v>42234.105462962965</v>
      </c>
      <c r="S2571" s="13">
        <f t="shared" si="138"/>
        <v>42264.105462962965</v>
      </c>
    </row>
    <row r="2572" spans="1:19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4">
        <v>1486590035</v>
      </c>
      <c r="J2572" s="14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39"/>
        <v>1</v>
      </c>
      <c r="P2572" t="s">
        <v>8334</v>
      </c>
      <c r="Q2572" t="s">
        <v>8335</v>
      </c>
      <c r="R2572" s="12">
        <f t="shared" si="137"/>
        <v>42744.903182870374</v>
      </c>
      <c r="S2572" s="13">
        <f t="shared" si="138"/>
        <v>42774.903182870374</v>
      </c>
    </row>
    <row r="2573" spans="1:19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4">
        <v>1463645521</v>
      </c>
      <c r="J2573" s="14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39"/>
        <v>0</v>
      </c>
      <c r="P2573" t="s">
        <v>8334</v>
      </c>
      <c r="Q2573" t="s">
        <v>8335</v>
      </c>
      <c r="R2573" s="12">
        <f t="shared" si="137"/>
        <v>42449.341678240744</v>
      </c>
      <c r="S2573" s="13">
        <f t="shared" si="138"/>
        <v>42509.341678240744</v>
      </c>
    </row>
    <row r="2574" spans="1:19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4">
        <v>1428893517</v>
      </c>
      <c r="J2574" s="1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39"/>
        <v>0</v>
      </c>
      <c r="P2574" t="s">
        <v>8334</v>
      </c>
      <c r="Q2574" t="s">
        <v>8335</v>
      </c>
      <c r="R2574" s="12">
        <f t="shared" si="137"/>
        <v>42077.119409722218</v>
      </c>
      <c r="S2574" s="13">
        <f t="shared" si="138"/>
        <v>42107.119409722218</v>
      </c>
    </row>
    <row r="2575" spans="1:19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4">
        <v>1408803149</v>
      </c>
      <c r="J2575" s="14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39"/>
        <v>0</v>
      </c>
      <c r="P2575" t="s">
        <v>8334</v>
      </c>
      <c r="Q2575" t="s">
        <v>8335</v>
      </c>
      <c r="R2575" s="12">
        <f t="shared" si="137"/>
        <v>41829.592002314814</v>
      </c>
      <c r="S2575" s="13">
        <f t="shared" si="138"/>
        <v>41874.592002314814</v>
      </c>
    </row>
    <row r="2576" spans="1:19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4">
        <v>1463600945</v>
      </c>
      <c r="J2576" s="14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39"/>
        <v>0</v>
      </c>
      <c r="P2576" t="s">
        <v>8334</v>
      </c>
      <c r="Q2576" t="s">
        <v>8335</v>
      </c>
      <c r="R2576" s="12">
        <f t="shared" si="137"/>
        <v>42487.825752314813</v>
      </c>
      <c r="S2576" s="13">
        <f t="shared" si="138"/>
        <v>42508.825752314813</v>
      </c>
    </row>
    <row r="2577" spans="1:19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4">
        <v>1421030194</v>
      </c>
      <c r="J2577" s="14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39"/>
        <v>0</v>
      </c>
      <c r="P2577" t="s">
        <v>8334</v>
      </c>
      <c r="Q2577" t="s">
        <v>8335</v>
      </c>
      <c r="R2577" s="12">
        <f t="shared" si="137"/>
        <v>41986.108726851846</v>
      </c>
      <c r="S2577" s="13">
        <f t="shared" si="138"/>
        <v>42016.108726851846</v>
      </c>
    </row>
    <row r="2578" spans="1:19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4">
        <v>1428707647</v>
      </c>
      <c r="J2578" s="14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39"/>
        <v>0</v>
      </c>
      <c r="P2578" t="s">
        <v>8334</v>
      </c>
      <c r="Q2578" t="s">
        <v>8335</v>
      </c>
      <c r="R2578" s="12">
        <f t="shared" si="137"/>
        <v>42060.00980324074</v>
      </c>
      <c r="S2578" s="13">
        <f t="shared" si="138"/>
        <v>42104.968136574069</v>
      </c>
    </row>
    <row r="2579" spans="1:19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4">
        <v>1407181297</v>
      </c>
      <c r="J2579" s="14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39"/>
        <v>0</v>
      </c>
      <c r="P2579" t="s">
        <v>8334</v>
      </c>
      <c r="Q2579" t="s">
        <v>8335</v>
      </c>
      <c r="R2579" s="12">
        <f t="shared" si="137"/>
        <v>41830.820567129631</v>
      </c>
      <c r="S2579" s="13">
        <f t="shared" si="138"/>
        <v>41855.820567129631</v>
      </c>
    </row>
    <row r="2580" spans="1:19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4">
        <v>1444410000</v>
      </c>
      <c r="J2580" s="14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39"/>
        <v>0</v>
      </c>
      <c r="P2580" t="s">
        <v>8334</v>
      </c>
      <c r="Q2580" t="s">
        <v>8335</v>
      </c>
      <c r="R2580" s="12">
        <f t="shared" si="137"/>
        <v>42238.022905092599</v>
      </c>
      <c r="S2580" s="13">
        <f t="shared" si="138"/>
        <v>42286.708333333328</v>
      </c>
    </row>
    <row r="2581" spans="1:19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4">
        <v>1410810903</v>
      </c>
      <c r="J2581" s="14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39"/>
        <v>0</v>
      </c>
      <c r="P2581" t="s">
        <v>8334</v>
      </c>
      <c r="Q2581" t="s">
        <v>8335</v>
      </c>
      <c r="R2581" s="12">
        <f t="shared" si="137"/>
        <v>41837.829895833333</v>
      </c>
      <c r="S2581" s="13">
        <f t="shared" si="138"/>
        <v>41897.829895833333</v>
      </c>
    </row>
    <row r="2582" spans="1:19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4">
        <v>1431745200</v>
      </c>
      <c r="J2582" s="14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39"/>
        <v>1</v>
      </c>
      <c r="P2582" t="s">
        <v>8334</v>
      </c>
      <c r="Q2582" t="s">
        <v>8335</v>
      </c>
      <c r="R2582" s="12">
        <f t="shared" si="137"/>
        <v>42110.326423611114</v>
      </c>
      <c r="S2582" s="13">
        <f t="shared" si="138"/>
        <v>42140.125</v>
      </c>
    </row>
    <row r="2583" spans="1:19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4">
        <v>1447689898</v>
      </c>
      <c r="J2583" s="14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39"/>
        <v>11</v>
      </c>
      <c r="P2583" t="s">
        <v>8334</v>
      </c>
      <c r="Q2583" t="s">
        <v>8335</v>
      </c>
      <c r="R2583" s="12">
        <f t="shared" si="137"/>
        <v>42294.628449074073</v>
      </c>
      <c r="S2583" s="13">
        <f t="shared" si="138"/>
        <v>42324.670115740737</v>
      </c>
    </row>
    <row r="2584" spans="1:19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4">
        <v>1477784634</v>
      </c>
      <c r="J2584" s="1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39"/>
        <v>0</v>
      </c>
      <c r="P2584" t="s">
        <v>8334</v>
      </c>
      <c r="Q2584" t="s">
        <v>8335</v>
      </c>
      <c r="R2584" s="12">
        <f t="shared" si="137"/>
        <v>42642.988819444443</v>
      </c>
      <c r="S2584" s="13">
        <f t="shared" si="138"/>
        <v>42672.988819444443</v>
      </c>
    </row>
    <row r="2585" spans="1:19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4">
        <v>1426526880</v>
      </c>
      <c r="J2585" s="14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39"/>
        <v>1</v>
      </c>
      <c r="P2585" t="s">
        <v>8334</v>
      </c>
      <c r="Q2585" t="s">
        <v>8335</v>
      </c>
      <c r="R2585" s="12">
        <f t="shared" si="137"/>
        <v>42019.76944444445</v>
      </c>
      <c r="S2585" s="13">
        <f t="shared" si="138"/>
        <v>42079.727777777778</v>
      </c>
    </row>
    <row r="2586" spans="1:19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4">
        <v>1434341369</v>
      </c>
      <c r="J2586" s="14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39"/>
        <v>0</v>
      </c>
      <c r="P2586" t="s">
        <v>8334</v>
      </c>
      <c r="Q2586" t="s">
        <v>8335</v>
      </c>
      <c r="R2586" s="12">
        <f t="shared" si="137"/>
        <v>42140.173252314817</v>
      </c>
      <c r="S2586" s="13">
        <f t="shared" si="138"/>
        <v>42170.173252314817</v>
      </c>
    </row>
    <row r="2587" spans="1:19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4">
        <v>1404601632</v>
      </c>
      <c r="J2587" s="14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39"/>
        <v>0</v>
      </c>
      <c r="P2587" t="s">
        <v>8334</v>
      </c>
      <c r="Q2587" t="s">
        <v>8335</v>
      </c>
      <c r="R2587" s="12">
        <f t="shared" si="137"/>
        <v>41795.963333333333</v>
      </c>
      <c r="S2587" s="13">
        <f t="shared" si="138"/>
        <v>41825.963333333333</v>
      </c>
    </row>
    <row r="2588" spans="1:19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4">
        <v>1451030136</v>
      </c>
      <c r="J2588" s="14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39"/>
        <v>0</v>
      </c>
      <c r="P2588" t="s">
        <v>8334</v>
      </c>
      <c r="Q2588" t="s">
        <v>8335</v>
      </c>
      <c r="R2588" s="12">
        <f t="shared" si="137"/>
        <v>42333.330277777779</v>
      </c>
      <c r="S2588" s="13">
        <f t="shared" si="138"/>
        <v>42363.330277777779</v>
      </c>
    </row>
    <row r="2589" spans="1:19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4">
        <v>1451491953</v>
      </c>
      <c r="J2589" s="14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39"/>
        <v>2</v>
      </c>
      <c r="P2589" t="s">
        <v>8334</v>
      </c>
      <c r="Q2589" t="s">
        <v>8335</v>
      </c>
      <c r="R2589" s="12">
        <f t="shared" si="137"/>
        <v>42338.675381944442</v>
      </c>
      <c r="S2589" s="13">
        <f t="shared" si="138"/>
        <v>42368.675381944442</v>
      </c>
    </row>
    <row r="2590" spans="1:19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4">
        <v>1427807640</v>
      </c>
      <c r="J2590" s="14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39"/>
        <v>4</v>
      </c>
      <c r="P2590" t="s">
        <v>8334</v>
      </c>
      <c r="Q2590" t="s">
        <v>8335</v>
      </c>
      <c r="R2590" s="12">
        <f t="shared" si="137"/>
        <v>42042.676226851851</v>
      </c>
      <c r="S2590" s="13">
        <f t="shared" si="138"/>
        <v>42094.551388888889</v>
      </c>
    </row>
    <row r="2591" spans="1:19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4">
        <v>1458733927</v>
      </c>
      <c r="J2591" s="14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39"/>
        <v>0</v>
      </c>
      <c r="P2591" t="s">
        <v>8334</v>
      </c>
      <c r="Q2591" t="s">
        <v>8335</v>
      </c>
      <c r="R2591" s="12">
        <f t="shared" si="137"/>
        <v>42422.536192129628</v>
      </c>
      <c r="S2591" s="13">
        <f t="shared" si="138"/>
        <v>42452.494525462964</v>
      </c>
    </row>
    <row r="2592" spans="1:19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4">
        <v>1453817297</v>
      </c>
      <c r="J2592" s="14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39"/>
        <v>0</v>
      </c>
      <c r="P2592" t="s">
        <v>8334</v>
      </c>
      <c r="Q2592" t="s">
        <v>8335</v>
      </c>
      <c r="R2592" s="12">
        <f t="shared" si="137"/>
        <v>42388.589085648149</v>
      </c>
      <c r="S2592" s="13">
        <f t="shared" si="138"/>
        <v>42395.589085648149</v>
      </c>
    </row>
    <row r="2593" spans="1:19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4">
        <v>1457901924</v>
      </c>
      <c r="J2593" s="14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39"/>
        <v>2</v>
      </c>
      <c r="P2593" t="s">
        <v>8334</v>
      </c>
      <c r="Q2593" t="s">
        <v>8335</v>
      </c>
      <c r="R2593" s="12">
        <f t="shared" si="137"/>
        <v>42382.906527777777</v>
      </c>
      <c r="S2593" s="13">
        <f t="shared" si="138"/>
        <v>42442.864861111113</v>
      </c>
    </row>
    <row r="2594" spans="1:19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4">
        <v>1412536421</v>
      </c>
      <c r="J2594" s="1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39"/>
        <v>0</v>
      </c>
      <c r="P2594" t="s">
        <v>8334</v>
      </c>
      <c r="Q2594" t="s">
        <v>8335</v>
      </c>
      <c r="R2594" s="12">
        <f t="shared" si="137"/>
        <v>41887.801168981481</v>
      </c>
      <c r="S2594" s="13">
        <f t="shared" si="138"/>
        <v>41917.801168981481</v>
      </c>
    </row>
    <row r="2595" spans="1:19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4">
        <v>1429993026</v>
      </c>
      <c r="J2595" s="14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39"/>
        <v>0</v>
      </c>
      <c r="P2595" t="s">
        <v>8334</v>
      </c>
      <c r="Q2595" t="s">
        <v>8335</v>
      </c>
      <c r="R2595" s="12">
        <f t="shared" si="137"/>
        <v>42089.84520833334</v>
      </c>
      <c r="S2595" s="13">
        <f t="shared" si="138"/>
        <v>42119.84520833334</v>
      </c>
    </row>
    <row r="2596" spans="1:19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4">
        <v>1407453228</v>
      </c>
      <c r="J2596" s="14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39"/>
        <v>0</v>
      </c>
      <c r="P2596" t="s">
        <v>8334</v>
      </c>
      <c r="Q2596" t="s">
        <v>8335</v>
      </c>
      <c r="R2596" s="12">
        <f t="shared" si="137"/>
        <v>41828.967916666668</v>
      </c>
      <c r="S2596" s="13">
        <f t="shared" si="138"/>
        <v>41858.967916666668</v>
      </c>
    </row>
    <row r="2597" spans="1:19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4">
        <v>1487915500</v>
      </c>
      <c r="J2597" s="14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39"/>
        <v>12</v>
      </c>
      <c r="P2597" t="s">
        <v>8334</v>
      </c>
      <c r="Q2597" t="s">
        <v>8335</v>
      </c>
      <c r="R2597" s="12">
        <f t="shared" si="137"/>
        <v>42760.244212962964</v>
      </c>
      <c r="S2597" s="13">
        <f t="shared" si="138"/>
        <v>42790.244212962964</v>
      </c>
    </row>
    <row r="2598" spans="1:19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4">
        <v>1407427009</v>
      </c>
      <c r="J2598" s="14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39"/>
        <v>24</v>
      </c>
      <c r="P2598" t="s">
        <v>8334</v>
      </c>
      <c r="Q2598" t="s">
        <v>8335</v>
      </c>
      <c r="R2598" s="12">
        <f t="shared" si="137"/>
        <v>41828.664456018516</v>
      </c>
      <c r="S2598" s="13">
        <f t="shared" si="138"/>
        <v>41858.664456018516</v>
      </c>
    </row>
    <row r="2599" spans="1:19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4">
        <v>1466323917</v>
      </c>
      <c r="J2599" s="14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39"/>
        <v>6</v>
      </c>
      <c r="P2599" t="s">
        <v>8334</v>
      </c>
      <c r="Q2599" t="s">
        <v>8335</v>
      </c>
      <c r="R2599" s="12">
        <f t="shared" si="137"/>
        <v>42510.341631944444</v>
      </c>
      <c r="S2599" s="13">
        <f t="shared" si="138"/>
        <v>42540.341631944444</v>
      </c>
    </row>
    <row r="2600" spans="1:19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4">
        <v>1443039001</v>
      </c>
      <c r="J2600" s="14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39"/>
        <v>39</v>
      </c>
      <c r="P2600" t="s">
        <v>8334</v>
      </c>
      <c r="Q2600" t="s">
        <v>8335</v>
      </c>
      <c r="R2600" s="12">
        <f t="shared" si="137"/>
        <v>42240.840289351851</v>
      </c>
      <c r="S2600" s="13">
        <f t="shared" si="138"/>
        <v>42270.840289351851</v>
      </c>
    </row>
    <row r="2601" spans="1:19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4">
        <v>1407089147</v>
      </c>
      <c r="J2601" s="14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39"/>
        <v>1</v>
      </c>
      <c r="P2601" t="s">
        <v>8334</v>
      </c>
      <c r="Q2601" t="s">
        <v>8335</v>
      </c>
      <c r="R2601" s="12">
        <f t="shared" si="137"/>
        <v>41809.754016203704</v>
      </c>
      <c r="S2601" s="13">
        <f t="shared" si="138"/>
        <v>41854.754016203704</v>
      </c>
    </row>
    <row r="2602" spans="1:19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4">
        <v>1458938200</v>
      </c>
      <c r="J2602" s="14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39"/>
        <v>7</v>
      </c>
      <c r="P2602" t="s">
        <v>8334</v>
      </c>
      <c r="Q2602" t="s">
        <v>8335</v>
      </c>
      <c r="R2602" s="12">
        <f t="shared" si="137"/>
        <v>42394.900462962964</v>
      </c>
      <c r="S2602" s="13">
        <f t="shared" si="138"/>
        <v>42454.858796296292</v>
      </c>
    </row>
    <row r="2603" spans="1:19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4">
        <v>1347508740</v>
      </c>
      <c r="J2603" s="14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39"/>
        <v>661</v>
      </c>
      <c r="P2603" t="s">
        <v>8321</v>
      </c>
      <c r="Q2603" t="s">
        <v>8353</v>
      </c>
      <c r="R2603" s="12">
        <f t="shared" si="137"/>
        <v>41150.902187499996</v>
      </c>
      <c r="S2603" s="13">
        <f t="shared" si="138"/>
        <v>41165.165972222225</v>
      </c>
    </row>
    <row r="2604" spans="1:19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4">
        <v>1415827200</v>
      </c>
      <c r="J2604" s="1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39"/>
        <v>326</v>
      </c>
      <c r="P2604" t="s">
        <v>8321</v>
      </c>
      <c r="Q2604" t="s">
        <v>8353</v>
      </c>
      <c r="R2604" s="12">
        <f t="shared" si="137"/>
        <v>41915.747314814813</v>
      </c>
      <c r="S2604" s="13">
        <f t="shared" si="138"/>
        <v>41955.888888888891</v>
      </c>
    </row>
    <row r="2605" spans="1:19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4">
        <v>1387835654</v>
      </c>
      <c r="J2605" s="14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39"/>
        <v>101</v>
      </c>
      <c r="P2605" t="s">
        <v>8321</v>
      </c>
      <c r="Q2605" t="s">
        <v>8353</v>
      </c>
      <c r="R2605" s="12">
        <f t="shared" si="137"/>
        <v>41617.912662037037</v>
      </c>
      <c r="S2605" s="13">
        <f t="shared" si="138"/>
        <v>41631.912662037037</v>
      </c>
    </row>
    <row r="2606" spans="1:19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4">
        <v>1335662023</v>
      </c>
      <c r="J2606" s="14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39"/>
        <v>104</v>
      </c>
      <c r="P2606" t="s">
        <v>8321</v>
      </c>
      <c r="Q2606" t="s">
        <v>8353</v>
      </c>
      <c r="R2606" s="12">
        <f t="shared" si="137"/>
        <v>40998.051192129627</v>
      </c>
      <c r="S2606" s="13">
        <f t="shared" si="138"/>
        <v>41028.051192129627</v>
      </c>
    </row>
    <row r="2607" spans="1:19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4">
        <v>1466168390</v>
      </c>
      <c r="J2607" s="14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39"/>
        <v>107</v>
      </c>
      <c r="P2607" t="s">
        <v>8321</v>
      </c>
      <c r="Q2607" t="s">
        <v>8353</v>
      </c>
      <c r="R2607" s="12">
        <f t="shared" si="137"/>
        <v>42508.541550925926</v>
      </c>
      <c r="S2607" s="13">
        <f t="shared" si="138"/>
        <v>42538.541550925926</v>
      </c>
    </row>
    <row r="2608" spans="1:19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4">
        <v>1398791182</v>
      </c>
      <c r="J2608" s="14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39"/>
        <v>110</v>
      </c>
      <c r="P2608" t="s">
        <v>8321</v>
      </c>
      <c r="Q2608" t="s">
        <v>8353</v>
      </c>
      <c r="R2608" s="12">
        <f t="shared" si="137"/>
        <v>41726.712754629632</v>
      </c>
      <c r="S2608" s="13">
        <f t="shared" si="138"/>
        <v>41758.712754629632</v>
      </c>
    </row>
    <row r="2609" spans="1:19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4">
        <v>1439344800</v>
      </c>
      <c r="J2609" s="14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39"/>
        <v>408</v>
      </c>
      <c r="P2609" t="s">
        <v>8321</v>
      </c>
      <c r="Q2609" t="s">
        <v>8353</v>
      </c>
      <c r="R2609" s="12">
        <f t="shared" si="137"/>
        <v>42184.874675925923</v>
      </c>
      <c r="S2609" s="13">
        <f t="shared" si="138"/>
        <v>42228.083333333328</v>
      </c>
    </row>
    <row r="2610" spans="1:19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4">
        <v>1489536000</v>
      </c>
      <c r="J2610" s="14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39"/>
        <v>224</v>
      </c>
      <c r="P2610" t="s">
        <v>8321</v>
      </c>
      <c r="Q2610" t="s">
        <v>8353</v>
      </c>
      <c r="R2610" s="12">
        <f t="shared" si="137"/>
        <v>42767.801712962959</v>
      </c>
      <c r="S2610" s="13">
        <f t="shared" si="138"/>
        <v>42809</v>
      </c>
    </row>
    <row r="2611" spans="1:19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4">
        <v>1342330951</v>
      </c>
      <c r="J2611" s="14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39"/>
        <v>304</v>
      </c>
      <c r="P2611" t="s">
        <v>8321</v>
      </c>
      <c r="Q2611" t="s">
        <v>8353</v>
      </c>
      <c r="R2611" s="12">
        <f t="shared" si="137"/>
        <v>41075.237858796296</v>
      </c>
      <c r="S2611" s="13">
        <f t="shared" si="138"/>
        <v>41105.237858796296</v>
      </c>
    </row>
    <row r="2612" spans="1:19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4">
        <v>1471849140</v>
      </c>
      <c r="J2612" s="14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39"/>
        <v>141</v>
      </c>
      <c r="P2612" t="s">
        <v>8321</v>
      </c>
      <c r="Q2612" t="s">
        <v>8353</v>
      </c>
      <c r="R2612" s="12">
        <f t="shared" si="137"/>
        <v>42564.881076388891</v>
      </c>
      <c r="S2612" s="13">
        <f t="shared" si="138"/>
        <v>42604.290972222225</v>
      </c>
    </row>
    <row r="2613" spans="1:19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4">
        <v>1483397940</v>
      </c>
      <c r="J2613" s="14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39"/>
        <v>2791</v>
      </c>
      <c r="P2613" t="s">
        <v>8321</v>
      </c>
      <c r="Q2613" t="s">
        <v>8353</v>
      </c>
      <c r="R2613" s="12">
        <f t="shared" si="137"/>
        <v>42704.335810185185</v>
      </c>
      <c r="S2613" s="13">
        <f t="shared" si="138"/>
        <v>42737.957638888889</v>
      </c>
    </row>
    <row r="2614" spans="1:19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4">
        <v>1420773970</v>
      </c>
      <c r="J2614" s="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39"/>
        <v>172</v>
      </c>
      <c r="P2614" t="s">
        <v>8321</v>
      </c>
      <c r="Q2614" t="s">
        <v>8353</v>
      </c>
      <c r="R2614" s="12">
        <f t="shared" si="137"/>
        <v>41982.143171296295</v>
      </c>
      <c r="S2614" s="13">
        <f t="shared" si="138"/>
        <v>42013.143171296295</v>
      </c>
    </row>
    <row r="2615" spans="1:19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4">
        <v>1348256294</v>
      </c>
      <c r="J2615" s="14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39"/>
        <v>101</v>
      </c>
      <c r="P2615" t="s">
        <v>8321</v>
      </c>
      <c r="Q2615" t="s">
        <v>8353</v>
      </c>
      <c r="R2615" s="12">
        <f t="shared" si="137"/>
        <v>41143.81821759259</v>
      </c>
      <c r="S2615" s="13">
        <f t="shared" si="138"/>
        <v>41173.81821759259</v>
      </c>
    </row>
    <row r="2616" spans="1:19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4">
        <v>1398834000</v>
      </c>
      <c r="J2616" s="14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39"/>
        <v>102</v>
      </c>
      <c r="P2616" t="s">
        <v>8321</v>
      </c>
      <c r="Q2616" t="s">
        <v>8353</v>
      </c>
      <c r="R2616" s="12">
        <f t="shared" si="137"/>
        <v>41730.708472222221</v>
      </c>
      <c r="S2616" s="13">
        <f t="shared" si="138"/>
        <v>41759.208333333336</v>
      </c>
    </row>
    <row r="2617" spans="1:19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4">
        <v>1462017600</v>
      </c>
      <c r="J2617" s="14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39"/>
        <v>170</v>
      </c>
      <c r="P2617" t="s">
        <v>8321</v>
      </c>
      <c r="Q2617" t="s">
        <v>8353</v>
      </c>
      <c r="R2617" s="12">
        <f t="shared" si="137"/>
        <v>42453.49726851852</v>
      </c>
      <c r="S2617" s="13">
        <f t="shared" si="138"/>
        <v>42490.5</v>
      </c>
    </row>
    <row r="2618" spans="1:19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4">
        <v>1440546729</v>
      </c>
      <c r="J2618" s="14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39"/>
        <v>115</v>
      </c>
      <c r="P2618" t="s">
        <v>8321</v>
      </c>
      <c r="Q2618" t="s">
        <v>8353</v>
      </c>
      <c r="R2618" s="12">
        <f t="shared" si="137"/>
        <v>42211.99454861111</v>
      </c>
      <c r="S2618" s="13">
        <f t="shared" si="138"/>
        <v>42241.99454861111</v>
      </c>
    </row>
    <row r="2619" spans="1:19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4">
        <v>1413838751</v>
      </c>
      <c r="J2619" s="14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39"/>
        <v>878</v>
      </c>
      <c r="P2619" t="s">
        <v>8321</v>
      </c>
      <c r="Q2619" t="s">
        <v>8353</v>
      </c>
      <c r="R2619" s="12">
        <f t="shared" si="137"/>
        <v>41902.874432870369</v>
      </c>
      <c r="S2619" s="13">
        <f t="shared" si="138"/>
        <v>41932.874432870369</v>
      </c>
    </row>
    <row r="2620" spans="1:19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4">
        <v>1449000061</v>
      </c>
      <c r="J2620" s="14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39"/>
        <v>105</v>
      </c>
      <c r="P2620" t="s">
        <v>8321</v>
      </c>
      <c r="Q2620" t="s">
        <v>8353</v>
      </c>
      <c r="R2620" s="12">
        <f t="shared" si="137"/>
        <v>42279.792372685188</v>
      </c>
      <c r="S2620" s="13">
        <f t="shared" si="138"/>
        <v>42339.834039351852</v>
      </c>
    </row>
    <row r="2621" spans="1:19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4">
        <v>1445598000</v>
      </c>
      <c r="J2621" s="14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39"/>
        <v>188</v>
      </c>
      <c r="P2621" t="s">
        <v>8321</v>
      </c>
      <c r="Q2621" t="s">
        <v>8353</v>
      </c>
      <c r="R2621" s="12">
        <f t="shared" si="137"/>
        <v>42273.884305555555</v>
      </c>
      <c r="S2621" s="13">
        <f t="shared" si="138"/>
        <v>42300.458333333328</v>
      </c>
    </row>
    <row r="2622" spans="1:19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4">
        <v>1444525200</v>
      </c>
      <c r="J2622" s="14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39"/>
        <v>144</v>
      </c>
      <c r="P2622" t="s">
        <v>8321</v>
      </c>
      <c r="Q2622" t="s">
        <v>8353</v>
      </c>
      <c r="R2622" s="12">
        <f t="shared" si="137"/>
        <v>42251.16715277778</v>
      </c>
      <c r="S2622" s="13">
        <f t="shared" si="138"/>
        <v>42288.041666666672</v>
      </c>
    </row>
    <row r="2623" spans="1:19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4">
        <v>1432230988</v>
      </c>
      <c r="J2623" s="14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39"/>
        <v>146</v>
      </c>
      <c r="P2623" t="s">
        <v>8321</v>
      </c>
      <c r="Q2623" t="s">
        <v>8353</v>
      </c>
      <c r="R2623" s="12">
        <f t="shared" si="137"/>
        <v>42115.74754629629</v>
      </c>
      <c r="S2623" s="13">
        <f t="shared" si="138"/>
        <v>42145.74754629629</v>
      </c>
    </row>
    <row r="2624" spans="1:19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4">
        <v>1483120216</v>
      </c>
      <c r="J2624" s="1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39"/>
        <v>131</v>
      </c>
      <c r="P2624" t="s">
        <v>8321</v>
      </c>
      <c r="Q2624" t="s">
        <v>8353</v>
      </c>
      <c r="R2624" s="12">
        <f t="shared" si="137"/>
        <v>42689.74324074074</v>
      </c>
      <c r="S2624" s="13">
        <f t="shared" si="138"/>
        <v>42734.74324074074</v>
      </c>
    </row>
    <row r="2625" spans="1:19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4">
        <v>1480658966</v>
      </c>
      <c r="J2625" s="14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39"/>
        <v>114</v>
      </c>
      <c r="P2625" t="s">
        <v>8321</v>
      </c>
      <c r="Q2625" t="s">
        <v>8353</v>
      </c>
      <c r="R2625" s="12">
        <f t="shared" si="137"/>
        <v>42692.256550925929</v>
      </c>
      <c r="S2625" s="13">
        <f t="shared" si="138"/>
        <v>42706.256550925929</v>
      </c>
    </row>
    <row r="2626" spans="1:19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4">
        <v>1347530822</v>
      </c>
      <c r="J2626" s="14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39"/>
        <v>1379</v>
      </c>
      <c r="P2626" t="s">
        <v>8321</v>
      </c>
      <c r="Q2626" t="s">
        <v>8353</v>
      </c>
      <c r="R2626" s="12">
        <f t="shared" ref="R2626:R2689" si="140">(((J2626/60)/60)/24)+DATE(1970,1,1)</f>
        <v>41144.42155092593</v>
      </c>
      <c r="S2626" s="13">
        <f t="shared" ref="S2626:S2689" si="141">(((I2626/60)/60)/24)+DATE(1970,1,1)</f>
        <v>41165.42155092593</v>
      </c>
    </row>
    <row r="2627" spans="1:19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4">
        <v>1478723208</v>
      </c>
      <c r="J2627" s="14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39"/>
        <v>956</v>
      </c>
      <c r="P2627" t="s">
        <v>8321</v>
      </c>
      <c r="Q2627" t="s">
        <v>8353</v>
      </c>
      <c r="R2627" s="12">
        <f t="shared" si="140"/>
        <v>42658.810277777782</v>
      </c>
      <c r="S2627" s="13">
        <f t="shared" si="141"/>
        <v>42683.851944444439</v>
      </c>
    </row>
    <row r="2628" spans="1:19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4">
        <v>1433343869</v>
      </c>
      <c r="J2628" s="14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39"/>
        <v>112</v>
      </c>
      <c r="P2628" t="s">
        <v>8321</v>
      </c>
      <c r="Q2628" t="s">
        <v>8353</v>
      </c>
      <c r="R2628" s="12">
        <f t="shared" si="140"/>
        <v>42128.628113425926</v>
      </c>
      <c r="S2628" s="13">
        <f t="shared" si="141"/>
        <v>42158.628113425926</v>
      </c>
    </row>
    <row r="2629" spans="1:19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4">
        <v>1448571261</v>
      </c>
      <c r="J2629" s="14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39"/>
        <v>647</v>
      </c>
      <c r="P2629" t="s">
        <v>8321</v>
      </c>
      <c r="Q2629" t="s">
        <v>8353</v>
      </c>
      <c r="R2629" s="12">
        <f t="shared" si="140"/>
        <v>42304.829409722224</v>
      </c>
      <c r="S2629" s="13">
        <f t="shared" si="141"/>
        <v>42334.871076388896</v>
      </c>
    </row>
    <row r="2630" spans="1:19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4">
        <v>1417389067</v>
      </c>
      <c r="J2630" s="14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39"/>
        <v>110</v>
      </c>
      <c r="P2630" t="s">
        <v>8321</v>
      </c>
      <c r="Q2630" t="s">
        <v>8353</v>
      </c>
      <c r="R2630" s="12">
        <f t="shared" si="140"/>
        <v>41953.966053240743</v>
      </c>
      <c r="S2630" s="13">
        <f t="shared" si="141"/>
        <v>41973.966053240743</v>
      </c>
    </row>
    <row r="2631" spans="1:19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4">
        <v>1431608122</v>
      </c>
      <c r="J2631" s="14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39"/>
        <v>128</v>
      </c>
      <c r="P2631" t="s">
        <v>8321</v>
      </c>
      <c r="Q2631" t="s">
        <v>8353</v>
      </c>
      <c r="R2631" s="12">
        <f t="shared" si="140"/>
        <v>42108.538449074069</v>
      </c>
      <c r="S2631" s="13">
        <f t="shared" si="141"/>
        <v>42138.538449074069</v>
      </c>
    </row>
    <row r="2632" spans="1:19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4">
        <v>1467280800</v>
      </c>
      <c r="J2632" s="14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39"/>
        <v>158</v>
      </c>
      <c r="P2632" t="s">
        <v>8321</v>
      </c>
      <c r="Q2632" t="s">
        <v>8353</v>
      </c>
      <c r="R2632" s="12">
        <f t="shared" si="140"/>
        <v>42524.105462962965</v>
      </c>
      <c r="S2632" s="13">
        <f t="shared" si="141"/>
        <v>42551.416666666672</v>
      </c>
    </row>
    <row r="2633" spans="1:19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4">
        <v>1440907427</v>
      </c>
      <c r="J2633" s="14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39"/>
        <v>115</v>
      </c>
      <c r="P2633" t="s">
        <v>8321</v>
      </c>
      <c r="Q2633" t="s">
        <v>8353</v>
      </c>
      <c r="R2633" s="12">
        <f t="shared" si="140"/>
        <v>42218.169293981482</v>
      </c>
      <c r="S2633" s="13">
        <f t="shared" si="141"/>
        <v>42246.169293981482</v>
      </c>
    </row>
    <row r="2634" spans="1:19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4">
        <v>1464485339</v>
      </c>
      <c r="J2634" s="1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142">ROUND(E2634/D2634*100,0)</f>
        <v>137</v>
      </c>
      <c r="P2634" t="s">
        <v>8321</v>
      </c>
      <c r="Q2634" t="s">
        <v>8353</v>
      </c>
      <c r="R2634" s="12">
        <f t="shared" si="140"/>
        <v>42494.061793981484</v>
      </c>
      <c r="S2634" s="13">
        <f t="shared" si="141"/>
        <v>42519.061793981484</v>
      </c>
    </row>
    <row r="2635" spans="1:19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4">
        <v>1393542000</v>
      </c>
      <c r="J2635" s="14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42"/>
        <v>355</v>
      </c>
      <c r="P2635" t="s">
        <v>8321</v>
      </c>
      <c r="Q2635" t="s">
        <v>8353</v>
      </c>
      <c r="R2635" s="12">
        <f t="shared" si="140"/>
        <v>41667.823287037041</v>
      </c>
      <c r="S2635" s="13">
        <f t="shared" si="141"/>
        <v>41697.958333333336</v>
      </c>
    </row>
    <row r="2636" spans="1:19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4">
        <v>1475163921</v>
      </c>
      <c r="J2636" s="14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42"/>
        <v>106</v>
      </c>
      <c r="P2636" t="s">
        <v>8321</v>
      </c>
      <c r="Q2636" t="s">
        <v>8353</v>
      </c>
      <c r="R2636" s="12">
        <f t="shared" si="140"/>
        <v>42612.656493055561</v>
      </c>
      <c r="S2636" s="13">
        <f t="shared" si="141"/>
        <v>42642.656493055561</v>
      </c>
    </row>
    <row r="2637" spans="1:19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4">
        <v>1425937761</v>
      </c>
      <c r="J2637" s="14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42"/>
        <v>100</v>
      </c>
      <c r="P2637" t="s">
        <v>8321</v>
      </c>
      <c r="Q2637" t="s">
        <v>8353</v>
      </c>
      <c r="R2637" s="12">
        <f t="shared" si="140"/>
        <v>42037.950937500005</v>
      </c>
      <c r="S2637" s="13">
        <f t="shared" si="141"/>
        <v>42072.909270833334</v>
      </c>
    </row>
    <row r="2638" spans="1:19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4">
        <v>1476579600</v>
      </c>
      <c r="J2638" s="14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42"/>
        <v>187</v>
      </c>
      <c r="P2638" t="s">
        <v>8321</v>
      </c>
      <c r="Q2638" t="s">
        <v>8353</v>
      </c>
      <c r="R2638" s="12">
        <f t="shared" si="140"/>
        <v>42636.614745370374</v>
      </c>
      <c r="S2638" s="13">
        <f t="shared" si="141"/>
        <v>42659.041666666672</v>
      </c>
    </row>
    <row r="2639" spans="1:19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4">
        <v>1476277875</v>
      </c>
      <c r="J2639" s="14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42"/>
        <v>166</v>
      </c>
      <c r="P2639" t="s">
        <v>8321</v>
      </c>
      <c r="Q2639" t="s">
        <v>8353</v>
      </c>
      <c r="R2639" s="12">
        <f t="shared" si="140"/>
        <v>42639.549479166672</v>
      </c>
      <c r="S2639" s="13">
        <f t="shared" si="141"/>
        <v>42655.549479166672</v>
      </c>
    </row>
    <row r="2640" spans="1:19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4">
        <v>1421358895</v>
      </c>
      <c r="J2640" s="14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42"/>
        <v>102</v>
      </c>
      <c r="P2640" t="s">
        <v>8321</v>
      </c>
      <c r="Q2640" t="s">
        <v>8353</v>
      </c>
      <c r="R2640" s="12">
        <f t="shared" si="140"/>
        <v>41989.913136574076</v>
      </c>
      <c r="S2640" s="13">
        <f t="shared" si="141"/>
        <v>42019.913136574076</v>
      </c>
    </row>
    <row r="2641" spans="1:19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4">
        <v>1424378748</v>
      </c>
      <c r="J2641" s="14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42"/>
        <v>164</v>
      </c>
      <c r="P2641" t="s">
        <v>8321</v>
      </c>
      <c r="Q2641" t="s">
        <v>8353</v>
      </c>
      <c r="R2641" s="12">
        <f t="shared" si="140"/>
        <v>42024.86513888889</v>
      </c>
      <c r="S2641" s="13">
        <f t="shared" si="141"/>
        <v>42054.86513888889</v>
      </c>
    </row>
    <row r="2642" spans="1:19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4">
        <v>1433735474</v>
      </c>
      <c r="J2642" s="14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42"/>
        <v>106</v>
      </c>
      <c r="P2642" t="s">
        <v>8321</v>
      </c>
      <c r="Q2642" t="s">
        <v>8353</v>
      </c>
      <c r="R2642" s="12">
        <f t="shared" si="140"/>
        <v>42103.160578703704</v>
      </c>
      <c r="S2642" s="13">
        <f t="shared" si="141"/>
        <v>42163.160578703704</v>
      </c>
    </row>
    <row r="2643" spans="1:19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4">
        <v>1410811740</v>
      </c>
      <c r="J2643" s="14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42"/>
        <v>1</v>
      </c>
      <c r="P2643" t="s">
        <v>8321</v>
      </c>
      <c r="Q2643" t="s">
        <v>8353</v>
      </c>
      <c r="R2643" s="12">
        <f t="shared" si="140"/>
        <v>41880.827118055553</v>
      </c>
      <c r="S2643" s="13">
        <f t="shared" si="141"/>
        <v>41897.839583333334</v>
      </c>
    </row>
    <row r="2644" spans="1:19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4">
        <v>1468565820</v>
      </c>
      <c r="J2644" s="1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42"/>
        <v>0</v>
      </c>
      <c r="P2644" t="s">
        <v>8321</v>
      </c>
      <c r="Q2644" t="s">
        <v>8353</v>
      </c>
      <c r="R2644" s="12">
        <f t="shared" si="140"/>
        <v>42536.246620370366</v>
      </c>
      <c r="S2644" s="13">
        <f t="shared" si="141"/>
        <v>42566.289583333331</v>
      </c>
    </row>
    <row r="2645" spans="1:19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4">
        <v>1482307140</v>
      </c>
      <c r="J2645" s="14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42"/>
        <v>34</v>
      </c>
      <c r="P2645" t="s">
        <v>8321</v>
      </c>
      <c r="Q2645" t="s">
        <v>8353</v>
      </c>
      <c r="R2645" s="12">
        <f t="shared" si="140"/>
        <v>42689.582349537035</v>
      </c>
      <c r="S2645" s="13">
        <f t="shared" si="141"/>
        <v>42725.332638888889</v>
      </c>
    </row>
    <row r="2646" spans="1:19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4">
        <v>1489172435</v>
      </c>
      <c r="J2646" s="14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42"/>
        <v>2</v>
      </c>
      <c r="P2646" t="s">
        <v>8321</v>
      </c>
      <c r="Q2646" t="s">
        <v>8353</v>
      </c>
      <c r="R2646" s="12">
        <f t="shared" si="140"/>
        <v>42774.792071759264</v>
      </c>
      <c r="S2646" s="13">
        <f t="shared" si="141"/>
        <v>42804.792071759264</v>
      </c>
    </row>
    <row r="2647" spans="1:19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4">
        <v>1415481203</v>
      </c>
      <c r="J2647" s="14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42"/>
        <v>11</v>
      </c>
      <c r="P2647" t="s">
        <v>8321</v>
      </c>
      <c r="Q2647" t="s">
        <v>8353</v>
      </c>
      <c r="R2647" s="12">
        <f t="shared" si="140"/>
        <v>41921.842627314814</v>
      </c>
      <c r="S2647" s="13">
        <f t="shared" si="141"/>
        <v>41951.884293981479</v>
      </c>
    </row>
    <row r="2648" spans="1:19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4">
        <v>1441783869</v>
      </c>
      <c r="J2648" s="14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42"/>
        <v>8</v>
      </c>
      <c r="P2648" t="s">
        <v>8321</v>
      </c>
      <c r="Q2648" t="s">
        <v>8353</v>
      </c>
      <c r="R2648" s="12">
        <f t="shared" si="140"/>
        <v>42226.313298611116</v>
      </c>
      <c r="S2648" s="13">
        <f t="shared" si="141"/>
        <v>42256.313298611116</v>
      </c>
    </row>
    <row r="2649" spans="1:19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4">
        <v>1439533019</v>
      </c>
      <c r="J2649" s="14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42"/>
        <v>1</v>
      </c>
      <c r="P2649" t="s">
        <v>8321</v>
      </c>
      <c r="Q2649" t="s">
        <v>8353</v>
      </c>
      <c r="R2649" s="12">
        <f t="shared" si="140"/>
        <v>42200.261793981481</v>
      </c>
      <c r="S2649" s="13">
        <f t="shared" si="141"/>
        <v>42230.261793981481</v>
      </c>
    </row>
    <row r="2650" spans="1:19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4">
        <v>1457543360</v>
      </c>
      <c r="J2650" s="14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42"/>
        <v>1</v>
      </c>
      <c r="P2650" t="s">
        <v>8321</v>
      </c>
      <c r="Q2650" t="s">
        <v>8353</v>
      </c>
      <c r="R2650" s="12">
        <f t="shared" si="140"/>
        <v>42408.714814814812</v>
      </c>
      <c r="S2650" s="13">
        <f t="shared" si="141"/>
        <v>42438.714814814812</v>
      </c>
    </row>
    <row r="2651" spans="1:19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4">
        <v>1454370941</v>
      </c>
      <c r="J2651" s="14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42"/>
        <v>0</v>
      </c>
      <c r="P2651" t="s">
        <v>8321</v>
      </c>
      <c r="Q2651" t="s">
        <v>8353</v>
      </c>
      <c r="R2651" s="12">
        <f t="shared" si="140"/>
        <v>42341.99700231482</v>
      </c>
      <c r="S2651" s="13">
        <f t="shared" si="141"/>
        <v>42401.99700231482</v>
      </c>
    </row>
    <row r="2652" spans="1:19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4">
        <v>1482332343</v>
      </c>
      <c r="J2652" s="14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42"/>
        <v>1</v>
      </c>
      <c r="P2652" t="s">
        <v>8321</v>
      </c>
      <c r="Q2652" t="s">
        <v>8353</v>
      </c>
      <c r="R2652" s="12">
        <f t="shared" si="140"/>
        <v>42695.624340277776</v>
      </c>
      <c r="S2652" s="13">
        <f t="shared" si="141"/>
        <v>42725.624340277776</v>
      </c>
    </row>
    <row r="2653" spans="1:19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4">
        <v>1450380009</v>
      </c>
      <c r="J2653" s="14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42"/>
        <v>2</v>
      </c>
      <c r="P2653" t="s">
        <v>8321</v>
      </c>
      <c r="Q2653" t="s">
        <v>8353</v>
      </c>
      <c r="R2653" s="12">
        <f t="shared" si="140"/>
        <v>42327.805659722217</v>
      </c>
      <c r="S2653" s="13">
        <f t="shared" si="141"/>
        <v>42355.805659722217</v>
      </c>
    </row>
    <row r="2654" spans="1:19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4">
        <v>1418183325</v>
      </c>
      <c r="J2654" s="1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42"/>
        <v>1</v>
      </c>
      <c r="P2654" t="s">
        <v>8321</v>
      </c>
      <c r="Q2654" t="s">
        <v>8353</v>
      </c>
      <c r="R2654" s="12">
        <f t="shared" si="140"/>
        <v>41953.158854166672</v>
      </c>
      <c r="S2654" s="13">
        <f t="shared" si="141"/>
        <v>41983.158854166672</v>
      </c>
    </row>
    <row r="2655" spans="1:19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4">
        <v>1402632000</v>
      </c>
      <c r="J2655" s="14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42"/>
        <v>12</v>
      </c>
      <c r="P2655" t="s">
        <v>8321</v>
      </c>
      <c r="Q2655" t="s">
        <v>8353</v>
      </c>
      <c r="R2655" s="12">
        <f t="shared" si="140"/>
        <v>41771.651932870373</v>
      </c>
      <c r="S2655" s="13">
        <f t="shared" si="141"/>
        <v>41803.166666666664</v>
      </c>
    </row>
    <row r="2656" spans="1:19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4">
        <v>1429622726</v>
      </c>
      <c r="J2656" s="14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42"/>
        <v>0</v>
      </c>
      <c r="P2656" t="s">
        <v>8321</v>
      </c>
      <c r="Q2656" t="s">
        <v>8353</v>
      </c>
      <c r="R2656" s="12">
        <f t="shared" si="140"/>
        <v>42055.600995370376</v>
      </c>
      <c r="S2656" s="13">
        <f t="shared" si="141"/>
        <v>42115.559328703705</v>
      </c>
    </row>
    <row r="2657" spans="1:19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4">
        <v>1455048000</v>
      </c>
      <c r="J2657" s="14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42"/>
        <v>21</v>
      </c>
      <c r="P2657" t="s">
        <v>8321</v>
      </c>
      <c r="Q2657" t="s">
        <v>8353</v>
      </c>
      <c r="R2657" s="12">
        <f t="shared" si="140"/>
        <v>42381.866284722222</v>
      </c>
      <c r="S2657" s="13">
        <f t="shared" si="141"/>
        <v>42409.833333333328</v>
      </c>
    </row>
    <row r="2658" spans="1:19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4">
        <v>1489345200</v>
      </c>
      <c r="J2658" s="14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42"/>
        <v>11</v>
      </c>
      <c r="P2658" t="s">
        <v>8321</v>
      </c>
      <c r="Q2658" t="s">
        <v>8353</v>
      </c>
      <c r="R2658" s="12">
        <f t="shared" si="140"/>
        <v>42767.688518518517</v>
      </c>
      <c r="S2658" s="13">
        <f t="shared" si="141"/>
        <v>42806.791666666672</v>
      </c>
    </row>
    <row r="2659" spans="1:19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4">
        <v>1470187800</v>
      </c>
      <c r="J2659" s="14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42"/>
        <v>19</v>
      </c>
      <c r="P2659" t="s">
        <v>8321</v>
      </c>
      <c r="Q2659" t="s">
        <v>8353</v>
      </c>
      <c r="R2659" s="12">
        <f t="shared" si="140"/>
        <v>42551.928854166668</v>
      </c>
      <c r="S2659" s="13">
        <f t="shared" si="141"/>
        <v>42585.0625</v>
      </c>
    </row>
    <row r="2660" spans="1:19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4">
        <v>1469913194</v>
      </c>
      <c r="J2660" s="14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42"/>
        <v>0</v>
      </c>
      <c r="P2660" t="s">
        <v>8321</v>
      </c>
      <c r="Q2660" t="s">
        <v>8353</v>
      </c>
      <c r="R2660" s="12">
        <f t="shared" si="140"/>
        <v>42551.884189814817</v>
      </c>
      <c r="S2660" s="13">
        <f t="shared" si="141"/>
        <v>42581.884189814817</v>
      </c>
    </row>
    <row r="2661" spans="1:19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4">
        <v>1429321210</v>
      </c>
      <c r="J2661" s="14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42"/>
        <v>3</v>
      </c>
      <c r="P2661" t="s">
        <v>8321</v>
      </c>
      <c r="Q2661" t="s">
        <v>8353</v>
      </c>
      <c r="R2661" s="12">
        <f t="shared" si="140"/>
        <v>42082.069560185191</v>
      </c>
      <c r="S2661" s="13">
        <f t="shared" si="141"/>
        <v>42112.069560185191</v>
      </c>
    </row>
    <row r="2662" spans="1:19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4">
        <v>1448388418</v>
      </c>
      <c r="J2662" s="14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42"/>
        <v>0</v>
      </c>
      <c r="P2662" t="s">
        <v>8321</v>
      </c>
      <c r="Q2662" t="s">
        <v>8353</v>
      </c>
      <c r="R2662" s="12">
        <f t="shared" si="140"/>
        <v>42272.713171296295</v>
      </c>
      <c r="S2662" s="13">
        <f t="shared" si="141"/>
        <v>42332.754837962959</v>
      </c>
    </row>
    <row r="2663" spans="1:19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4">
        <v>1382742010</v>
      </c>
      <c r="J2663" s="14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42"/>
        <v>103</v>
      </c>
      <c r="P2663" t="s">
        <v>8321</v>
      </c>
      <c r="Q2663" t="s">
        <v>8354</v>
      </c>
      <c r="R2663" s="12">
        <f t="shared" si="140"/>
        <v>41542.958449074074</v>
      </c>
      <c r="S2663" s="13">
        <f t="shared" si="141"/>
        <v>41572.958449074074</v>
      </c>
    </row>
    <row r="2664" spans="1:19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4">
        <v>1440179713</v>
      </c>
      <c r="J2664" s="1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42"/>
        <v>107</v>
      </c>
      <c r="P2664" t="s">
        <v>8321</v>
      </c>
      <c r="Q2664" t="s">
        <v>8354</v>
      </c>
      <c r="R2664" s="12">
        <f t="shared" si="140"/>
        <v>42207.746678240743</v>
      </c>
      <c r="S2664" s="13">
        <f t="shared" si="141"/>
        <v>42237.746678240743</v>
      </c>
    </row>
    <row r="2665" spans="1:19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4">
        <v>1441378800</v>
      </c>
      <c r="J2665" s="14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42"/>
        <v>105</v>
      </c>
      <c r="P2665" t="s">
        <v>8321</v>
      </c>
      <c r="Q2665" t="s">
        <v>8354</v>
      </c>
      <c r="R2665" s="12">
        <f t="shared" si="140"/>
        <v>42222.622766203705</v>
      </c>
      <c r="S2665" s="13">
        <f t="shared" si="141"/>
        <v>42251.625</v>
      </c>
    </row>
    <row r="2666" spans="1:19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4">
        <v>1449644340</v>
      </c>
      <c r="J2666" s="14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42"/>
        <v>103</v>
      </c>
      <c r="P2666" t="s">
        <v>8321</v>
      </c>
      <c r="Q2666" t="s">
        <v>8354</v>
      </c>
      <c r="R2666" s="12">
        <f t="shared" si="140"/>
        <v>42313.02542824074</v>
      </c>
      <c r="S2666" s="13">
        <f t="shared" si="141"/>
        <v>42347.290972222225</v>
      </c>
    </row>
    <row r="2667" spans="1:19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4">
        <v>1430774974</v>
      </c>
      <c r="J2667" s="14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42"/>
        <v>123</v>
      </c>
      <c r="P2667" t="s">
        <v>8321</v>
      </c>
      <c r="Q2667" t="s">
        <v>8354</v>
      </c>
      <c r="R2667" s="12">
        <f t="shared" si="140"/>
        <v>42083.895532407405</v>
      </c>
      <c r="S2667" s="13">
        <f t="shared" si="141"/>
        <v>42128.895532407405</v>
      </c>
    </row>
    <row r="2668" spans="1:19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4">
        <v>1443214800</v>
      </c>
      <c r="J2668" s="14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42"/>
        <v>159</v>
      </c>
      <c r="P2668" t="s">
        <v>8321</v>
      </c>
      <c r="Q2668" t="s">
        <v>8354</v>
      </c>
      <c r="R2668" s="12">
        <f t="shared" si="140"/>
        <v>42235.764340277776</v>
      </c>
      <c r="S2668" s="13">
        <f t="shared" si="141"/>
        <v>42272.875</v>
      </c>
    </row>
    <row r="2669" spans="1:19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4">
        <v>1455142416</v>
      </c>
      <c r="J2669" s="14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42"/>
        <v>111</v>
      </c>
      <c r="P2669" t="s">
        <v>8321</v>
      </c>
      <c r="Q2669" t="s">
        <v>8354</v>
      </c>
      <c r="R2669" s="12">
        <f t="shared" si="140"/>
        <v>42380.926111111112</v>
      </c>
      <c r="S2669" s="13">
        <f t="shared" si="141"/>
        <v>42410.926111111112</v>
      </c>
    </row>
    <row r="2670" spans="1:19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4">
        <v>1447079520</v>
      </c>
      <c r="J2670" s="14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42"/>
        <v>171</v>
      </c>
      <c r="P2670" t="s">
        <v>8321</v>
      </c>
      <c r="Q2670" t="s">
        <v>8354</v>
      </c>
      <c r="R2670" s="12">
        <f t="shared" si="140"/>
        <v>42275.588715277772</v>
      </c>
      <c r="S2670" s="13">
        <f t="shared" si="141"/>
        <v>42317.60555555555</v>
      </c>
    </row>
    <row r="2671" spans="1:19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4">
        <v>1452387096</v>
      </c>
      <c r="J2671" s="14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42"/>
        <v>125</v>
      </c>
      <c r="P2671" t="s">
        <v>8321</v>
      </c>
      <c r="Q2671" t="s">
        <v>8354</v>
      </c>
      <c r="R2671" s="12">
        <f t="shared" si="140"/>
        <v>42319.035833333335</v>
      </c>
      <c r="S2671" s="13">
        <f t="shared" si="141"/>
        <v>42379.035833333335</v>
      </c>
    </row>
    <row r="2672" spans="1:19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4">
        <v>1406593780</v>
      </c>
      <c r="J2672" s="14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42"/>
        <v>6</v>
      </c>
      <c r="P2672" t="s">
        <v>8321</v>
      </c>
      <c r="Q2672" t="s">
        <v>8354</v>
      </c>
      <c r="R2672" s="12">
        <f t="shared" si="140"/>
        <v>41821.020601851851</v>
      </c>
      <c r="S2672" s="13">
        <f t="shared" si="141"/>
        <v>41849.020601851851</v>
      </c>
    </row>
    <row r="2673" spans="1:19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4">
        <v>1419017880</v>
      </c>
      <c r="J2673" s="14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42"/>
        <v>11</v>
      </c>
      <c r="P2673" t="s">
        <v>8321</v>
      </c>
      <c r="Q2673" t="s">
        <v>8354</v>
      </c>
      <c r="R2673" s="12">
        <f t="shared" si="140"/>
        <v>41962.749027777783</v>
      </c>
      <c r="S2673" s="13">
        <f t="shared" si="141"/>
        <v>41992.818055555559</v>
      </c>
    </row>
    <row r="2674" spans="1:19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4">
        <v>1451282400</v>
      </c>
      <c r="J2674" s="1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42"/>
        <v>33</v>
      </c>
      <c r="P2674" t="s">
        <v>8321</v>
      </c>
      <c r="Q2674" t="s">
        <v>8354</v>
      </c>
      <c r="R2674" s="12">
        <f t="shared" si="140"/>
        <v>42344.884143518517</v>
      </c>
      <c r="S2674" s="13">
        <f t="shared" si="141"/>
        <v>42366.25</v>
      </c>
    </row>
    <row r="2675" spans="1:19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4">
        <v>1414622700</v>
      </c>
      <c r="J2675" s="14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42"/>
        <v>28</v>
      </c>
      <c r="P2675" t="s">
        <v>8321</v>
      </c>
      <c r="Q2675" t="s">
        <v>8354</v>
      </c>
      <c r="R2675" s="12">
        <f t="shared" si="140"/>
        <v>41912.541655092595</v>
      </c>
      <c r="S2675" s="13">
        <f t="shared" si="141"/>
        <v>41941.947916666664</v>
      </c>
    </row>
    <row r="2676" spans="1:19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4">
        <v>1467694740</v>
      </c>
      <c r="J2676" s="14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42"/>
        <v>63</v>
      </c>
      <c r="P2676" t="s">
        <v>8321</v>
      </c>
      <c r="Q2676" t="s">
        <v>8354</v>
      </c>
      <c r="R2676" s="12">
        <f t="shared" si="140"/>
        <v>42529.632754629631</v>
      </c>
      <c r="S2676" s="13">
        <f t="shared" si="141"/>
        <v>42556.207638888889</v>
      </c>
    </row>
    <row r="2677" spans="1:19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4">
        <v>1415655289</v>
      </c>
      <c r="J2677" s="14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42"/>
        <v>8</v>
      </c>
      <c r="P2677" t="s">
        <v>8321</v>
      </c>
      <c r="Q2677" t="s">
        <v>8354</v>
      </c>
      <c r="R2677" s="12">
        <f t="shared" si="140"/>
        <v>41923.857511574075</v>
      </c>
      <c r="S2677" s="13">
        <f t="shared" si="141"/>
        <v>41953.899178240739</v>
      </c>
    </row>
    <row r="2678" spans="1:19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4">
        <v>1463929174</v>
      </c>
      <c r="J2678" s="14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42"/>
        <v>50</v>
      </c>
      <c r="P2678" t="s">
        <v>8321</v>
      </c>
      <c r="Q2678" t="s">
        <v>8354</v>
      </c>
      <c r="R2678" s="12">
        <f t="shared" si="140"/>
        <v>42482.624699074076</v>
      </c>
      <c r="S2678" s="13">
        <f t="shared" si="141"/>
        <v>42512.624699074076</v>
      </c>
    </row>
    <row r="2679" spans="1:19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4">
        <v>1404348143</v>
      </c>
      <c r="J2679" s="14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42"/>
        <v>18</v>
      </c>
      <c r="P2679" t="s">
        <v>8321</v>
      </c>
      <c r="Q2679" t="s">
        <v>8354</v>
      </c>
      <c r="R2679" s="12">
        <f t="shared" si="140"/>
        <v>41793.029432870368</v>
      </c>
      <c r="S2679" s="13">
        <f t="shared" si="141"/>
        <v>41823.029432870368</v>
      </c>
    </row>
    <row r="2680" spans="1:19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4">
        <v>1443121765</v>
      </c>
      <c r="J2680" s="14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42"/>
        <v>0</v>
      </c>
      <c r="P2680" t="s">
        <v>8321</v>
      </c>
      <c r="Q2680" t="s">
        <v>8354</v>
      </c>
      <c r="R2680" s="12">
        <f t="shared" si="140"/>
        <v>42241.798206018517</v>
      </c>
      <c r="S2680" s="13">
        <f t="shared" si="141"/>
        <v>42271.798206018517</v>
      </c>
    </row>
    <row r="2681" spans="1:19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4">
        <v>1425081694</v>
      </c>
      <c r="J2681" s="14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42"/>
        <v>0</v>
      </c>
      <c r="P2681" t="s">
        <v>8321</v>
      </c>
      <c r="Q2681" t="s">
        <v>8354</v>
      </c>
      <c r="R2681" s="12">
        <f t="shared" si="140"/>
        <v>42033.001087962963</v>
      </c>
      <c r="S2681" s="13">
        <f t="shared" si="141"/>
        <v>42063.001087962963</v>
      </c>
    </row>
    <row r="2682" spans="1:19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4">
        <v>1459915491</v>
      </c>
      <c r="J2682" s="14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42"/>
        <v>1</v>
      </c>
      <c r="P2682" t="s">
        <v>8321</v>
      </c>
      <c r="Q2682" t="s">
        <v>8354</v>
      </c>
      <c r="R2682" s="12">
        <f t="shared" si="140"/>
        <v>42436.211701388893</v>
      </c>
      <c r="S2682" s="13">
        <f t="shared" si="141"/>
        <v>42466.170034722221</v>
      </c>
    </row>
    <row r="2683" spans="1:19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4">
        <v>1405027750</v>
      </c>
      <c r="J2683" s="14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42"/>
        <v>1</v>
      </c>
      <c r="P2683" t="s">
        <v>8334</v>
      </c>
      <c r="Q2683" t="s">
        <v>8335</v>
      </c>
      <c r="R2683" s="12">
        <f t="shared" si="140"/>
        <v>41805.895254629628</v>
      </c>
      <c r="S2683" s="13">
        <f t="shared" si="141"/>
        <v>41830.895254629628</v>
      </c>
    </row>
    <row r="2684" spans="1:19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4">
        <v>1416635940</v>
      </c>
      <c r="J2684" s="1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42"/>
        <v>28</v>
      </c>
      <c r="P2684" t="s">
        <v>8334</v>
      </c>
      <c r="Q2684" t="s">
        <v>8335</v>
      </c>
      <c r="R2684" s="12">
        <f t="shared" si="140"/>
        <v>41932.871990740743</v>
      </c>
      <c r="S2684" s="13">
        <f t="shared" si="141"/>
        <v>41965.249305555553</v>
      </c>
    </row>
    <row r="2685" spans="1:19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4">
        <v>1425233240</v>
      </c>
      <c r="J2685" s="14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42"/>
        <v>0</v>
      </c>
      <c r="P2685" t="s">
        <v>8334</v>
      </c>
      <c r="Q2685" t="s">
        <v>8335</v>
      </c>
      <c r="R2685" s="12">
        <f t="shared" si="140"/>
        <v>42034.75509259259</v>
      </c>
      <c r="S2685" s="13">
        <f t="shared" si="141"/>
        <v>42064.75509259259</v>
      </c>
    </row>
    <row r="2686" spans="1:19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4">
        <v>1407621425</v>
      </c>
      <c r="J2686" s="14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42"/>
        <v>1</v>
      </c>
      <c r="P2686" t="s">
        <v>8334</v>
      </c>
      <c r="Q2686" t="s">
        <v>8335</v>
      </c>
      <c r="R2686" s="12">
        <f t="shared" si="140"/>
        <v>41820.914641203701</v>
      </c>
      <c r="S2686" s="13">
        <f t="shared" si="141"/>
        <v>41860.914641203701</v>
      </c>
    </row>
    <row r="2687" spans="1:19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4">
        <v>1430149330</v>
      </c>
      <c r="J2687" s="14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42"/>
        <v>0</v>
      </c>
      <c r="P2687" t="s">
        <v>8334</v>
      </c>
      <c r="Q2687" t="s">
        <v>8335</v>
      </c>
      <c r="R2687" s="12">
        <f t="shared" si="140"/>
        <v>42061.69594907407</v>
      </c>
      <c r="S2687" s="13">
        <f t="shared" si="141"/>
        <v>42121.654282407413</v>
      </c>
    </row>
    <row r="2688" spans="1:19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4">
        <v>1412119423</v>
      </c>
      <c r="J2688" s="14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42"/>
        <v>0</v>
      </c>
      <c r="P2688" t="s">
        <v>8334</v>
      </c>
      <c r="Q2688" t="s">
        <v>8335</v>
      </c>
      <c r="R2688" s="12">
        <f t="shared" si="140"/>
        <v>41892.974803240737</v>
      </c>
      <c r="S2688" s="13">
        <f t="shared" si="141"/>
        <v>41912.974803240737</v>
      </c>
    </row>
    <row r="2689" spans="1:19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4">
        <v>1435591318</v>
      </c>
      <c r="J2689" s="14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42"/>
        <v>0</v>
      </c>
      <c r="P2689" t="s">
        <v>8334</v>
      </c>
      <c r="Q2689" t="s">
        <v>8335</v>
      </c>
      <c r="R2689" s="12">
        <f t="shared" si="140"/>
        <v>42154.64025462963</v>
      </c>
      <c r="S2689" s="13">
        <f t="shared" si="141"/>
        <v>42184.64025462963</v>
      </c>
    </row>
    <row r="2690" spans="1:19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4">
        <v>1424746800</v>
      </c>
      <c r="J2690" s="14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42"/>
        <v>0</v>
      </c>
      <c r="P2690" t="s">
        <v>8334</v>
      </c>
      <c r="Q2690" t="s">
        <v>8335</v>
      </c>
      <c r="R2690" s="12">
        <f t="shared" ref="R2690:R2753" si="143">(((J2690/60)/60)/24)+DATE(1970,1,1)</f>
        <v>42028.118865740747</v>
      </c>
      <c r="S2690" s="13">
        <f t="shared" ref="S2690:S2753" si="144">(((I2690/60)/60)/24)+DATE(1970,1,1)</f>
        <v>42059.125</v>
      </c>
    </row>
    <row r="2691" spans="1:19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4">
        <v>1469919890</v>
      </c>
      <c r="J2691" s="14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42"/>
        <v>0</v>
      </c>
      <c r="P2691" t="s">
        <v>8334</v>
      </c>
      <c r="Q2691" t="s">
        <v>8335</v>
      </c>
      <c r="R2691" s="12">
        <f t="shared" si="143"/>
        <v>42551.961689814809</v>
      </c>
      <c r="S2691" s="13">
        <f t="shared" si="144"/>
        <v>42581.961689814809</v>
      </c>
    </row>
    <row r="2692" spans="1:19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4">
        <v>1433298676</v>
      </c>
      <c r="J2692" s="14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42"/>
        <v>11</v>
      </c>
      <c r="P2692" t="s">
        <v>8334</v>
      </c>
      <c r="Q2692" t="s">
        <v>8335</v>
      </c>
      <c r="R2692" s="12">
        <f t="shared" si="143"/>
        <v>42113.105046296296</v>
      </c>
      <c r="S2692" s="13">
        <f t="shared" si="144"/>
        <v>42158.105046296296</v>
      </c>
    </row>
    <row r="2693" spans="1:19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4">
        <v>1431278557</v>
      </c>
      <c r="J2693" s="14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42"/>
        <v>0</v>
      </c>
      <c r="P2693" t="s">
        <v>8334</v>
      </c>
      <c r="Q2693" t="s">
        <v>8335</v>
      </c>
      <c r="R2693" s="12">
        <f t="shared" si="143"/>
        <v>42089.724039351851</v>
      </c>
      <c r="S2693" s="13">
        <f t="shared" si="144"/>
        <v>42134.724039351851</v>
      </c>
    </row>
    <row r="2694" spans="1:19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4">
        <v>1427266860</v>
      </c>
      <c r="J2694" s="1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42"/>
        <v>1</v>
      </c>
      <c r="P2694" t="s">
        <v>8334</v>
      </c>
      <c r="Q2694" t="s">
        <v>8335</v>
      </c>
      <c r="R2694" s="12">
        <f t="shared" si="143"/>
        <v>42058.334027777775</v>
      </c>
      <c r="S2694" s="13">
        <f t="shared" si="144"/>
        <v>42088.292361111111</v>
      </c>
    </row>
    <row r="2695" spans="1:19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4">
        <v>1407899966</v>
      </c>
      <c r="J2695" s="14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42"/>
        <v>1</v>
      </c>
      <c r="P2695" t="s">
        <v>8334</v>
      </c>
      <c r="Q2695" t="s">
        <v>8335</v>
      </c>
      <c r="R2695" s="12">
        <f t="shared" si="143"/>
        <v>41834.138495370367</v>
      </c>
      <c r="S2695" s="13">
        <f t="shared" si="144"/>
        <v>41864.138495370367</v>
      </c>
    </row>
    <row r="2696" spans="1:19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4">
        <v>1411701739</v>
      </c>
      <c r="J2696" s="14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42"/>
        <v>0</v>
      </c>
      <c r="P2696" t="s">
        <v>8334</v>
      </c>
      <c r="Q2696" t="s">
        <v>8335</v>
      </c>
      <c r="R2696" s="12">
        <f t="shared" si="143"/>
        <v>41878.140497685185</v>
      </c>
      <c r="S2696" s="13">
        <f t="shared" si="144"/>
        <v>41908.140497685185</v>
      </c>
    </row>
    <row r="2697" spans="1:19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4">
        <v>1428981718</v>
      </c>
      <c r="J2697" s="14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42"/>
        <v>0</v>
      </c>
      <c r="P2697" t="s">
        <v>8334</v>
      </c>
      <c r="Q2697" t="s">
        <v>8335</v>
      </c>
      <c r="R2697" s="12">
        <f t="shared" si="143"/>
        <v>42048.181921296295</v>
      </c>
      <c r="S2697" s="13">
        <f t="shared" si="144"/>
        <v>42108.14025462963</v>
      </c>
    </row>
    <row r="2698" spans="1:19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4">
        <v>1419538560</v>
      </c>
      <c r="J2698" s="14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145">ROUND(E2698/D2698*100,0)</f>
        <v>6</v>
      </c>
      <c r="P2698" t="s">
        <v>8334</v>
      </c>
      <c r="Q2698" t="s">
        <v>8335</v>
      </c>
      <c r="R2698" s="12">
        <f t="shared" si="143"/>
        <v>41964.844444444447</v>
      </c>
      <c r="S2698" s="13">
        <f t="shared" si="144"/>
        <v>41998.844444444447</v>
      </c>
    </row>
    <row r="2699" spans="1:19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4">
        <v>1438552800</v>
      </c>
      <c r="J2699" s="14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45"/>
        <v>26</v>
      </c>
      <c r="P2699" t="s">
        <v>8334</v>
      </c>
      <c r="Q2699" t="s">
        <v>8335</v>
      </c>
      <c r="R2699" s="12">
        <f t="shared" si="143"/>
        <v>42187.940081018518</v>
      </c>
      <c r="S2699" s="13">
        <f t="shared" si="144"/>
        <v>42218.916666666672</v>
      </c>
    </row>
    <row r="2700" spans="1:19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4">
        <v>1403904808</v>
      </c>
      <c r="J2700" s="14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45"/>
        <v>0</v>
      </c>
      <c r="P2700" t="s">
        <v>8334</v>
      </c>
      <c r="Q2700" t="s">
        <v>8335</v>
      </c>
      <c r="R2700" s="12">
        <f t="shared" si="143"/>
        <v>41787.898240740738</v>
      </c>
      <c r="S2700" s="13">
        <f t="shared" si="144"/>
        <v>41817.898240740738</v>
      </c>
    </row>
    <row r="2701" spans="1:19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4">
        <v>1407533463</v>
      </c>
      <c r="J2701" s="14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45"/>
        <v>0</v>
      </c>
      <c r="P2701" t="s">
        <v>8334</v>
      </c>
      <c r="Q2701" t="s">
        <v>8335</v>
      </c>
      <c r="R2701" s="12">
        <f t="shared" si="143"/>
        <v>41829.896562499998</v>
      </c>
      <c r="S2701" s="13">
        <f t="shared" si="144"/>
        <v>41859.896562499998</v>
      </c>
    </row>
    <row r="2702" spans="1:19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4">
        <v>1411073972</v>
      </c>
      <c r="J2702" s="14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45"/>
        <v>1</v>
      </c>
      <c r="P2702" t="s">
        <v>8334</v>
      </c>
      <c r="Q2702" t="s">
        <v>8335</v>
      </c>
      <c r="R2702" s="12">
        <f t="shared" si="143"/>
        <v>41870.87467592593</v>
      </c>
      <c r="S2702" s="13">
        <f t="shared" si="144"/>
        <v>41900.87467592593</v>
      </c>
    </row>
    <row r="2703" spans="1:19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4">
        <v>1491586534</v>
      </c>
      <c r="J2703" s="14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45"/>
        <v>46</v>
      </c>
      <c r="P2703" t="s">
        <v>8319</v>
      </c>
      <c r="Q2703" t="s">
        <v>8355</v>
      </c>
      <c r="R2703" s="12">
        <f t="shared" si="143"/>
        <v>42801.774699074071</v>
      </c>
      <c r="S2703" s="13">
        <f t="shared" si="144"/>
        <v>42832.733032407406</v>
      </c>
    </row>
    <row r="2704" spans="1:19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4">
        <v>1491416077</v>
      </c>
      <c r="J2704" s="1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45"/>
        <v>34</v>
      </c>
      <c r="P2704" t="s">
        <v>8319</v>
      </c>
      <c r="Q2704" t="s">
        <v>8355</v>
      </c>
      <c r="R2704" s="12">
        <f t="shared" si="143"/>
        <v>42800.801817129628</v>
      </c>
      <c r="S2704" s="13">
        <f t="shared" si="144"/>
        <v>42830.760150462964</v>
      </c>
    </row>
    <row r="2705" spans="1:19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4">
        <v>1490196830</v>
      </c>
      <c r="J2705" s="14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45"/>
        <v>104</v>
      </c>
      <c r="P2705" t="s">
        <v>8319</v>
      </c>
      <c r="Q2705" t="s">
        <v>8355</v>
      </c>
      <c r="R2705" s="12">
        <f t="shared" si="143"/>
        <v>42756.690162037034</v>
      </c>
      <c r="S2705" s="13">
        <f t="shared" si="144"/>
        <v>42816.648495370369</v>
      </c>
    </row>
    <row r="2706" spans="1:19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4">
        <v>1491421314</v>
      </c>
      <c r="J2706" s="14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45"/>
        <v>6</v>
      </c>
      <c r="P2706" t="s">
        <v>8319</v>
      </c>
      <c r="Q2706" t="s">
        <v>8355</v>
      </c>
      <c r="R2706" s="12">
        <f t="shared" si="143"/>
        <v>42787.862430555557</v>
      </c>
      <c r="S2706" s="13">
        <f t="shared" si="144"/>
        <v>42830.820763888885</v>
      </c>
    </row>
    <row r="2707" spans="1:19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4">
        <v>1490389158</v>
      </c>
      <c r="J2707" s="14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45"/>
        <v>11</v>
      </c>
      <c r="P2707" t="s">
        <v>8319</v>
      </c>
      <c r="Q2707" t="s">
        <v>8355</v>
      </c>
      <c r="R2707" s="12">
        <f t="shared" si="143"/>
        <v>42773.916180555556</v>
      </c>
      <c r="S2707" s="13">
        <f t="shared" si="144"/>
        <v>42818.874513888892</v>
      </c>
    </row>
    <row r="2708" spans="1:19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4">
        <v>1413442740</v>
      </c>
      <c r="J2708" s="14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45"/>
        <v>112</v>
      </c>
      <c r="P2708" t="s">
        <v>8319</v>
      </c>
      <c r="Q2708" t="s">
        <v>8355</v>
      </c>
      <c r="R2708" s="12">
        <f t="shared" si="143"/>
        <v>41899.294942129629</v>
      </c>
      <c r="S2708" s="13">
        <f t="shared" si="144"/>
        <v>41928.290972222225</v>
      </c>
    </row>
    <row r="2709" spans="1:19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4">
        <v>1369637940</v>
      </c>
      <c r="J2709" s="14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45"/>
        <v>351</v>
      </c>
      <c r="P2709" t="s">
        <v>8319</v>
      </c>
      <c r="Q2709" t="s">
        <v>8355</v>
      </c>
      <c r="R2709" s="12">
        <f t="shared" si="143"/>
        <v>41391.782905092594</v>
      </c>
      <c r="S2709" s="13">
        <f t="shared" si="144"/>
        <v>41421.290972222225</v>
      </c>
    </row>
    <row r="2710" spans="1:19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4">
        <v>1469119526</v>
      </c>
      <c r="J2710" s="14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45"/>
        <v>233</v>
      </c>
      <c r="P2710" t="s">
        <v>8319</v>
      </c>
      <c r="Q2710" t="s">
        <v>8355</v>
      </c>
      <c r="R2710" s="12">
        <f t="shared" si="143"/>
        <v>42512.698217592595</v>
      </c>
      <c r="S2710" s="13">
        <f t="shared" si="144"/>
        <v>42572.698217592595</v>
      </c>
    </row>
    <row r="2711" spans="1:19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4">
        <v>1475553540</v>
      </c>
      <c r="J2711" s="14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45"/>
        <v>102</v>
      </c>
      <c r="P2711" t="s">
        <v>8319</v>
      </c>
      <c r="Q2711" t="s">
        <v>8355</v>
      </c>
      <c r="R2711" s="12">
        <f t="shared" si="143"/>
        <v>42612.149780092594</v>
      </c>
      <c r="S2711" s="13">
        <f t="shared" si="144"/>
        <v>42647.165972222225</v>
      </c>
    </row>
    <row r="2712" spans="1:19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4">
        <v>1407549600</v>
      </c>
      <c r="J2712" s="14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45"/>
        <v>154</v>
      </c>
      <c r="P2712" t="s">
        <v>8319</v>
      </c>
      <c r="Q2712" t="s">
        <v>8355</v>
      </c>
      <c r="R2712" s="12">
        <f t="shared" si="143"/>
        <v>41828.229490740741</v>
      </c>
      <c r="S2712" s="13">
        <f t="shared" si="144"/>
        <v>41860.083333333336</v>
      </c>
    </row>
    <row r="2713" spans="1:19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4">
        <v>1403301660</v>
      </c>
      <c r="J2713" s="14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45"/>
        <v>101</v>
      </c>
      <c r="P2713" t="s">
        <v>8319</v>
      </c>
      <c r="Q2713" t="s">
        <v>8355</v>
      </c>
      <c r="R2713" s="12">
        <f t="shared" si="143"/>
        <v>41780.745254629634</v>
      </c>
      <c r="S2713" s="13">
        <f t="shared" si="144"/>
        <v>41810.917361111111</v>
      </c>
    </row>
    <row r="2714" spans="1:19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4">
        <v>1373738400</v>
      </c>
      <c r="J2714" s="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45"/>
        <v>131</v>
      </c>
      <c r="P2714" t="s">
        <v>8319</v>
      </c>
      <c r="Q2714" t="s">
        <v>8355</v>
      </c>
      <c r="R2714" s="12">
        <f t="shared" si="143"/>
        <v>41432.062037037038</v>
      </c>
      <c r="S2714" s="13">
        <f t="shared" si="144"/>
        <v>41468.75</v>
      </c>
    </row>
    <row r="2715" spans="1:19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4">
        <v>1450971684</v>
      </c>
      <c r="J2715" s="14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45"/>
        <v>102</v>
      </c>
      <c r="P2715" t="s">
        <v>8319</v>
      </c>
      <c r="Q2715" t="s">
        <v>8355</v>
      </c>
      <c r="R2715" s="12">
        <f t="shared" si="143"/>
        <v>42322.653749999998</v>
      </c>
      <c r="S2715" s="13">
        <f t="shared" si="144"/>
        <v>42362.653749999998</v>
      </c>
    </row>
    <row r="2716" spans="1:19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4">
        <v>1476486000</v>
      </c>
      <c r="J2716" s="14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45"/>
        <v>116</v>
      </c>
      <c r="P2716" t="s">
        <v>8319</v>
      </c>
      <c r="Q2716" t="s">
        <v>8355</v>
      </c>
      <c r="R2716" s="12">
        <f t="shared" si="143"/>
        <v>42629.655046296291</v>
      </c>
      <c r="S2716" s="13">
        <f t="shared" si="144"/>
        <v>42657.958333333328</v>
      </c>
    </row>
    <row r="2717" spans="1:19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4">
        <v>1456047228</v>
      </c>
      <c r="J2717" s="14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45"/>
        <v>265</v>
      </c>
      <c r="P2717" t="s">
        <v>8319</v>
      </c>
      <c r="Q2717" t="s">
        <v>8355</v>
      </c>
      <c r="R2717" s="12">
        <f t="shared" si="143"/>
        <v>42387.398472222223</v>
      </c>
      <c r="S2717" s="13">
        <f t="shared" si="144"/>
        <v>42421.398472222223</v>
      </c>
    </row>
    <row r="2718" spans="1:19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4">
        <v>1444291193</v>
      </c>
      <c r="J2718" s="14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45"/>
        <v>120</v>
      </c>
      <c r="P2718" t="s">
        <v>8319</v>
      </c>
      <c r="Q2718" t="s">
        <v>8355</v>
      </c>
      <c r="R2718" s="12">
        <f t="shared" si="143"/>
        <v>42255.333252314813</v>
      </c>
      <c r="S2718" s="13">
        <f t="shared" si="144"/>
        <v>42285.333252314813</v>
      </c>
    </row>
    <row r="2719" spans="1:19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4">
        <v>1417906649</v>
      </c>
      <c r="J2719" s="14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45"/>
        <v>120</v>
      </c>
      <c r="P2719" t="s">
        <v>8319</v>
      </c>
      <c r="Q2719" t="s">
        <v>8355</v>
      </c>
      <c r="R2719" s="12">
        <f t="shared" si="143"/>
        <v>41934.914918981485</v>
      </c>
      <c r="S2719" s="13">
        <f t="shared" si="144"/>
        <v>41979.956585648149</v>
      </c>
    </row>
    <row r="2720" spans="1:19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4">
        <v>1462316400</v>
      </c>
      <c r="J2720" s="14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45"/>
        <v>104</v>
      </c>
      <c r="P2720" t="s">
        <v>8319</v>
      </c>
      <c r="Q2720" t="s">
        <v>8355</v>
      </c>
      <c r="R2720" s="12">
        <f t="shared" si="143"/>
        <v>42465.596585648149</v>
      </c>
      <c r="S2720" s="13">
        <f t="shared" si="144"/>
        <v>42493.958333333328</v>
      </c>
    </row>
    <row r="2721" spans="1:19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4">
        <v>1460936694</v>
      </c>
      <c r="J2721" s="14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45"/>
        <v>109</v>
      </c>
      <c r="P2721" t="s">
        <v>8319</v>
      </c>
      <c r="Q2721" t="s">
        <v>8355</v>
      </c>
      <c r="R2721" s="12">
        <f t="shared" si="143"/>
        <v>42418.031180555554</v>
      </c>
      <c r="S2721" s="13">
        <f t="shared" si="144"/>
        <v>42477.989513888882</v>
      </c>
    </row>
    <row r="2722" spans="1:19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4">
        <v>1478866253</v>
      </c>
      <c r="J2722" s="14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45"/>
        <v>118</v>
      </c>
      <c r="P2722" t="s">
        <v>8319</v>
      </c>
      <c r="Q2722" t="s">
        <v>8355</v>
      </c>
      <c r="R2722" s="12">
        <f t="shared" si="143"/>
        <v>42655.465891203698</v>
      </c>
      <c r="S2722" s="13">
        <f t="shared" si="144"/>
        <v>42685.507557870369</v>
      </c>
    </row>
    <row r="2723" spans="1:19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4">
        <v>1378494000</v>
      </c>
      <c r="J2723" s="14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45"/>
        <v>1462</v>
      </c>
      <c r="P2723" t="s">
        <v>8321</v>
      </c>
      <c r="Q2723" t="s">
        <v>8347</v>
      </c>
      <c r="R2723" s="12">
        <f t="shared" si="143"/>
        <v>41493.543958333335</v>
      </c>
      <c r="S2723" s="13">
        <f t="shared" si="144"/>
        <v>41523.791666666664</v>
      </c>
    </row>
    <row r="2724" spans="1:19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4">
        <v>1485722053</v>
      </c>
      <c r="J2724" s="1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45"/>
        <v>253</v>
      </c>
      <c r="P2724" t="s">
        <v>8321</v>
      </c>
      <c r="Q2724" t="s">
        <v>8347</v>
      </c>
      <c r="R2724" s="12">
        <f t="shared" si="143"/>
        <v>42704.857094907406</v>
      </c>
      <c r="S2724" s="13">
        <f t="shared" si="144"/>
        <v>42764.857094907406</v>
      </c>
    </row>
    <row r="2725" spans="1:19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4">
        <v>1420060088</v>
      </c>
      <c r="J2725" s="14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45"/>
        <v>140</v>
      </c>
      <c r="P2725" t="s">
        <v>8321</v>
      </c>
      <c r="Q2725" t="s">
        <v>8347</v>
      </c>
      <c r="R2725" s="12">
        <f t="shared" si="143"/>
        <v>41944.83898148148</v>
      </c>
      <c r="S2725" s="13">
        <f t="shared" si="144"/>
        <v>42004.880648148144</v>
      </c>
    </row>
    <row r="2726" spans="1:19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4">
        <v>1439625059</v>
      </c>
      <c r="J2726" s="14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45"/>
        <v>297</v>
      </c>
      <c r="P2726" t="s">
        <v>8321</v>
      </c>
      <c r="Q2726" t="s">
        <v>8347</v>
      </c>
      <c r="R2726" s="12">
        <f t="shared" si="143"/>
        <v>42199.32707175926</v>
      </c>
      <c r="S2726" s="13">
        <f t="shared" si="144"/>
        <v>42231.32707175926</v>
      </c>
    </row>
    <row r="2727" spans="1:19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4">
        <v>1488390735</v>
      </c>
      <c r="J2727" s="14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45"/>
        <v>145</v>
      </c>
      <c r="P2727" t="s">
        <v>8321</v>
      </c>
      <c r="Q2727" t="s">
        <v>8347</v>
      </c>
      <c r="R2727" s="12">
        <f t="shared" si="143"/>
        <v>42745.744618055556</v>
      </c>
      <c r="S2727" s="13">
        <f t="shared" si="144"/>
        <v>42795.744618055556</v>
      </c>
    </row>
    <row r="2728" spans="1:19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4">
        <v>1461333311</v>
      </c>
      <c r="J2728" s="14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45"/>
        <v>106</v>
      </c>
      <c r="P2728" t="s">
        <v>8321</v>
      </c>
      <c r="Q2728" t="s">
        <v>8347</v>
      </c>
      <c r="R2728" s="12">
        <f t="shared" si="143"/>
        <v>42452.579988425925</v>
      </c>
      <c r="S2728" s="13">
        <f t="shared" si="144"/>
        <v>42482.579988425925</v>
      </c>
    </row>
    <row r="2729" spans="1:19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4">
        <v>1438964063</v>
      </c>
      <c r="J2729" s="14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45"/>
        <v>493</v>
      </c>
      <c r="P2729" t="s">
        <v>8321</v>
      </c>
      <c r="Q2729" t="s">
        <v>8347</v>
      </c>
      <c r="R2729" s="12">
        <f t="shared" si="143"/>
        <v>42198.676655092597</v>
      </c>
      <c r="S2729" s="13">
        <f t="shared" si="144"/>
        <v>42223.676655092597</v>
      </c>
    </row>
    <row r="2730" spans="1:19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4">
        <v>1451485434</v>
      </c>
      <c r="J2730" s="14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45"/>
        <v>202</v>
      </c>
      <c r="P2730" t="s">
        <v>8321</v>
      </c>
      <c r="Q2730" t="s">
        <v>8347</v>
      </c>
      <c r="R2730" s="12">
        <f t="shared" si="143"/>
        <v>42333.59993055556</v>
      </c>
      <c r="S2730" s="13">
        <f t="shared" si="144"/>
        <v>42368.59993055556</v>
      </c>
    </row>
    <row r="2731" spans="1:19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4">
        <v>1430459197</v>
      </c>
      <c r="J2731" s="14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45"/>
        <v>104</v>
      </c>
      <c r="P2731" t="s">
        <v>8321</v>
      </c>
      <c r="Q2731" t="s">
        <v>8347</v>
      </c>
      <c r="R2731" s="12">
        <f t="shared" si="143"/>
        <v>42095.240706018521</v>
      </c>
      <c r="S2731" s="13">
        <f t="shared" si="144"/>
        <v>42125.240706018521</v>
      </c>
    </row>
    <row r="2732" spans="1:19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4">
        <v>1366635575</v>
      </c>
      <c r="J2732" s="14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45"/>
        <v>170</v>
      </c>
      <c r="P2732" t="s">
        <v>8321</v>
      </c>
      <c r="Q2732" t="s">
        <v>8347</v>
      </c>
      <c r="R2732" s="12">
        <f t="shared" si="143"/>
        <v>41351.541377314818</v>
      </c>
      <c r="S2732" s="13">
        <f t="shared" si="144"/>
        <v>41386.541377314818</v>
      </c>
    </row>
    <row r="2733" spans="1:19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4">
        <v>1413604800</v>
      </c>
      <c r="J2733" s="14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45"/>
        <v>104</v>
      </c>
      <c r="P2733" t="s">
        <v>8321</v>
      </c>
      <c r="Q2733" t="s">
        <v>8347</v>
      </c>
      <c r="R2733" s="12">
        <f t="shared" si="143"/>
        <v>41872.525717592594</v>
      </c>
      <c r="S2733" s="13">
        <f t="shared" si="144"/>
        <v>41930.166666666664</v>
      </c>
    </row>
    <row r="2734" spans="1:19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4">
        <v>1369699200</v>
      </c>
      <c r="J2734" s="1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45"/>
        <v>118</v>
      </c>
      <c r="P2734" t="s">
        <v>8321</v>
      </c>
      <c r="Q2734" t="s">
        <v>8347</v>
      </c>
      <c r="R2734" s="12">
        <f t="shared" si="143"/>
        <v>41389.808194444442</v>
      </c>
      <c r="S2734" s="13">
        <f t="shared" si="144"/>
        <v>41422</v>
      </c>
    </row>
    <row r="2735" spans="1:19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4">
        <v>1428643974</v>
      </c>
      <c r="J2735" s="14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45"/>
        <v>108</v>
      </c>
      <c r="P2735" t="s">
        <v>8321</v>
      </c>
      <c r="Q2735" t="s">
        <v>8347</v>
      </c>
      <c r="R2735" s="12">
        <f t="shared" si="143"/>
        <v>42044.272847222222</v>
      </c>
      <c r="S2735" s="13">
        <f t="shared" si="144"/>
        <v>42104.231180555551</v>
      </c>
    </row>
    <row r="2736" spans="1:19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4">
        <v>1476395940</v>
      </c>
      <c r="J2736" s="14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45"/>
        <v>2260300</v>
      </c>
      <c r="P2736" t="s">
        <v>8321</v>
      </c>
      <c r="Q2736" t="s">
        <v>8347</v>
      </c>
      <c r="R2736" s="12">
        <f t="shared" si="143"/>
        <v>42626.668888888889</v>
      </c>
      <c r="S2736" s="13">
        <f t="shared" si="144"/>
        <v>42656.915972222225</v>
      </c>
    </row>
    <row r="2737" spans="1:19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4">
        <v>1363204800</v>
      </c>
      <c r="J2737" s="14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45"/>
        <v>978</v>
      </c>
      <c r="P2737" t="s">
        <v>8321</v>
      </c>
      <c r="Q2737" t="s">
        <v>8347</v>
      </c>
      <c r="R2737" s="12">
        <f t="shared" si="143"/>
        <v>41316.120949074073</v>
      </c>
      <c r="S2737" s="13">
        <f t="shared" si="144"/>
        <v>41346.833333333336</v>
      </c>
    </row>
    <row r="2738" spans="1:19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4">
        <v>1398268773</v>
      </c>
      <c r="J2738" s="14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45"/>
        <v>123</v>
      </c>
      <c r="P2738" t="s">
        <v>8321</v>
      </c>
      <c r="Q2738" t="s">
        <v>8347</v>
      </c>
      <c r="R2738" s="12">
        <f t="shared" si="143"/>
        <v>41722.666354166664</v>
      </c>
      <c r="S2738" s="13">
        <f t="shared" si="144"/>
        <v>41752.666354166664</v>
      </c>
    </row>
    <row r="2739" spans="1:19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4">
        <v>1389812400</v>
      </c>
      <c r="J2739" s="14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45"/>
        <v>246</v>
      </c>
      <c r="P2739" t="s">
        <v>8321</v>
      </c>
      <c r="Q2739" t="s">
        <v>8347</v>
      </c>
      <c r="R2739" s="12">
        <f t="shared" si="143"/>
        <v>41611.917673611111</v>
      </c>
      <c r="S2739" s="13">
        <f t="shared" si="144"/>
        <v>41654.791666666664</v>
      </c>
    </row>
    <row r="2740" spans="1:19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4">
        <v>1478402804</v>
      </c>
      <c r="J2740" s="14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45"/>
        <v>148</v>
      </c>
      <c r="P2740" t="s">
        <v>8321</v>
      </c>
      <c r="Q2740" t="s">
        <v>8347</v>
      </c>
      <c r="R2740" s="12">
        <f t="shared" si="143"/>
        <v>42620.143564814818</v>
      </c>
      <c r="S2740" s="13">
        <f t="shared" si="144"/>
        <v>42680.143564814818</v>
      </c>
    </row>
    <row r="2741" spans="1:19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4">
        <v>1399324717</v>
      </c>
      <c r="J2741" s="14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45"/>
        <v>384</v>
      </c>
      <c r="P2741" t="s">
        <v>8321</v>
      </c>
      <c r="Q2741" t="s">
        <v>8347</v>
      </c>
      <c r="R2741" s="12">
        <f t="shared" si="143"/>
        <v>41719.887928240743</v>
      </c>
      <c r="S2741" s="13">
        <f t="shared" si="144"/>
        <v>41764.887928240743</v>
      </c>
    </row>
    <row r="2742" spans="1:19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4">
        <v>1426117552</v>
      </c>
      <c r="J2742" s="14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45"/>
        <v>103</v>
      </c>
      <c r="P2742" t="s">
        <v>8321</v>
      </c>
      <c r="Q2742" t="s">
        <v>8347</v>
      </c>
      <c r="R2742" s="12">
        <f t="shared" si="143"/>
        <v>42045.031851851847</v>
      </c>
      <c r="S2742" s="13">
        <f t="shared" si="144"/>
        <v>42074.99018518519</v>
      </c>
    </row>
    <row r="2743" spans="1:19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4">
        <v>1413770820</v>
      </c>
      <c r="J2743" s="14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45"/>
        <v>0</v>
      </c>
      <c r="P2743" t="s">
        <v>8324</v>
      </c>
      <c r="Q2743" t="s">
        <v>8356</v>
      </c>
      <c r="R2743" s="12">
        <f t="shared" si="143"/>
        <v>41911.657430555555</v>
      </c>
      <c r="S2743" s="13">
        <f t="shared" si="144"/>
        <v>41932.088194444441</v>
      </c>
    </row>
    <row r="2744" spans="1:19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4">
        <v>1337102187</v>
      </c>
      <c r="J2744" s="1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45"/>
        <v>29</v>
      </c>
      <c r="P2744" t="s">
        <v>8324</v>
      </c>
      <c r="Q2744" t="s">
        <v>8356</v>
      </c>
      <c r="R2744" s="12">
        <f t="shared" si="143"/>
        <v>41030.719756944447</v>
      </c>
      <c r="S2744" s="13">
        <f t="shared" si="144"/>
        <v>41044.719756944447</v>
      </c>
    </row>
    <row r="2745" spans="1:19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4">
        <v>1476863607</v>
      </c>
      <c r="J2745" s="14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45"/>
        <v>0</v>
      </c>
      <c r="P2745" t="s">
        <v>8324</v>
      </c>
      <c r="Q2745" t="s">
        <v>8356</v>
      </c>
      <c r="R2745" s="12">
        <f t="shared" si="143"/>
        <v>42632.328784722224</v>
      </c>
      <c r="S2745" s="13">
        <f t="shared" si="144"/>
        <v>42662.328784722224</v>
      </c>
    </row>
    <row r="2746" spans="1:19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4">
        <v>1330478998</v>
      </c>
      <c r="J2746" s="14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45"/>
        <v>5</v>
      </c>
      <c r="P2746" t="s">
        <v>8324</v>
      </c>
      <c r="Q2746" t="s">
        <v>8356</v>
      </c>
      <c r="R2746" s="12">
        <f t="shared" si="143"/>
        <v>40938.062476851854</v>
      </c>
      <c r="S2746" s="13">
        <f t="shared" si="144"/>
        <v>40968.062476851854</v>
      </c>
    </row>
    <row r="2747" spans="1:19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4">
        <v>1342309368</v>
      </c>
      <c r="J2747" s="14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45"/>
        <v>22</v>
      </c>
      <c r="P2747" t="s">
        <v>8324</v>
      </c>
      <c r="Q2747" t="s">
        <v>8356</v>
      </c>
      <c r="R2747" s="12">
        <f t="shared" si="143"/>
        <v>41044.988055555557</v>
      </c>
      <c r="S2747" s="13">
        <f t="shared" si="144"/>
        <v>41104.988055555557</v>
      </c>
    </row>
    <row r="2748" spans="1:19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4">
        <v>1409337911</v>
      </c>
      <c r="J2748" s="14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45"/>
        <v>27</v>
      </c>
      <c r="P2748" t="s">
        <v>8324</v>
      </c>
      <c r="Q2748" t="s">
        <v>8356</v>
      </c>
      <c r="R2748" s="12">
        <f t="shared" si="143"/>
        <v>41850.781377314815</v>
      </c>
      <c r="S2748" s="13">
        <f t="shared" si="144"/>
        <v>41880.781377314815</v>
      </c>
    </row>
    <row r="2749" spans="1:19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4">
        <v>1339816200</v>
      </c>
      <c r="J2749" s="14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45"/>
        <v>28</v>
      </c>
      <c r="P2749" t="s">
        <v>8324</v>
      </c>
      <c r="Q2749" t="s">
        <v>8356</v>
      </c>
      <c r="R2749" s="12">
        <f t="shared" si="143"/>
        <v>41044.64811342593</v>
      </c>
      <c r="S2749" s="13">
        <f t="shared" si="144"/>
        <v>41076.131944444445</v>
      </c>
    </row>
    <row r="2750" spans="1:19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4">
        <v>1472835802</v>
      </c>
      <c r="J2750" s="14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45"/>
        <v>1</v>
      </c>
      <c r="P2750" t="s">
        <v>8324</v>
      </c>
      <c r="Q2750" t="s">
        <v>8356</v>
      </c>
      <c r="R2750" s="12">
        <f t="shared" si="143"/>
        <v>42585.7106712963</v>
      </c>
      <c r="S2750" s="13">
        <f t="shared" si="144"/>
        <v>42615.7106712963</v>
      </c>
    </row>
    <row r="2751" spans="1:19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4">
        <v>1428171037</v>
      </c>
      <c r="J2751" s="14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45"/>
        <v>1</v>
      </c>
      <c r="P2751" t="s">
        <v>8324</v>
      </c>
      <c r="Q2751" t="s">
        <v>8356</v>
      </c>
      <c r="R2751" s="12">
        <f t="shared" si="143"/>
        <v>42068.799039351856</v>
      </c>
      <c r="S2751" s="13">
        <f t="shared" si="144"/>
        <v>42098.757372685184</v>
      </c>
    </row>
    <row r="2752" spans="1:19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4">
        <v>1341086400</v>
      </c>
      <c r="J2752" s="14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45"/>
        <v>0</v>
      </c>
      <c r="P2752" t="s">
        <v>8324</v>
      </c>
      <c r="Q2752" t="s">
        <v>8356</v>
      </c>
      <c r="R2752" s="12">
        <f t="shared" si="143"/>
        <v>41078.899826388886</v>
      </c>
      <c r="S2752" s="13">
        <f t="shared" si="144"/>
        <v>41090.833333333336</v>
      </c>
    </row>
    <row r="2753" spans="1:19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4">
        <v>1403039842</v>
      </c>
      <c r="J2753" s="14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45"/>
        <v>0</v>
      </c>
      <c r="P2753" t="s">
        <v>8324</v>
      </c>
      <c r="Q2753" t="s">
        <v>8356</v>
      </c>
      <c r="R2753" s="12">
        <f t="shared" si="143"/>
        <v>41747.887060185189</v>
      </c>
      <c r="S2753" s="13">
        <f t="shared" si="144"/>
        <v>41807.887060185189</v>
      </c>
    </row>
    <row r="2754" spans="1:19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4">
        <v>1324232504</v>
      </c>
      <c r="J2754" s="1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45"/>
        <v>11</v>
      </c>
      <c r="P2754" t="s">
        <v>8324</v>
      </c>
      <c r="Q2754" t="s">
        <v>8356</v>
      </c>
      <c r="R2754" s="12">
        <f t="shared" ref="R2754:R2817" si="146">(((J2754/60)/60)/24)+DATE(1970,1,1)</f>
        <v>40855.765092592592</v>
      </c>
      <c r="S2754" s="13">
        <f t="shared" ref="S2754:S2817" si="147">(((I2754/60)/60)/24)+DATE(1970,1,1)</f>
        <v>40895.765092592592</v>
      </c>
    </row>
    <row r="2755" spans="1:19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4">
        <v>1346017023</v>
      </c>
      <c r="J2755" s="14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45"/>
        <v>19</v>
      </c>
      <c r="P2755" t="s">
        <v>8324</v>
      </c>
      <c r="Q2755" t="s">
        <v>8356</v>
      </c>
      <c r="R2755" s="12">
        <f t="shared" si="146"/>
        <v>41117.900729166664</v>
      </c>
      <c r="S2755" s="13">
        <f t="shared" si="147"/>
        <v>41147.900729166664</v>
      </c>
    </row>
    <row r="2756" spans="1:19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4">
        <v>1410448551</v>
      </c>
      <c r="J2756" s="14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45"/>
        <v>0</v>
      </c>
      <c r="P2756" t="s">
        <v>8324</v>
      </c>
      <c r="Q2756" t="s">
        <v>8356</v>
      </c>
      <c r="R2756" s="12">
        <f t="shared" si="146"/>
        <v>41863.636006944449</v>
      </c>
      <c r="S2756" s="13">
        <f t="shared" si="147"/>
        <v>41893.636006944449</v>
      </c>
    </row>
    <row r="2757" spans="1:19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4">
        <v>1428519527</v>
      </c>
      <c r="J2757" s="14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45"/>
        <v>52</v>
      </c>
      <c r="P2757" t="s">
        <v>8324</v>
      </c>
      <c r="Q2757" t="s">
        <v>8356</v>
      </c>
      <c r="R2757" s="12">
        <f t="shared" si="146"/>
        <v>42072.790821759263</v>
      </c>
      <c r="S2757" s="13">
        <f t="shared" si="147"/>
        <v>42102.790821759263</v>
      </c>
    </row>
    <row r="2758" spans="1:19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4">
        <v>1389476201</v>
      </c>
      <c r="J2758" s="14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45"/>
        <v>10</v>
      </c>
      <c r="P2758" t="s">
        <v>8324</v>
      </c>
      <c r="Q2758" t="s">
        <v>8356</v>
      </c>
      <c r="R2758" s="12">
        <f t="shared" si="146"/>
        <v>41620.90047453704</v>
      </c>
      <c r="S2758" s="13">
        <f t="shared" si="147"/>
        <v>41650.90047453704</v>
      </c>
    </row>
    <row r="2759" spans="1:19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4">
        <v>1470498332</v>
      </c>
      <c r="J2759" s="14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45"/>
        <v>1</v>
      </c>
      <c r="P2759" t="s">
        <v>8324</v>
      </c>
      <c r="Q2759" t="s">
        <v>8356</v>
      </c>
      <c r="R2759" s="12">
        <f t="shared" si="146"/>
        <v>42573.65662037037</v>
      </c>
      <c r="S2759" s="13">
        <f t="shared" si="147"/>
        <v>42588.65662037037</v>
      </c>
    </row>
    <row r="2760" spans="1:19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4">
        <v>1476095783</v>
      </c>
      <c r="J2760" s="14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45"/>
        <v>12</v>
      </c>
      <c r="P2760" t="s">
        <v>8324</v>
      </c>
      <c r="Q2760" t="s">
        <v>8356</v>
      </c>
      <c r="R2760" s="12">
        <f t="shared" si="146"/>
        <v>42639.441932870366</v>
      </c>
      <c r="S2760" s="13">
        <f t="shared" si="147"/>
        <v>42653.441932870366</v>
      </c>
    </row>
    <row r="2761" spans="1:19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4">
        <v>1468658866</v>
      </c>
      <c r="J2761" s="14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45"/>
        <v>11</v>
      </c>
      <c r="P2761" t="s">
        <v>8324</v>
      </c>
      <c r="Q2761" t="s">
        <v>8356</v>
      </c>
      <c r="R2761" s="12">
        <f t="shared" si="146"/>
        <v>42524.36650462963</v>
      </c>
      <c r="S2761" s="13">
        <f t="shared" si="147"/>
        <v>42567.36650462963</v>
      </c>
    </row>
    <row r="2762" spans="1:19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4">
        <v>1371726258</v>
      </c>
      <c r="J2762" s="14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148">ROUND(E2762/D2762*100,0)</f>
        <v>0</v>
      </c>
      <c r="P2762" t="s">
        <v>8324</v>
      </c>
      <c r="Q2762" t="s">
        <v>8356</v>
      </c>
      <c r="R2762" s="12">
        <f t="shared" si="146"/>
        <v>41415.461319444446</v>
      </c>
      <c r="S2762" s="13">
        <f t="shared" si="147"/>
        <v>41445.461319444446</v>
      </c>
    </row>
    <row r="2763" spans="1:19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4">
        <v>1357176693</v>
      </c>
      <c r="J2763" s="14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48"/>
        <v>1</v>
      </c>
      <c r="P2763" t="s">
        <v>8324</v>
      </c>
      <c r="Q2763" t="s">
        <v>8356</v>
      </c>
      <c r="R2763" s="12">
        <f t="shared" si="146"/>
        <v>41247.063576388886</v>
      </c>
      <c r="S2763" s="13">
        <f t="shared" si="147"/>
        <v>41277.063576388886</v>
      </c>
    </row>
    <row r="2764" spans="1:19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4">
        <v>1332114795</v>
      </c>
      <c r="J2764" s="1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48"/>
        <v>1</v>
      </c>
      <c r="P2764" t="s">
        <v>8324</v>
      </c>
      <c r="Q2764" t="s">
        <v>8356</v>
      </c>
      <c r="R2764" s="12">
        <f t="shared" si="146"/>
        <v>40927.036979166667</v>
      </c>
      <c r="S2764" s="13">
        <f t="shared" si="147"/>
        <v>40986.995312500003</v>
      </c>
    </row>
    <row r="2765" spans="1:19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4">
        <v>1369403684</v>
      </c>
      <c r="J2765" s="14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48"/>
        <v>0</v>
      </c>
      <c r="P2765" t="s">
        <v>8324</v>
      </c>
      <c r="Q2765" t="s">
        <v>8356</v>
      </c>
      <c r="R2765" s="12">
        <f t="shared" si="146"/>
        <v>41373.579675925925</v>
      </c>
      <c r="S2765" s="13">
        <f t="shared" si="147"/>
        <v>41418.579675925925</v>
      </c>
    </row>
    <row r="2766" spans="1:19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4">
        <v>1338404400</v>
      </c>
      <c r="J2766" s="14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48"/>
        <v>1</v>
      </c>
      <c r="P2766" t="s">
        <v>8324</v>
      </c>
      <c r="Q2766" t="s">
        <v>8356</v>
      </c>
      <c r="R2766" s="12">
        <f t="shared" si="146"/>
        <v>41030.292025462964</v>
      </c>
      <c r="S2766" s="13">
        <f t="shared" si="147"/>
        <v>41059.791666666664</v>
      </c>
    </row>
    <row r="2767" spans="1:19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4">
        <v>1351432428</v>
      </c>
      <c r="J2767" s="14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48"/>
        <v>0</v>
      </c>
      <c r="P2767" t="s">
        <v>8324</v>
      </c>
      <c r="Q2767" t="s">
        <v>8356</v>
      </c>
      <c r="R2767" s="12">
        <f t="shared" si="146"/>
        <v>41194.579027777778</v>
      </c>
      <c r="S2767" s="13">
        <f t="shared" si="147"/>
        <v>41210.579027777778</v>
      </c>
    </row>
    <row r="2768" spans="1:19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4">
        <v>1313078518</v>
      </c>
      <c r="J2768" s="14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48"/>
        <v>2</v>
      </c>
      <c r="P2768" t="s">
        <v>8324</v>
      </c>
      <c r="Q2768" t="s">
        <v>8356</v>
      </c>
      <c r="R2768" s="12">
        <f t="shared" si="146"/>
        <v>40736.668032407404</v>
      </c>
      <c r="S2768" s="13">
        <f t="shared" si="147"/>
        <v>40766.668032407404</v>
      </c>
    </row>
    <row r="2769" spans="1:19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4">
        <v>1439766050</v>
      </c>
      <c r="J2769" s="14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48"/>
        <v>1</v>
      </c>
      <c r="P2769" t="s">
        <v>8324</v>
      </c>
      <c r="Q2769" t="s">
        <v>8356</v>
      </c>
      <c r="R2769" s="12">
        <f t="shared" si="146"/>
        <v>42172.958912037036</v>
      </c>
      <c r="S2769" s="13">
        <f t="shared" si="147"/>
        <v>42232.958912037036</v>
      </c>
    </row>
    <row r="2770" spans="1:19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4">
        <v>1333028723</v>
      </c>
      <c r="J2770" s="14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48"/>
        <v>14</v>
      </c>
      <c r="P2770" t="s">
        <v>8324</v>
      </c>
      <c r="Q2770" t="s">
        <v>8356</v>
      </c>
      <c r="R2770" s="12">
        <f t="shared" si="146"/>
        <v>40967.614849537036</v>
      </c>
      <c r="S2770" s="13">
        <f t="shared" si="147"/>
        <v>40997.573182870372</v>
      </c>
    </row>
    <row r="2771" spans="1:19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4">
        <v>1401997790</v>
      </c>
      <c r="J2771" s="14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48"/>
        <v>0</v>
      </c>
      <c r="P2771" t="s">
        <v>8324</v>
      </c>
      <c r="Q2771" t="s">
        <v>8356</v>
      </c>
      <c r="R2771" s="12">
        <f t="shared" si="146"/>
        <v>41745.826273148145</v>
      </c>
      <c r="S2771" s="13">
        <f t="shared" si="147"/>
        <v>41795.826273148145</v>
      </c>
    </row>
    <row r="2772" spans="1:19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4">
        <v>1395158130</v>
      </c>
      <c r="J2772" s="14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48"/>
        <v>10</v>
      </c>
      <c r="P2772" t="s">
        <v>8324</v>
      </c>
      <c r="Q2772" t="s">
        <v>8356</v>
      </c>
      <c r="R2772" s="12">
        <f t="shared" si="146"/>
        <v>41686.705208333333</v>
      </c>
      <c r="S2772" s="13">
        <f t="shared" si="147"/>
        <v>41716.663541666669</v>
      </c>
    </row>
    <row r="2773" spans="1:19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4">
        <v>1359738000</v>
      </c>
      <c r="J2773" s="14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48"/>
        <v>0</v>
      </c>
      <c r="P2773" t="s">
        <v>8324</v>
      </c>
      <c r="Q2773" t="s">
        <v>8356</v>
      </c>
      <c r="R2773" s="12">
        <f t="shared" si="146"/>
        <v>41257.531712962962</v>
      </c>
      <c r="S2773" s="13">
        <f t="shared" si="147"/>
        <v>41306.708333333336</v>
      </c>
    </row>
    <row r="2774" spans="1:19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4">
        <v>1381006294</v>
      </c>
      <c r="J2774" s="1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48"/>
        <v>0</v>
      </c>
      <c r="P2774" t="s">
        <v>8324</v>
      </c>
      <c r="Q2774" t="s">
        <v>8356</v>
      </c>
      <c r="R2774" s="12">
        <f t="shared" si="146"/>
        <v>41537.869143518517</v>
      </c>
      <c r="S2774" s="13">
        <f t="shared" si="147"/>
        <v>41552.869143518517</v>
      </c>
    </row>
    <row r="2775" spans="1:19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4">
        <v>1461530721</v>
      </c>
      <c r="J2775" s="14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48"/>
        <v>0</v>
      </c>
      <c r="P2775" t="s">
        <v>8324</v>
      </c>
      <c r="Q2775" t="s">
        <v>8356</v>
      </c>
      <c r="R2775" s="12">
        <f t="shared" si="146"/>
        <v>42474.86482638889</v>
      </c>
      <c r="S2775" s="13">
        <f t="shared" si="147"/>
        <v>42484.86482638889</v>
      </c>
    </row>
    <row r="2776" spans="1:19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4">
        <v>1362711728</v>
      </c>
      <c r="J2776" s="14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48"/>
        <v>14</v>
      </c>
      <c r="P2776" t="s">
        <v>8324</v>
      </c>
      <c r="Q2776" t="s">
        <v>8356</v>
      </c>
      <c r="R2776" s="12">
        <f t="shared" si="146"/>
        <v>41311.126481481479</v>
      </c>
      <c r="S2776" s="13">
        <f t="shared" si="147"/>
        <v>41341.126481481479</v>
      </c>
    </row>
    <row r="2777" spans="1:19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4">
        <v>1323994754</v>
      </c>
      <c r="J2777" s="14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48"/>
        <v>3</v>
      </c>
      <c r="P2777" t="s">
        <v>8324</v>
      </c>
      <c r="Q2777" t="s">
        <v>8356</v>
      </c>
      <c r="R2777" s="12">
        <f t="shared" si="146"/>
        <v>40863.013356481482</v>
      </c>
      <c r="S2777" s="13">
        <f t="shared" si="147"/>
        <v>40893.013356481482</v>
      </c>
    </row>
    <row r="2778" spans="1:19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4">
        <v>1434092876</v>
      </c>
      <c r="J2778" s="14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48"/>
        <v>8</v>
      </c>
      <c r="P2778" t="s">
        <v>8324</v>
      </c>
      <c r="Q2778" t="s">
        <v>8356</v>
      </c>
      <c r="R2778" s="12">
        <f t="shared" si="146"/>
        <v>42136.297175925924</v>
      </c>
      <c r="S2778" s="13">
        <f t="shared" si="147"/>
        <v>42167.297175925924</v>
      </c>
    </row>
    <row r="2779" spans="1:19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4">
        <v>1437149004</v>
      </c>
      <c r="J2779" s="14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48"/>
        <v>0</v>
      </c>
      <c r="P2779" t="s">
        <v>8324</v>
      </c>
      <c r="Q2779" t="s">
        <v>8356</v>
      </c>
      <c r="R2779" s="12">
        <f t="shared" si="146"/>
        <v>42172.669027777782</v>
      </c>
      <c r="S2779" s="13">
        <f t="shared" si="147"/>
        <v>42202.669027777782</v>
      </c>
    </row>
    <row r="2780" spans="1:19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4">
        <v>1409009306</v>
      </c>
      <c r="J2780" s="14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48"/>
        <v>26</v>
      </c>
      <c r="P2780" t="s">
        <v>8324</v>
      </c>
      <c r="Q2780" t="s">
        <v>8356</v>
      </c>
      <c r="R2780" s="12">
        <f t="shared" si="146"/>
        <v>41846.978078703702</v>
      </c>
      <c r="S2780" s="13">
        <f t="shared" si="147"/>
        <v>41876.978078703702</v>
      </c>
    </row>
    <row r="2781" spans="1:19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4">
        <v>1448204621</v>
      </c>
      <c r="J2781" s="14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48"/>
        <v>2</v>
      </c>
      <c r="P2781" t="s">
        <v>8324</v>
      </c>
      <c r="Q2781" t="s">
        <v>8356</v>
      </c>
      <c r="R2781" s="12">
        <f t="shared" si="146"/>
        <v>42300.585891203707</v>
      </c>
      <c r="S2781" s="13">
        <f t="shared" si="147"/>
        <v>42330.627557870372</v>
      </c>
    </row>
    <row r="2782" spans="1:19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4">
        <v>1489142688</v>
      </c>
      <c r="J2782" s="14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48"/>
        <v>0</v>
      </c>
      <c r="P2782" t="s">
        <v>8324</v>
      </c>
      <c r="Q2782" t="s">
        <v>8356</v>
      </c>
      <c r="R2782" s="12">
        <f t="shared" si="146"/>
        <v>42774.447777777779</v>
      </c>
      <c r="S2782" s="13">
        <f t="shared" si="147"/>
        <v>42804.447777777779</v>
      </c>
    </row>
    <row r="2783" spans="1:19" ht="43.2" x14ac:dyDescent="0.3">
      <c r="A2783">
        <v>3987</v>
      </c>
      <c r="B2783" s="3" t="s">
        <v>3983</v>
      </c>
      <c r="C2783" s="3" t="s">
        <v>8093</v>
      </c>
      <c r="D2783" s="6">
        <v>400</v>
      </c>
      <c r="E2783" s="8">
        <v>151</v>
      </c>
      <c r="F2783" t="s">
        <v>8220</v>
      </c>
      <c r="G2783" t="s">
        <v>8224</v>
      </c>
      <c r="H2783" t="s">
        <v>8246</v>
      </c>
      <c r="I2783" s="14">
        <v>1400278290</v>
      </c>
      <c r="J2783" s="14">
        <v>1399414290</v>
      </c>
      <c r="K2783" t="b">
        <v>0</v>
      </c>
      <c r="L2783">
        <v>13</v>
      </c>
      <c r="M2783" t="b">
        <v>0</v>
      </c>
      <c r="N2783" t="s">
        <v>8269</v>
      </c>
      <c r="O2783">
        <f t="shared" si="148"/>
        <v>38</v>
      </c>
      <c r="P2783" t="s">
        <v>8319</v>
      </c>
      <c r="Q2783" t="s">
        <v>8320</v>
      </c>
      <c r="R2783" s="12">
        <f t="shared" si="146"/>
        <v>41765.92465277778</v>
      </c>
      <c r="S2783" s="13">
        <f t="shared" si="147"/>
        <v>41775.92465277778</v>
      </c>
    </row>
    <row r="2784" spans="1:19" ht="57.6" x14ac:dyDescent="0.3">
      <c r="A2784">
        <v>3392</v>
      </c>
      <c r="B2784" s="3" t="s">
        <v>3391</v>
      </c>
      <c r="C2784" s="3" t="s">
        <v>7502</v>
      </c>
      <c r="D2784" s="6">
        <v>500</v>
      </c>
      <c r="E2784" s="8">
        <v>500</v>
      </c>
      <c r="F2784" t="s">
        <v>8218</v>
      </c>
      <c r="G2784" t="s">
        <v>8224</v>
      </c>
      <c r="H2784" t="s">
        <v>8246</v>
      </c>
      <c r="I2784" s="14">
        <v>1462565855</v>
      </c>
      <c r="J2784" s="14">
        <v>1458245855</v>
      </c>
      <c r="K2784" t="b">
        <v>0</v>
      </c>
      <c r="L2784">
        <v>12</v>
      </c>
      <c r="M2784" t="b">
        <v>1</v>
      </c>
      <c r="N2784" t="s">
        <v>8269</v>
      </c>
      <c r="O2784">
        <f t="shared" si="148"/>
        <v>100</v>
      </c>
      <c r="P2784" t="s">
        <v>8319</v>
      </c>
      <c r="Q2784" t="s">
        <v>8320</v>
      </c>
      <c r="R2784" s="12">
        <f t="shared" si="146"/>
        <v>42446.845543981486</v>
      </c>
      <c r="S2784" s="13">
        <f t="shared" si="147"/>
        <v>42496.845543981486</v>
      </c>
    </row>
    <row r="2785" spans="1:20" ht="43.2" x14ac:dyDescent="0.3">
      <c r="A2785">
        <v>2849</v>
      </c>
      <c r="B2785" s="3" t="s">
        <v>2849</v>
      </c>
      <c r="C2785" s="3" t="s">
        <v>6959</v>
      </c>
      <c r="D2785" s="6">
        <v>500</v>
      </c>
      <c r="E2785" s="8">
        <v>5</v>
      </c>
      <c r="F2785" t="s">
        <v>8220</v>
      </c>
      <c r="G2785" t="s">
        <v>8224</v>
      </c>
      <c r="H2785" t="s">
        <v>8246</v>
      </c>
      <c r="I2785" s="14">
        <v>1461406600</v>
      </c>
      <c r="J2785" s="14">
        <v>1458814600</v>
      </c>
      <c r="K2785" t="b">
        <v>0</v>
      </c>
      <c r="L2785">
        <v>1</v>
      </c>
      <c r="M2785" t="b">
        <v>0</v>
      </c>
      <c r="N2785" t="s">
        <v>8269</v>
      </c>
      <c r="O2785">
        <f t="shared" si="148"/>
        <v>1</v>
      </c>
      <c r="P2785" t="s">
        <v>8319</v>
      </c>
      <c r="Q2785" t="s">
        <v>8320</v>
      </c>
      <c r="R2785" s="12">
        <f t="shared" si="146"/>
        <v>42453.428240740745</v>
      </c>
      <c r="S2785" s="13">
        <f t="shared" si="147"/>
        <v>42483.428240740745</v>
      </c>
    </row>
    <row r="2786" spans="1:20" ht="57.6" x14ac:dyDescent="0.3">
      <c r="A2786">
        <v>3321</v>
      </c>
      <c r="B2786" s="3" t="s">
        <v>3321</v>
      </c>
      <c r="C2786" s="3" t="s">
        <v>7431</v>
      </c>
      <c r="D2786" s="6">
        <v>500</v>
      </c>
      <c r="E2786" s="8">
        <v>537</v>
      </c>
      <c r="F2786" t="s">
        <v>8218</v>
      </c>
      <c r="G2786" t="s">
        <v>8223</v>
      </c>
      <c r="H2786" t="s">
        <v>8245</v>
      </c>
      <c r="I2786" s="14">
        <v>1413431940</v>
      </c>
      <c r="J2786" s="14">
        <v>1412216665</v>
      </c>
      <c r="K2786" t="b">
        <v>0</v>
      </c>
      <c r="L2786">
        <v>15</v>
      </c>
      <c r="M2786" t="b">
        <v>1</v>
      </c>
      <c r="N2786" t="s">
        <v>8269</v>
      </c>
      <c r="O2786">
        <f t="shared" si="148"/>
        <v>107</v>
      </c>
      <c r="P2786" t="s">
        <v>8319</v>
      </c>
      <c r="Q2786" t="s">
        <v>8320</v>
      </c>
      <c r="R2786" s="12">
        <f t="shared" si="146"/>
        <v>41914.100289351853</v>
      </c>
      <c r="S2786" s="13">
        <f t="shared" si="147"/>
        <v>41928.165972222225</v>
      </c>
      <c r="T2786">
        <f>YEAR(R2786)</f>
        <v>2014</v>
      </c>
    </row>
    <row r="2787" spans="1:20" ht="43.2" x14ac:dyDescent="0.3">
      <c r="A2787">
        <v>3809</v>
      </c>
      <c r="B2787" s="3" t="s">
        <v>3806</v>
      </c>
      <c r="C2787" s="3" t="s">
        <v>7919</v>
      </c>
      <c r="D2787" s="6">
        <v>2000</v>
      </c>
      <c r="E2787" s="8">
        <v>2025</v>
      </c>
      <c r="F2787" t="s">
        <v>8218</v>
      </c>
      <c r="G2787" t="s">
        <v>8224</v>
      </c>
      <c r="H2787" t="s">
        <v>8246</v>
      </c>
      <c r="I2787" s="14">
        <v>1406761200</v>
      </c>
      <c r="J2787" s="14">
        <v>1402403907</v>
      </c>
      <c r="K2787" t="b">
        <v>0</v>
      </c>
      <c r="L2787">
        <v>38</v>
      </c>
      <c r="M2787" t="b">
        <v>1</v>
      </c>
      <c r="N2787" t="s">
        <v>8269</v>
      </c>
      <c r="O2787">
        <f t="shared" si="148"/>
        <v>101</v>
      </c>
      <c r="P2787" t="s">
        <v>8319</v>
      </c>
      <c r="Q2787" t="s">
        <v>8320</v>
      </c>
      <c r="R2787" s="12">
        <f t="shared" si="146"/>
        <v>41800.526701388888</v>
      </c>
      <c r="S2787" s="13">
        <f t="shared" si="147"/>
        <v>41850.958333333336</v>
      </c>
    </row>
    <row r="2788" spans="1:20" ht="43.2" x14ac:dyDescent="0.3">
      <c r="A2788">
        <v>3551</v>
      </c>
      <c r="B2788" s="3" t="s">
        <v>3550</v>
      </c>
      <c r="C2788" s="3" t="s">
        <v>7661</v>
      </c>
      <c r="D2788" s="6">
        <v>1500</v>
      </c>
      <c r="E2788" s="8">
        <v>1527.5</v>
      </c>
      <c r="F2788" t="s">
        <v>8218</v>
      </c>
      <c r="G2788" t="s">
        <v>8223</v>
      </c>
      <c r="H2788" t="s">
        <v>8245</v>
      </c>
      <c r="I2788" s="14">
        <v>1400796420</v>
      </c>
      <c r="J2788" s="14">
        <v>1398342170</v>
      </c>
      <c r="K2788" t="b">
        <v>0</v>
      </c>
      <c r="L2788">
        <v>25</v>
      </c>
      <c r="M2788" t="b">
        <v>1</v>
      </c>
      <c r="N2788" t="s">
        <v>8269</v>
      </c>
      <c r="O2788">
        <f t="shared" si="148"/>
        <v>102</v>
      </c>
      <c r="P2788" t="s">
        <v>8319</v>
      </c>
      <c r="Q2788" t="s">
        <v>8320</v>
      </c>
      <c r="R2788" s="12">
        <f t="shared" si="146"/>
        <v>41753.515856481477</v>
      </c>
      <c r="S2788" s="13">
        <f t="shared" si="147"/>
        <v>41781.921527777777</v>
      </c>
      <c r="T2788">
        <f t="shared" ref="T2788:T2790" si="149">YEAR(R2788)</f>
        <v>2014</v>
      </c>
    </row>
    <row r="2789" spans="1:20" ht="43.2" x14ac:dyDescent="0.3">
      <c r="A2789">
        <v>3546</v>
      </c>
      <c r="B2789" s="3" t="s">
        <v>3545</v>
      </c>
      <c r="C2789" s="3" t="s">
        <v>7656</v>
      </c>
      <c r="D2789" s="6">
        <v>1100</v>
      </c>
      <c r="E2789" s="8">
        <v>1125</v>
      </c>
      <c r="F2789" t="s">
        <v>8218</v>
      </c>
      <c r="G2789" t="s">
        <v>8223</v>
      </c>
      <c r="H2789" t="s">
        <v>8245</v>
      </c>
      <c r="I2789" s="14">
        <v>1427860740</v>
      </c>
      <c r="J2789" s="14">
        <v>1426002684</v>
      </c>
      <c r="K2789" t="b">
        <v>0</v>
      </c>
      <c r="L2789">
        <v>19</v>
      </c>
      <c r="M2789" t="b">
        <v>1</v>
      </c>
      <c r="N2789" t="s">
        <v>8269</v>
      </c>
      <c r="O2789">
        <f t="shared" si="148"/>
        <v>102</v>
      </c>
      <c r="P2789" t="s">
        <v>8319</v>
      </c>
      <c r="Q2789" t="s">
        <v>8320</v>
      </c>
      <c r="R2789" s="12">
        <f t="shared" si="146"/>
        <v>42073.660694444443</v>
      </c>
      <c r="S2789" s="13">
        <f t="shared" si="147"/>
        <v>42095.165972222225</v>
      </c>
      <c r="T2789">
        <f t="shared" si="149"/>
        <v>2015</v>
      </c>
    </row>
    <row r="2790" spans="1:20" ht="43.2" x14ac:dyDescent="0.3">
      <c r="A2790">
        <v>3490</v>
      </c>
      <c r="B2790" s="3" t="s">
        <v>3489</v>
      </c>
      <c r="C2790" s="3" t="s">
        <v>7600</v>
      </c>
      <c r="D2790" s="6">
        <v>1000</v>
      </c>
      <c r="E2790" s="8">
        <v>1275</v>
      </c>
      <c r="F2790" t="s">
        <v>8218</v>
      </c>
      <c r="G2790" t="s">
        <v>8223</v>
      </c>
      <c r="H2790" t="s">
        <v>8245</v>
      </c>
      <c r="I2790" s="14">
        <v>1460574924</v>
      </c>
      <c r="J2790" s="14">
        <v>1457982924</v>
      </c>
      <c r="K2790" t="b">
        <v>0</v>
      </c>
      <c r="L2790">
        <v>27</v>
      </c>
      <c r="M2790" t="b">
        <v>1</v>
      </c>
      <c r="N2790" t="s">
        <v>8269</v>
      </c>
      <c r="O2790">
        <f t="shared" si="148"/>
        <v>128</v>
      </c>
      <c r="P2790" t="s">
        <v>8319</v>
      </c>
      <c r="Q2790" t="s">
        <v>8320</v>
      </c>
      <c r="R2790" s="12">
        <f t="shared" si="146"/>
        <v>42443.802361111113</v>
      </c>
      <c r="S2790" s="13">
        <f t="shared" si="147"/>
        <v>42473.802361111113</v>
      </c>
      <c r="T2790">
        <f t="shared" si="149"/>
        <v>2016</v>
      </c>
    </row>
    <row r="2791" spans="1:20" ht="43.2" x14ac:dyDescent="0.3">
      <c r="A2791">
        <v>4102</v>
      </c>
      <c r="B2791" s="3" t="s">
        <v>4098</v>
      </c>
      <c r="C2791" s="3" t="s">
        <v>8205</v>
      </c>
      <c r="D2791" s="6">
        <v>500</v>
      </c>
      <c r="E2791" s="8">
        <v>137</v>
      </c>
      <c r="F2791" t="s">
        <v>8220</v>
      </c>
      <c r="G2791" t="s">
        <v>8223</v>
      </c>
      <c r="H2791" t="s">
        <v>8245</v>
      </c>
      <c r="I2791" s="14">
        <v>1463343673</v>
      </c>
      <c r="J2791" s="14">
        <v>1460751673</v>
      </c>
      <c r="K2791" t="b">
        <v>0</v>
      </c>
      <c r="L2791">
        <v>6</v>
      </c>
      <c r="M2791" t="b">
        <v>0</v>
      </c>
      <c r="N2791" t="s">
        <v>8269</v>
      </c>
      <c r="O2791">
        <f t="shared" si="148"/>
        <v>27</v>
      </c>
      <c r="P2791" t="s">
        <v>8319</v>
      </c>
      <c r="Q2791" t="s">
        <v>8320</v>
      </c>
      <c r="R2791" s="12">
        <f t="shared" si="146"/>
        <v>42475.848067129627</v>
      </c>
      <c r="S2791" s="13">
        <f t="shared" si="147"/>
        <v>42505.848067129627</v>
      </c>
    </row>
    <row r="2792" spans="1:20" ht="43.2" x14ac:dyDescent="0.3">
      <c r="A2792">
        <v>2895</v>
      </c>
      <c r="B2792" s="3" t="s">
        <v>2895</v>
      </c>
      <c r="C2792" s="3" t="s">
        <v>7005</v>
      </c>
      <c r="D2792" s="6">
        <v>500</v>
      </c>
      <c r="E2792" s="8">
        <v>23</v>
      </c>
      <c r="F2792" t="s">
        <v>8220</v>
      </c>
      <c r="G2792" t="s">
        <v>8223</v>
      </c>
      <c r="H2792" t="s">
        <v>8245</v>
      </c>
      <c r="I2792" s="14">
        <v>1403470800</v>
      </c>
      <c r="J2792" s="14">
        <v>1403356792</v>
      </c>
      <c r="K2792" t="b">
        <v>0</v>
      </c>
      <c r="L2792">
        <v>4</v>
      </c>
      <c r="M2792" t="b">
        <v>0</v>
      </c>
      <c r="N2792" t="s">
        <v>8269</v>
      </c>
      <c r="O2792">
        <f t="shared" si="148"/>
        <v>5</v>
      </c>
      <c r="P2792" t="s">
        <v>8319</v>
      </c>
      <c r="Q2792" t="s">
        <v>8320</v>
      </c>
      <c r="R2792" s="12">
        <f t="shared" si="146"/>
        <v>41811.555462962962</v>
      </c>
      <c r="S2792" s="13">
        <f t="shared" si="147"/>
        <v>41812.875</v>
      </c>
    </row>
    <row r="2793" spans="1:20" ht="43.2" x14ac:dyDescent="0.3">
      <c r="A2793">
        <v>3328</v>
      </c>
      <c r="B2793" s="3" t="s">
        <v>3328</v>
      </c>
      <c r="C2793" s="3" t="s">
        <v>7438</v>
      </c>
      <c r="D2793" s="6">
        <v>1800</v>
      </c>
      <c r="E2793" s="8">
        <v>2635</v>
      </c>
      <c r="F2793" t="s">
        <v>8218</v>
      </c>
      <c r="G2793" t="s">
        <v>8223</v>
      </c>
      <c r="H2793" t="s">
        <v>8245</v>
      </c>
      <c r="I2793" s="14">
        <v>1404522000</v>
      </c>
      <c r="J2793" s="14">
        <v>1404308883</v>
      </c>
      <c r="K2793" t="b">
        <v>0</v>
      </c>
      <c r="L2793">
        <v>9</v>
      </c>
      <c r="M2793" t="b">
        <v>1</v>
      </c>
      <c r="N2793" t="s">
        <v>8269</v>
      </c>
      <c r="O2793">
        <f t="shared" si="148"/>
        <v>146</v>
      </c>
      <c r="P2793" t="s">
        <v>8319</v>
      </c>
      <c r="Q2793" t="s">
        <v>8320</v>
      </c>
      <c r="R2793" s="12">
        <f t="shared" si="146"/>
        <v>41822.57503472222</v>
      </c>
      <c r="S2793" s="13">
        <f t="shared" si="147"/>
        <v>41825.041666666664</v>
      </c>
      <c r="T2793">
        <f>YEAR(R2793)</f>
        <v>2014</v>
      </c>
    </row>
    <row r="2794" spans="1:20" ht="43.2" x14ac:dyDescent="0.3">
      <c r="A2794">
        <v>4039</v>
      </c>
      <c r="B2794" s="3" t="s">
        <v>4035</v>
      </c>
      <c r="C2794" s="3" t="s">
        <v>8143</v>
      </c>
      <c r="D2794" s="6">
        <v>500</v>
      </c>
      <c r="E2794" s="8">
        <v>300</v>
      </c>
      <c r="F2794" t="s">
        <v>8220</v>
      </c>
      <c r="G2794" t="s">
        <v>8223</v>
      </c>
      <c r="H2794" t="s">
        <v>8245</v>
      </c>
      <c r="I2794" s="14">
        <v>1448949540</v>
      </c>
      <c r="J2794" s="14">
        <v>1446048367</v>
      </c>
      <c r="K2794" t="b">
        <v>0</v>
      </c>
      <c r="L2794">
        <v>5</v>
      </c>
      <c r="M2794" t="b">
        <v>0</v>
      </c>
      <c r="N2794" t="s">
        <v>8269</v>
      </c>
      <c r="O2794">
        <f t="shared" si="148"/>
        <v>60</v>
      </c>
      <c r="P2794" t="s">
        <v>8319</v>
      </c>
      <c r="Q2794" t="s">
        <v>8320</v>
      </c>
      <c r="R2794" s="12">
        <f t="shared" si="146"/>
        <v>42305.670914351853</v>
      </c>
      <c r="S2794" s="13">
        <f t="shared" si="147"/>
        <v>42339.249305555553</v>
      </c>
    </row>
    <row r="2795" spans="1:20" ht="43.2" x14ac:dyDescent="0.3">
      <c r="A2795">
        <v>3233</v>
      </c>
      <c r="B2795" s="3" t="s">
        <v>3233</v>
      </c>
      <c r="C2795" s="3" t="s">
        <v>7343</v>
      </c>
      <c r="D2795" s="6">
        <v>5000</v>
      </c>
      <c r="E2795" s="8">
        <v>5940</v>
      </c>
      <c r="F2795" t="s">
        <v>8218</v>
      </c>
      <c r="G2795" t="s">
        <v>8223</v>
      </c>
      <c r="H2795" t="s">
        <v>8245</v>
      </c>
      <c r="I2795" s="14">
        <v>1488482355</v>
      </c>
      <c r="J2795" s="14">
        <v>1485890355</v>
      </c>
      <c r="K2795" t="b">
        <v>0</v>
      </c>
      <c r="L2795">
        <v>61</v>
      </c>
      <c r="M2795" t="b">
        <v>1</v>
      </c>
      <c r="N2795" t="s">
        <v>8269</v>
      </c>
      <c r="O2795">
        <f t="shared" si="148"/>
        <v>119</v>
      </c>
      <c r="P2795" t="s">
        <v>8319</v>
      </c>
      <c r="Q2795" t="s">
        <v>8320</v>
      </c>
      <c r="R2795" s="12">
        <f t="shared" si="146"/>
        <v>42766.805034722223</v>
      </c>
      <c r="S2795" s="13">
        <f t="shared" si="147"/>
        <v>42796.805034722223</v>
      </c>
      <c r="T2795">
        <f t="shared" ref="T2795:T2796" si="150">YEAR(R2795)</f>
        <v>2017</v>
      </c>
    </row>
    <row r="2796" spans="1:20" ht="28.8" x14ac:dyDescent="0.3">
      <c r="A2796">
        <v>2972</v>
      </c>
      <c r="B2796" s="3" t="s">
        <v>2972</v>
      </c>
      <c r="C2796" s="3" t="s">
        <v>7082</v>
      </c>
      <c r="D2796" s="6">
        <v>2000</v>
      </c>
      <c r="E2796" s="8">
        <v>2107</v>
      </c>
      <c r="F2796" t="s">
        <v>8218</v>
      </c>
      <c r="G2796" t="s">
        <v>8223</v>
      </c>
      <c r="H2796" t="s">
        <v>8245</v>
      </c>
      <c r="I2796" s="14">
        <v>1480899600</v>
      </c>
      <c r="J2796" s="14">
        <v>1479609520</v>
      </c>
      <c r="K2796" t="b">
        <v>0</v>
      </c>
      <c r="L2796">
        <v>17</v>
      </c>
      <c r="M2796" t="b">
        <v>1</v>
      </c>
      <c r="N2796" t="s">
        <v>8269</v>
      </c>
      <c r="O2796">
        <f t="shared" si="148"/>
        <v>105</v>
      </c>
      <c r="P2796" t="s">
        <v>8319</v>
      </c>
      <c r="Q2796" t="s">
        <v>8320</v>
      </c>
      <c r="R2796" s="12">
        <f t="shared" si="146"/>
        <v>42694.110185185185</v>
      </c>
      <c r="S2796" s="13">
        <f t="shared" si="147"/>
        <v>42709.041666666672</v>
      </c>
      <c r="T2796">
        <f t="shared" si="150"/>
        <v>2016</v>
      </c>
    </row>
    <row r="2797" spans="1:20" ht="28.8" hidden="1" x14ac:dyDescent="0.3">
      <c r="A2797">
        <v>3132</v>
      </c>
      <c r="B2797" s="3" t="s">
        <v>3132</v>
      </c>
      <c r="C2797" s="3" t="s">
        <v>7242</v>
      </c>
      <c r="D2797" s="6">
        <v>30000</v>
      </c>
      <c r="E2797" s="8">
        <v>10</v>
      </c>
      <c r="F2797" t="s">
        <v>8221</v>
      </c>
      <c r="G2797" t="s">
        <v>8223</v>
      </c>
      <c r="H2797" t="s">
        <v>8245</v>
      </c>
      <c r="I2797" s="14">
        <v>1492759460</v>
      </c>
      <c r="J2797" s="14">
        <v>1487579060</v>
      </c>
      <c r="K2797" t="b">
        <v>0</v>
      </c>
      <c r="L2797">
        <v>1</v>
      </c>
      <c r="M2797" t="b">
        <v>0</v>
      </c>
      <c r="N2797" t="s">
        <v>8269</v>
      </c>
      <c r="O2797">
        <f t="shared" si="148"/>
        <v>0</v>
      </c>
      <c r="P2797" t="s">
        <v>8319</v>
      </c>
      <c r="Q2797" t="s">
        <v>8320</v>
      </c>
      <c r="R2797" s="12">
        <f t="shared" si="146"/>
        <v>42786.350231481483</v>
      </c>
      <c r="S2797" s="13">
        <f t="shared" si="147"/>
        <v>42846.308564814812</v>
      </c>
    </row>
    <row r="2798" spans="1:20" ht="43.2" x14ac:dyDescent="0.3">
      <c r="A2798">
        <v>3517</v>
      </c>
      <c r="B2798" s="3" t="s">
        <v>3516</v>
      </c>
      <c r="C2798" s="3" t="s">
        <v>7627</v>
      </c>
      <c r="D2798" s="6">
        <v>4000</v>
      </c>
      <c r="E2798" s="8">
        <v>4000</v>
      </c>
      <c r="F2798" t="s">
        <v>8218</v>
      </c>
      <c r="G2798" t="s">
        <v>8224</v>
      </c>
      <c r="H2798" t="s">
        <v>8246</v>
      </c>
      <c r="I2798" s="14">
        <v>1404471600</v>
      </c>
      <c r="J2798" s="14">
        <v>1401910634</v>
      </c>
      <c r="K2798" t="b">
        <v>0</v>
      </c>
      <c r="L2798">
        <v>13</v>
      </c>
      <c r="M2798" t="b">
        <v>1</v>
      </c>
      <c r="N2798" t="s">
        <v>8269</v>
      </c>
      <c r="O2798">
        <f t="shared" si="148"/>
        <v>100</v>
      </c>
      <c r="P2798" t="s">
        <v>8319</v>
      </c>
      <c r="Q2798" t="s">
        <v>8320</v>
      </c>
      <c r="R2798" s="12">
        <f t="shared" si="146"/>
        <v>41794.817523148151</v>
      </c>
      <c r="S2798" s="13">
        <f t="shared" si="147"/>
        <v>41824.458333333336</v>
      </c>
    </row>
    <row r="2799" spans="1:20" ht="43.2" x14ac:dyDescent="0.3">
      <c r="A2799">
        <v>3227</v>
      </c>
      <c r="B2799" s="3" t="s">
        <v>3227</v>
      </c>
      <c r="C2799" s="3" t="s">
        <v>7337</v>
      </c>
      <c r="D2799" s="6">
        <v>1200</v>
      </c>
      <c r="E2799" s="8">
        <v>1500</v>
      </c>
      <c r="F2799" t="s">
        <v>8218</v>
      </c>
      <c r="G2799" t="s">
        <v>8224</v>
      </c>
      <c r="H2799" t="s">
        <v>8246</v>
      </c>
      <c r="I2799" s="14">
        <v>1484687436</v>
      </c>
      <c r="J2799" s="14">
        <v>1482095436</v>
      </c>
      <c r="K2799" t="b">
        <v>0</v>
      </c>
      <c r="L2799">
        <v>30</v>
      </c>
      <c r="M2799" t="b">
        <v>1</v>
      </c>
      <c r="N2799" t="s">
        <v>8269</v>
      </c>
      <c r="O2799">
        <f t="shared" si="148"/>
        <v>125</v>
      </c>
      <c r="P2799" t="s">
        <v>8319</v>
      </c>
      <c r="Q2799" t="s">
        <v>8320</v>
      </c>
      <c r="R2799" s="12">
        <f t="shared" si="146"/>
        <v>42722.882361111115</v>
      </c>
      <c r="S2799" s="13">
        <f t="shared" si="147"/>
        <v>42752.882361111115</v>
      </c>
    </row>
    <row r="2800" spans="1:20" ht="57.6" x14ac:dyDescent="0.3">
      <c r="A2800">
        <v>3858</v>
      </c>
      <c r="B2800" s="3" t="s">
        <v>3855</v>
      </c>
      <c r="C2800" s="3" t="s">
        <v>7967</v>
      </c>
      <c r="D2800" s="6">
        <v>500</v>
      </c>
      <c r="E2800" s="8">
        <v>10</v>
      </c>
      <c r="F2800" t="s">
        <v>8220</v>
      </c>
      <c r="G2800" t="s">
        <v>8224</v>
      </c>
      <c r="H2800" t="s">
        <v>8246</v>
      </c>
      <c r="I2800" s="14">
        <v>1432328400</v>
      </c>
      <c r="J2800" s="14">
        <v>1430734844</v>
      </c>
      <c r="K2800" t="b">
        <v>0</v>
      </c>
      <c r="L2800">
        <v>1</v>
      </c>
      <c r="M2800" t="b">
        <v>0</v>
      </c>
      <c r="N2800" t="s">
        <v>8269</v>
      </c>
      <c r="O2800">
        <f t="shared" si="148"/>
        <v>2</v>
      </c>
      <c r="P2800" t="s">
        <v>8319</v>
      </c>
      <c r="Q2800" t="s">
        <v>8320</v>
      </c>
      <c r="R2800" s="12">
        <f t="shared" si="146"/>
        <v>42128.431064814817</v>
      </c>
      <c r="S2800" s="13">
        <f t="shared" si="147"/>
        <v>42146.875</v>
      </c>
    </row>
    <row r="2801" spans="1:20" ht="43.2" x14ac:dyDescent="0.3">
      <c r="A2801">
        <v>2801</v>
      </c>
      <c r="B2801" s="3" t="s">
        <v>2801</v>
      </c>
      <c r="C2801" s="3" t="s">
        <v>6911</v>
      </c>
      <c r="D2801" s="6">
        <v>500</v>
      </c>
      <c r="E2801" s="8">
        <v>666</v>
      </c>
      <c r="F2801" t="s">
        <v>8218</v>
      </c>
      <c r="G2801" t="s">
        <v>8225</v>
      </c>
      <c r="H2801" t="s">
        <v>8247</v>
      </c>
      <c r="I2801" s="14">
        <v>1412938800</v>
      </c>
      <c r="J2801" s="14">
        <v>1411019409</v>
      </c>
      <c r="K2801" t="b">
        <v>0</v>
      </c>
      <c r="L2801">
        <v>13</v>
      </c>
      <c r="M2801" t="b">
        <v>1</v>
      </c>
      <c r="N2801" t="s">
        <v>8269</v>
      </c>
      <c r="O2801">
        <f t="shared" si="148"/>
        <v>133</v>
      </c>
      <c r="P2801" t="s">
        <v>8319</v>
      </c>
      <c r="Q2801" t="s">
        <v>8320</v>
      </c>
      <c r="R2801" s="12">
        <f t="shared" si="146"/>
        <v>41900.243159722224</v>
      </c>
      <c r="S2801" s="13">
        <f t="shared" si="147"/>
        <v>41922.458333333336</v>
      </c>
    </row>
    <row r="2802" spans="1:20" ht="43.2" x14ac:dyDescent="0.3">
      <c r="A2802">
        <v>4109</v>
      </c>
      <c r="B2802" s="3" t="s">
        <v>4105</v>
      </c>
      <c r="C2802" s="3" t="s">
        <v>8212</v>
      </c>
      <c r="D2802" s="6">
        <v>500</v>
      </c>
      <c r="E2802" s="8">
        <v>0</v>
      </c>
      <c r="F2802" t="s">
        <v>8220</v>
      </c>
      <c r="G2802" t="s">
        <v>8224</v>
      </c>
      <c r="H2802" t="s">
        <v>8246</v>
      </c>
      <c r="I2802" s="14">
        <v>1448805404</v>
      </c>
      <c r="J2802" s="14">
        <v>1446209804</v>
      </c>
      <c r="K2802" t="b">
        <v>0</v>
      </c>
      <c r="L2802">
        <v>0</v>
      </c>
      <c r="M2802" t="b">
        <v>0</v>
      </c>
      <c r="N2802" t="s">
        <v>8269</v>
      </c>
      <c r="O2802">
        <f t="shared" si="148"/>
        <v>0</v>
      </c>
      <c r="P2802" t="s">
        <v>8319</v>
      </c>
      <c r="Q2802" t="s">
        <v>8320</v>
      </c>
      <c r="R2802" s="12">
        <f t="shared" si="146"/>
        <v>42307.539398148147</v>
      </c>
      <c r="S2802" s="13">
        <f t="shared" si="147"/>
        <v>42337.581064814818</v>
      </c>
    </row>
    <row r="2803" spans="1:20" ht="43.2" x14ac:dyDescent="0.3">
      <c r="A2803">
        <v>4016</v>
      </c>
      <c r="B2803" s="3" t="s">
        <v>4012</v>
      </c>
      <c r="C2803" s="3" t="s">
        <v>8121</v>
      </c>
      <c r="D2803" s="6">
        <v>500</v>
      </c>
      <c r="E2803" s="8">
        <v>70</v>
      </c>
      <c r="F2803" t="s">
        <v>8220</v>
      </c>
      <c r="G2803" t="s">
        <v>8224</v>
      </c>
      <c r="H2803" t="s">
        <v>8246</v>
      </c>
      <c r="I2803" s="14">
        <v>1410987400</v>
      </c>
      <c r="J2803" s="14">
        <v>1408395400</v>
      </c>
      <c r="K2803" t="b">
        <v>0</v>
      </c>
      <c r="L2803">
        <v>7</v>
      </c>
      <c r="M2803" t="b">
        <v>0</v>
      </c>
      <c r="N2803" t="s">
        <v>8269</v>
      </c>
      <c r="O2803">
        <f t="shared" si="148"/>
        <v>14</v>
      </c>
      <c r="P2803" t="s">
        <v>8319</v>
      </c>
      <c r="Q2803" t="s">
        <v>8320</v>
      </c>
      <c r="R2803" s="12">
        <f t="shared" si="146"/>
        <v>41869.872685185182</v>
      </c>
      <c r="S2803" s="13">
        <f t="shared" si="147"/>
        <v>41899.872685185182</v>
      </c>
    </row>
    <row r="2804" spans="1:20" ht="43.2" x14ac:dyDescent="0.3">
      <c r="A2804">
        <v>3828</v>
      </c>
      <c r="B2804" s="3" t="s">
        <v>3825</v>
      </c>
      <c r="C2804" s="3" t="s">
        <v>7937</v>
      </c>
      <c r="D2804" s="6">
        <v>5000</v>
      </c>
      <c r="E2804" s="8">
        <v>5000</v>
      </c>
      <c r="F2804" t="s">
        <v>8218</v>
      </c>
      <c r="G2804" t="s">
        <v>8223</v>
      </c>
      <c r="H2804" t="s">
        <v>8245</v>
      </c>
      <c r="I2804" s="14">
        <v>1420033187</v>
      </c>
      <c r="J2804" s="14">
        <v>1414845587</v>
      </c>
      <c r="K2804" t="b">
        <v>0</v>
      </c>
      <c r="L2804">
        <v>28</v>
      </c>
      <c r="M2804" t="b">
        <v>1</v>
      </c>
      <c r="N2804" t="s">
        <v>8269</v>
      </c>
      <c r="O2804">
        <f t="shared" si="148"/>
        <v>100</v>
      </c>
      <c r="P2804" t="s">
        <v>8319</v>
      </c>
      <c r="Q2804" t="s">
        <v>8320</v>
      </c>
      <c r="R2804" s="12">
        <f t="shared" si="146"/>
        <v>41944.527627314819</v>
      </c>
      <c r="S2804" s="13">
        <f t="shared" si="147"/>
        <v>42004.569293981483</v>
      </c>
      <c r="T2804">
        <f>YEAR(R2804)</f>
        <v>2014</v>
      </c>
    </row>
    <row r="2805" spans="1:20" ht="28.8" x14ac:dyDescent="0.3">
      <c r="A2805">
        <v>3991</v>
      </c>
      <c r="B2805" s="3" t="s">
        <v>3987</v>
      </c>
      <c r="C2805" s="3" t="s">
        <v>8097</v>
      </c>
      <c r="D2805" s="6">
        <v>500</v>
      </c>
      <c r="E2805" s="8">
        <v>100</v>
      </c>
      <c r="F2805" t="s">
        <v>8220</v>
      </c>
      <c r="G2805" t="s">
        <v>8223</v>
      </c>
      <c r="H2805" t="s">
        <v>8245</v>
      </c>
      <c r="I2805" s="14">
        <v>1433086082</v>
      </c>
      <c r="J2805" s="14">
        <v>1430494082</v>
      </c>
      <c r="K2805" t="b">
        <v>0</v>
      </c>
      <c r="L2805">
        <v>1</v>
      </c>
      <c r="M2805" t="b">
        <v>0</v>
      </c>
      <c r="N2805" t="s">
        <v>8269</v>
      </c>
      <c r="O2805">
        <f t="shared" si="148"/>
        <v>20</v>
      </c>
      <c r="P2805" t="s">
        <v>8319</v>
      </c>
      <c r="Q2805" t="s">
        <v>8320</v>
      </c>
      <c r="R2805" s="12">
        <f t="shared" si="146"/>
        <v>42125.644467592589</v>
      </c>
      <c r="S2805" s="13">
        <f t="shared" si="147"/>
        <v>42155.644467592589</v>
      </c>
    </row>
    <row r="2806" spans="1:20" ht="43.2" x14ac:dyDescent="0.3">
      <c r="A2806">
        <v>4051</v>
      </c>
      <c r="B2806" s="3" t="s">
        <v>4047</v>
      </c>
      <c r="C2806" s="3" t="s">
        <v>8155</v>
      </c>
      <c r="D2806" s="6">
        <v>500</v>
      </c>
      <c r="E2806" s="8">
        <v>0</v>
      </c>
      <c r="F2806" t="s">
        <v>8220</v>
      </c>
      <c r="G2806" t="s">
        <v>8223</v>
      </c>
      <c r="H2806" t="s">
        <v>8245</v>
      </c>
      <c r="I2806" s="14">
        <v>1399618380</v>
      </c>
      <c r="J2806" s="14">
        <v>1399058797</v>
      </c>
      <c r="K2806" t="b">
        <v>0</v>
      </c>
      <c r="L2806">
        <v>0</v>
      </c>
      <c r="M2806" t="b">
        <v>0</v>
      </c>
      <c r="N2806" t="s">
        <v>8269</v>
      </c>
      <c r="O2806">
        <f t="shared" si="148"/>
        <v>0</v>
      </c>
      <c r="P2806" t="s">
        <v>8319</v>
      </c>
      <c r="Q2806" t="s">
        <v>8320</v>
      </c>
      <c r="R2806" s="12">
        <f t="shared" si="146"/>
        <v>41761.810150462967</v>
      </c>
      <c r="S2806" s="13">
        <f t="shared" si="147"/>
        <v>41768.286805555559</v>
      </c>
    </row>
    <row r="2807" spans="1:20" x14ac:dyDescent="0.3">
      <c r="A2807">
        <v>4004</v>
      </c>
      <c r="B2807" s="3" t="s">
        <v>4000</v>
      </c>
      <c r="C2807" s="3" t="s">
        <v>8109</v>
      </c>
      <c r="D2807" s="6">
        <v>500</v>
      </c>
      <c r="E2807" s="8">
        <v>1</v>
      </c>
      <c r="F2807" t="s">
        <v>8220</v>
      </c>
      <c r="G2807" t="s">
        <v>8223</v>
      </c>
      <c r="H2807" t="s">
        <v>8245</v>
      </c>
      <c r="I2807" s="14">
        <v>1412740457</v>
      </c>
      <c r="J2807" s="14">
        <v>1410148457</v>
      </c>
      <c r="K2807" t="b">
        <v>0</v>
      </c>
      <c r="L2807">
        <v>1</v>
      </c>
      <c r="M2807" t="b">
        <v>0</v>
      </c>
      <c r="N2807" t="s">
        <v>8269</v>
      </c>
      <c r="O2807">
        <f t="shared" si="148"/>
        <v>0</v>
      </c>
      <c r="P2807" t="s">
        <v>8319</v>
      </c>
      <c r="Q2807" t="s">
        <v>8320</v>
      </c>
      <c r="R2807" s="12">
        <f t="shared" si="146"/>
        <v>41890.16269675926</v>
      </c>
      <c r="S2807" s="13">
        <f t="shared" si="147"/>
        <v>41920.16269675926</v>
      </c>
    </row>
    <row r="2808" spans="1:20" ht="43.2" x14ac:dyDescent="0.3">
      <c r="A2808">
        <v>3308</v>
      </c>
      <c r="B2808" s="3" t="s">
        <v>3308</v>
      </c>
      <c r="C2808" s="3" t="s">
        <v>7418</v>
      </c>
      <c r="D2808" s="6">
        <v>3500</v>
      </c>
      <c r="E2808" s="8">
        <v>4280</v>
      </c>
      <c r="F2808" t="s">
        <v>8218</v>
      </c>
      <c r="G2808" t="s">
        <v>8223</v>
      </c>
      <c r="H2808" t="s">
        <v>8245</v>
      </c>
      <c r="I2808" s="14">
        <v>1460581365</v>
      </c>
      <c r="J2808" s="14">
        <v>1458766965</v>
      </c>
      <c r="K2808" t="b">
        <v>0</v>
      </c>
      <c r="L2808">
        <v>57</v>
      </c>
      <c r="M2808" t="b">
        <v>1</v>
      </c>
      <c r="N2808" t="s">
        <v>8269</v>
      </c>
      <c r="O2808">
        <f t="shared" si="148"/>
        <v>122</v>
      </c>
      <c r="P2808" t="s">
        <v>8319</v>
      </c>
      <c r="Q2808" t="s">
        <v>8320</v>
      </c>
      <c r="R2808" s="12">
        <f t="shared" si="146"/>
        <v>42452.876909722225</v>
      </c>
      <c r="S2808" s="13">
        <f t="shared" si="147"/>
        <v>42473.876909722225</v>
      </c>
      <c r="T2808">
        <f t="shared" ref="T2808:T2809" si="151">YEAR(R2808)</f>
        <v>2016</v>
      </c>
    </row>
    <row r="2809" spans="1:20" ht="57.6" x14ac:dyDescent="0.3">
      <c r="A2809">
        <v>3380</v>
      </c>
      <c r="B2809" s="3" t="s">
        <v>3379</v>
      </c>
      <c r="C2809" s="3" t="s">
        <v>7490</v>
      </c>
      <c r="D2809" s="6">
        <v>3000</v>
      </c>
      <c r="E2809" s="8">
        <v>3133</v>
      </c>
      <c r="F2809" t="s">
        <v>8218</v>
      </c>
      <c r="G2809" t="s">
        <v>8223</v>
      </c>
      <c r="H2809" t="s">
        <v>8245</v>
      </c>
      <c r="I2809" s="14">
        <v>1417305178</v>
      </c>
      <c r="J2809" s="14">
        <v>1414277578</v>
      </c>
      <c r="K2809" t="b">
        <v>0</v>
      </c>
      <c r="L2809">
        <v>28</v>
      </c>
      <c r="M2809" t="b">
        <v>1</v>
      </c>
      <c r="N2809" t="s">
        <v>8269</v>
      </c>
      <c r="O2809">
        <f t="shared" si="148"/>
        <v>104</v>
      </c>
      <c r="P2809" t="s">
        <v>8319</v>
      </c>
      <c r="Q2809" t="s">
        <v>8320</v>
      </c>
      <c r="R2809" s="12">
        <f t="shared" si="146"/>
        <v>41937.95344907407</v>
      </c>
      <c r="S2809" s="13">
        <f t="shared" si="147"/>
        <v>41972.995115740734</v>
      </c>
      <c r="T2809">
        <f t="shared" si="151"/>
        <v>2014</v>
      </c>
    </row>
    <row r="2810" spans="1:20" ht="43.2" x14ac:dyDescent="0.3">
      <c r="A2810">
        <v>3563</v>
      </c>
      <c r="B2810" s="3" t="s">
        <v>3562</v>
      </c>
      <c r="C2810" s="3" t="s">
        <v>7673</v>
      </c>
      <c r="D2810" s="6">
        <v>500</v>
      </c>
      <c r="E2810" s="8">
        <v>527.45000000000005</v>
      </c>
      <c r="F2810" t="s">
        <v>8218</v>
      </c>
      <c r="G2810" t="s">
        <v>8224</v>
      </c>
      <c r="H2810" t="s">
        <v>8246</v>
      </c>
      <c r="I2810" s="14">
        <v>1470078000</v>
      </c>
      <c r="J2810" s="14">
        <v>1467648456</v>
      </c>
      <c r="K2810" t="b">
        <v>0</v>
      </c>
      <c r="L2810">
        <v>25</v>
      </c>
      <c r="M2810" t="b">
        <v>1</v>
      </c>
      <c r="N2810" t="s">
        <v>8269</v>
      </c>
      <c r="O2810">
        <f t="shared" si="148"/>
        <v>105</v>
      </c>
      <c r="P2810" t="s">
        <v>8319</v>
      </c>
      <c r="Q2810" t="s">
        <v>8320</v>
      </c>
      <c r="R2810" s="12">
        <f t="shared" si="146"/>
        <v>42555.671944444446</v>
      </c>
      <c r="S2810" s="13">
        <f t="shared" si="147"/>
        <v>42583.791666666672</v>
      </c>
    </row>
    <row r="2811" spans="1:20" ht="43.2" x14ac:dyDescent="0.3">
      <c r="A2811">
        <v>3819</v>
      </c>
      <c r="B2811" s="3" t="s">
        <v>3816</v>
      </c>
      <c r="C2811" s="3" t="s">
        <v>7817</v>
      </c>
      <c r="D2811" s="6">
        <v>1000</v>
      </c>
      <c r="E2811" s="8">
        <v>1064</v>
      </c>
      <c r="F2811" t="s">
        <v>8218</v>
      </c>
      <c r="G2811" t="s">
        <v>8223</v>
      </c>
      <c r="H2811" t="s">
        <v>8245</v>
      </c>
      <c r="I2811" s="14">
        <v>1437166920</v>
      </c>
      <c r="J2811" s="14">
        <v>1435554104</v>
      </c>
      <c r="K2811" t="b">
        <v>0</v>
      </c>
      <c r="L2811">
        <v>26</v>
      </c>
      <c r="M2811" t="b">
        <v>1</v>
      </c>
      <c r="N2811" t="s">
        <v>8269</v>
      </c>
      <c r="O2811">
        <f t="shared" si="148"/>
        <v>106</v>
      </c>
      <c r="P2811" t="s">
        <v>8319</v>
      </c>
      <c r="Q2811" t="s">
        <v>8320</v>
      </c>
      <c r="R2811" s="12">
        <f t="shared" si="146"/>
        <v>42184.209537037037</v>
      </c>
      <c r="S2811" s="13">
        <f t="shared" si="147"/>
        <v>42202.876388888893</v>
      </c>
      <c r="T2811">
        <f t="shared" ref="T2811:T2813" si="152">YEAR(R2811)</f>
        <v>2015</v>
      </c>
    </row>
    <row r="2812" spans="1:20" ht="43.2" x14ac:dyDescent="0.3">
      <c r="A2812">
        <v>3707</v>
      </c>
      <c r="B2812" s="3" t="s">
        <v>3704</v>
      </c>
      <c r="C2812" s="3" t="s">
        <v>7817</v>
      </c>
      <c r="D2812" s="6">
        <v>1000</v>
      </c>
      <c r="E2812" s="8">
        <v>1860</v>
      </c>
      <c r="F2812" t="s">
        <v>8218</v>
      </c>
      <c r="G2812" t="s">
        <v>8223</v>
      </c>
      <c r="H2812" t="s">
        <v>8245</v>
      </c>
      <c r="I2812" s="14">
        <v>1469165160</v>
      </c>
      <c r="J2812" s="14">
        <v>1467335378</v>
      </c>
      <c r="K2812" t="b">
        <v>0</v>
      </c>
      <c r="L2812">
        <v>23</v>
      </c>
      <c r="M2812" t="b">
        <v>1</v>
      </c>
      <c r="N2812" t="s">
        <v>8269</v>
      </c>
      <c r="O2812">
        <f t="shared" si="148"/>
        <v>186</v>
      </c>
      <c r="P2812" t="s">
        <v>8319</v>
      </c>
      <c r="Q2812" t="s">
        <v>8320</v>
      </c>
      <c r="R2812" s="12">
        <f t="shared" si="146"/>
        <v>42552.048356481479</v>
      </c>
      <c r="S2812" s="13">
        <f t="shared" si="147"/>
        <v>42573.226388888885</v>
      </c>
      <c r="T2812">
        <f t="shared" si="152"/>
        <v>2016</v>
      </c>
    </row>
    <row r="2813" spans="1:20" ht="43.2" x14ac:dyDescent="0.3">
      <c r="A2813">
        <v>3683</v>
      </c>
      <c r="B2813" s="3" t="s">
        <v>3680</v>
      </c>
      <c r="C2813" s="3" t="s">
        <v>7793</v>
      </c>
      <c r="D2813" s="6">
        <v>3500</v>
      </c>
      <c r="E2813" s="8">
        <v>3880</v>
      </c>
      <c r="F2813" t="s">
        <v>8218</v>
      </c>
      <c r="G2813" t="s">
        <v>8223</v>
      </c>
      <c r="H2813" t="s">
        <v>8245</v>
      </c>
      <c r="I2813" s="14">
        <v>1476931696</v>
      </c>
      <c r="J2813" s="14">
        <v>1474339696</v>
      </c>
      <c r="K2813" t="b">
        <v>0</v>
      </c>
      <c r="L2813">
        <v>66</v>
      </c>
      <c r="M2813" t="b">
        <v>1</v>
      </c>
      <c r="N2813" t="s">
        <v>8269</v>
      </c>
      <c r="O2813">
        <f t="shared" si="148"/>
        <v>111</v>
      </c>
      <c r="P2813" t="s">
        <v>8319</v>
      </c>
      <c r="Q2813" t="s">
        <v>8320</v>
      </c>
      <c r="R2813" s="12">
        <f t="shared" si="146"/>
        <v>42633.116851851853</v>
      </c>
      <c r="S2813" s="13">
        <f t="shared" si="147"/>
        <v>42663.116851851853</v>
      </c>
      <c r="T2813">
        <f t="shared" si="152"/>
        <v>2016</v>
      </c>
    </row>
    <row r="2814" spans="1:20" ht="43.2" x14ac:dyDescent="0.3">
      <c r="A2814">
        <v>4053</v>
      </c>
      <c r="B2814" s="3" t="s">
        <v>4049</v>
      </c>
      <c r="C2814" s="3" t="s">
        <v>8157</v>
      </c>
      <c r="D2814" s="6">
        <v>500</v>
      </c>
      <c r="E2814" s="8">
        <v>110</v>
      </c>
      <c r="F2814" t="s">
        <v>8220</v>
      </c>
      <c r="G2814" t="s">
        <v>8224</v>
      </c>
      <c r="H2814" t="s">
        <v>8246</v>
      </c>
      <c r="I2814" s="14">
        <v>1416081600</v>
      </c>
      <c r="J2814" s="14">
        <v>1413477228</v>
      </c>
      <c r="K2814" t="b">
        <v>0</v>
      </c>
      <c r="L2814">
        <v>2</v>
      </c>
      <c r="M2814" t="b">
        <v>0</v>
      </c>
      <c r="N2814" t="s">
        <v>8269</v>
      </c>
      <c r="O2814">
        <f t="shared" si="148"/>
        <v>22</v>
      </c>
      <c r="P2814" t="s">
        <v>8319</v>
      </c>
      <c r="Q2814" t="s">
        <v>8320</v>
      </c>
      <c r="R2814" s="12">
        <f t="shared" si="146"/>
        <v>41928.690138888887</v>
      </c>
      <c r="S2814" s="13">
        <f t="shared" si="147"/>
        <v>41958.833333333328</v>
      </c>
    </row>
    <row r="2815" spans="1:20" ht="43.2" x14ac:dyDescent="0.3">
      <c r="A2815">
        <v>3652</v>
      </c>
      <c r="B2815" s="3" t="s">
        <v>2867</v>
      </c>
      <c r="C2815" s="3" t="s">
        <v>7762</v>
      </c>
      <c r="D2815" s="6">
        <v>300</v>
      </c>
      <c r="E2815" s="8">
        <v>752</v>
      </c>
      <c r="F2815" t="s">
        <v>8218</v>
      </c>
      <c r="G2815" t="s">
        <v>8228</v>
      </c>
      <c r="H2815" t="s">
        <v>8250</v>
      </c>
      <c r="I2815" s="14">
        <v>1472097540</v>
      </c>
      <c r="J2815" s="14">
        <v>1471188502</v>
      </c>
      <c r="K2815" t="b">
        <v>0</v>
      </c>
      <c r="L2815">
        <v>17</v>
      </c>
      <c r="M2815" t="b">
        <v>1</v>
      </c>
      <c r="N2815" t="s">
        <v>8269</v>
      </c>
      <c r="O2815">
        <f t="shared" si="148"/>
        <v>251</v>
      </c>
      <c r="P2815" t="s">
        <v>8319</v>
      </c>
      <c r="Q2815" t="s">
        <v>8320</v>
      </c>
      <c r="R2815" s="12">
        <f t="shared" si="146"/>
        <v>42596.644699074073</v>
      </c>
      <c r="S2815" s="13">
        <f t="shared" si="147"/>
        <v>42607.165972222225</v>
      </c>
    </row>
    <row r="2816" spans="1:20" ht="43.2" x14ac:dyDescent="0.3">
      <c r="A2816">
        <v>4061</v>
      </c>
      <c r="B2816" s="3" t="s">
        <v>4057</v>
      </c>
      <c r="C2816" s="3" t="s">
        <v>8165</v>
      </c>
      <c r="D2816" s="6">
        <v>525</v>
      </c>
      <c r="E2816" s="8">
        <v>0</v>
      </c>
      <c r="F2816" t="s">
        <v>8220</v>
      </c>
      <c r="G2816" t="s">
        <v>8223</v>
      </c>
      <c r="H2816" t="s">
        <v>8245</v>
      </c>
      <c r="I2816" s="14">
        <v>1461205423</v>
      </c>
      <c r="J2816" s="14">
        <v>1456025023</v>
      </c>
      <c r="K2816" t="b">
        <v>0</v>
      </c>
      <c r="L2816">
        <v>0</v>
      </c>
      <c r="M2816" t="b">
        <v>0</v>
      </c>
      <c r="N2816" t="s">
        <v>8269</v>
      </c>
      <c r="O2816">
        <f t="shared" si="148"/>
        <v>0</v>
      </c>
      <c r="P2816" t="s">
        <v>8319</v>
      </c>
      <c r="Q2816" t="s">
        <v>8320</v>
      </c>
      <c r="R2816" s="12">
        <f t="shared" si="146"/>
        <v>42421.141469907408</v>
      </c>
      <c r="S2816" s="13">
        <f t="shared" si="147"/>
        <v>42481.099803240737</v>
      </c>
    </row>
    <row r="2817" spans="1:20" ht="43.2" x14ac:dyDescent="0.3">
      <c r="A2817">
        <v>2791</v>
      </c>
      <c r="B2817" s="3" t="s">
        <v>2791</v>
      </c>
      <c r="C2817" s="3" t="s">
        <v>6901</v>
      </c>
      <c r="D2817" s="6">
        <v>2000</v>
      </c>
      <c r="E2817" s="8">
        <v>2050</v>
      </c>
      <c r="F2817" t="s">
        <v>8218</v>
      </c>
      <c r="G2817" t="s">
        <v>8223</v>
      </c>
      <c r="H2817" t="s">
        <v>8245</v>
      </c>
      <c r="I2817" s="14">
        <v>1473393600</v>
      </c>
      <c r="J2817" s="14">
        <v>1470778559</v>
      </c>
      <c r="K2817" t="b">
        <v>0</v>
      </c>
      <c r="L2817">
        <v>28</v>
      </c>
      <c r="M2817" t="b">
        <v>1</v>
      </c>
      <c r="N2817" t="s">
        <v>8269</v>
      </c>
      <c r="O2817">
        <f t="shared" si="148"/>
        <v>103</v>
      </c>
      <c r="P2817" t="s">
        <v>8319</v>
      </c>
      <c r="Q2817" t="s">
        <v>8320</v>
      </c>
      <c r="R2817" s="12">
        <f t="shared" si="146"/>
        <v>42591.899988425925</v>
      </c>
      <c r="S2817" s="13">
        <f t="shared" si="147"/>
        <v>42622.166666666672</v>
      </c>
      <c r="T2817">
        <f>YEAR(R2817)</f>
        <v>2016</v>
      </c>
    </row>
    <row r="2818" spans="1:20" ht="43.2" x14ac:dyDescent="0.3">
      <c r="A2818">
        <v>2844</v>
      </c>
      <c r="B2818" s="3" t="s">
        <v>2844</v>
      </c>
      <c r="C2818" s="3" t="s">
        <v>6954</v>
      </c>
      <c r="D2818" s="6">
        <v>550</v>
      </c>
      <c r="E2818" s="8">
        <v>30</v>
      </c>
      <c r="F2818" t="s">
        <v>8220</v>
      </c>
      <c r="G2818" t="s">
        <v>8238</v>
      </c>
      <c r="H2818" t="s">
        <v>8248</v>
      </c>
      <c r="I2818" s="14">
        <v>1483535180</v>
      </c>
      <c r="J2818" s="14">
        <v>1480943180</v>
      </c>
      <c r="K2818" t="b">
        <v>0</v>
      </c>
      <c r="L2818">
        <v>1</v>
      </c>
      <c r="M2818" t="b">
        <v>0</v>
      </c>
      <c r="N2818" t="s">
        <v>8269</v>
      </c>
      <c r="O2818">
        <f t="shared" si="148"/>
        <v>5</v>
      </c>
      <c r="P2818" t="s">
        <v>8319</v>
      </c>
      <c r="Q2818" t="s">
        <v>8320</v>
      </c>
      <c r="R2818" s="12">
        <f t="shared" ref="R2818:R2881" si="153">(((J2818/60)/60)/24)+DATE(1970,1,1)</f>
        <v>42709.546064814815</v>
      </c>
      <c r="S2818" s="13">
        <f t="shared" ref="S2818:S2881" si="154">(((I2818/60)/60)/24)+DATE(1970,1,1)</f>
        <v>42739.546064814815</v>
      </c>
    </row>
    <row r="2819" spans="1:20" ht="57.6" x14ac:dyDescent="0.3">
      <c r="A2819">
        <v>3174</v>
      </c>
      <c r="B2819" s="3" t="s">
        <v>3174</v>
      </c>
      <c r="C2819" s="3" t="s">
        <v>7284</v>
      </c>
      <c r="D2819" s="6">
        <v>3000</v>
      </c>
      <c r="E2819" s="8">
        <v>3034</v>
      </c>
      <c r="F2819" t="s">
        <v>8218</v>
      </c>
      <c r="G2819" t="s">
        <v>8223</v>
      </c>
      <c r="H2819" t="s">
        <v>8245</v>
      </c>
      <c r="I2819" s="14">
        <v>1408999508</v>
      </c>
      <c r="J2819" s="14">
        <v>1407789908</v>
      </c>
      <c r="K2819" t="b">
        <v>1</v>
      </c>
      <c r="L2819">
        <v>23</v>
      </c>
      <c r="M2819" t="b">
        <v>1</v>
      </c>
      <c r="N2819" t="s">
        <v>8269</v>
      </c>
      <c r="O2819">
        <f t="shared" si="148"/>
        <v>101</v>
      </c>
      <c r="P2819" t="s">
        <v>8319</v>
      </c>
      <c r="Q2819" t="s">
        <v>8320</v>
      </c>
      <c r="R2819" s="12">
        <f t="shared" si="153"/>
        <v>41862.864675925928</v>
      </c>
      <c r="S2819" s="13">
        <f t="shared" si="154"/>
        <v>41876.864675925928</v>
      </c>
      <c r="T2819">
        <f>YEAR(R2819)</f>
        <v>2014</v>
      </c>
    </row>
    <row r="2820" spans="1:20" ht="57.6" x14ac:dyDescent="0.3">
      <c r="A2820">
        <v>4012</v>
      </c>
      <c r="B2820" s="3" t="s">
        <v>4008</v>
      </c>
      <c r="C2820" s="3" t="s">
        <v>8117</v>
      </c>
      <c r="D2820" s="6">
        <v>575</v>
      </c>
      <c r="E2820" s="8">
        <v>0</v>
      </c>
      <c r="F2820" t="s">
        <v>8220</v>
      </c>
      <c r="G2820" t="s">
        <v>8224</v>
      </c>
      <c r="H2820" t="s">
        <v>8246</v>
      </c>
      <c r="I2820" s="14">
        <v>1430571849</v>
      </c>
      <c r="J2820" s="14">
        <v>1427979849</v>
      </c>
      <c r="K2820" t="b">
        <v>0</v>
      </c>
      <c r="L2820">
        <v>0</v>
      </c>
      <c r="M2820" t="b">
        <v>0</v>
      </c>
      <c r="N2820" t="s">
        <v>8269</v>
      </c>
      <c r="O2820">
        <f t="shared" si="148"/>
        <v>0</v>
      </c>
      <c r="P2820" t="s">
        <v>8319</v>
      </c>
      <c r="Q2820" t="s">
        <v>8320</v>
      </c>
      <c r="R2820" s="12">
        <f t="shared" si="153"/>
        <v>42096.544548611113</v>
      </c>
      <c r="S2820" s="13">
        <f t="shared" si="154"/>
        <v>42126.544548611113</v>
      </c>
    </row>
    <row r="2821" spans="1:20" ht="57.6" x14ac:dyDescent="0.3">
      <c r="A2821">
        <v>3182</v>
      </c>
      <c r="B2821" s="3" t="s">
        <v>3182</v>
      </c>
      <c r="C2821" s="3" t="s">
        <v>7292</v>
      </c>
      <c r="D2821" s="6">
        <v>7000</v>
      </c>
      <c r="E2821" s="8">
        <v>7062</v>
      </c>
      <c r="F2821" t="s">
        <v>8218</v>
      </c>
      <c r="G2821" t="s">
        <v>8223</v>
      </c>
      <c r="H2821" t="s">
        <v>8245</v>
      </c>
      <c r="I2821" s="14">
        <v>1328029200</v>
      </c>
      <c r="J2821" s="14">
        <v>1323211621</v>
      </c>
      <c r="K2821" t="b">
        <v>1</v>
      </c>
      <c r="L2821">
        <v>151</v>
      </c>
      <c r="M2821" t="b">
        <v>1</v>
      </c>
      <c r="N2821" t="s">
        <v>8269</v>
      </c>
      <c r="O2821">
        <f t="shared" si="148"/>
        <v>101</v>
      </c>
      <c r="P2821" t="s">
        <v>8319</v>
      </c>
      <c r="Q2821" t="s">
        <v>8320</v>
      </c>
      <c r="R2821" s="12">
        <f t="shared" si="153"/>
        <v>40883.949317129627</v>
      </c>
      <c r="S2821" s="13">
        <f t="shared" si="154"/>
        <v>40939.708333333336</v>
      </c>
      <c r="T2821">
        <f>YEAR(R2821)</f>
        <v>2011</v>
      </c>
    </row>
    <row r="2822" spans="1:20" ht="43.2" x14ac:dyDescent="0.3">
      <c r="A2822">
        <v>4044</v>
      </c>
      <c r="B2822" s="3" t="s">
        <v>4040</v>
      </c>
      <c r="C2822" s="3" t="s">
        <v>8148</v>
      </c>
      <c r="D2822" s="6">
        <v>600</v>
      </c>
      <c r="E2822" s="8">
        <v>225</v>
      </c>
      <c r="F2822" t="s">
        <v>8220</v>
      </c>
      <c r="G2822" t="s">
        <v>8223</v>
      </c>
      <c r="H2822" t="s">
        <v>8245</v>
      </c>
      <c r="I2822" s="14">
        <v>1428642000</v>
      </c>
      <c r="J2822" s="14">
        <v>1426050982</v>
      </c>
      <c r="K2822" t="b">
        <v>0</v>
      </c>
      <c r="L2822">
        <v>4</v>
      </c>
      <c r="M2822" t="b">
        <v>0</v>
      </c>
      <c r="N2822" t="s">
        <v>8269</v>
      </c>
      <c r="O2822">
        <f t="shared" si="148"/>
        <v>38</v>
      </c>
      <c r="P2822" t="s">
        <v>8319</v>
      </c>
      <c r="Q2822" t="s">
        <v>8320</v>
      </c>
      <c r="R2822" s="12">
        <f t="shared" si="153"/>
        <v>42074.219699074078</v>
      </c>
      <c r="S2822" s="13">
        <f t="shared" si="154"/>
        <v>42104.208333333328</v>
      </c>
    </row>
    <row r="2823" spans="1:20" ht="43.2" x14ac:dyDescent="0.3">
      <c r="A2823">
        <v>4101</v>
      </c>
      <c r="B2823" s="3" t="s">
        <v>4097</v>
      </c>
      <c r="C2823" s="3" t="s">
        <v>8204</v>
      </c>
      <c r="D2823" s="6">
        <v>600</v>
      </c>
      <c r="E2823" s="8">
        <v>0</v>
      </c>
      <c r="F2823" t="s">
        <v>8220</v>
      </c>
      <c r="G2823" t="s">
        <v>8223</v>
      </c>
      <c r="H2823" t="s">
        <v>8245</v>
      </c>
      <c r="I2823" s="14">
        <v>1485380482</v>
      </c>
      <c r="J2823" s="14">
        <v>1482788482</v>
      </c>
      <c r="K2823" t="b">
        <v>0</v>
      </c>
      <c r="L2823">
        <v>0</v>
      </c>
      <c r="M2823" t="b">
        <v>0</v>
      </c>
      <c r="N2823" t="s">
        <v>8269</v>
      </c>
      <c r="O2823">
        <f t="shared" si="148"/>
        <v>0</v>
      </c>
      <c r="P2823" t="s">
        <v>8319</v>
      </c>
      <c r="Q2823" t="s">
        <v>8320</v>
      </c>
      <c r="R2823" s="12">
        <f t="shared" si="153"/>
        <v>42730.903726851851</v>
      </c>
      <c r="S2823" s="13">
        <f t="shared" si="154"/>
        <v>42760.903726851851</v>
      </c>
    </row>
    <row r="2824" spans="1:20" ht="43.2" x14ac:dyDescent="0.3">
      <c r="A2824">
        <v>3436</v>
      </c>
      <c r="B2824" s="3" t="s">
        <v>3435</v>
      </c>
      <c r="C2824" s="3" t="s">
        <v>7546</v>
      </c>
      <c r="D2824" s="6">
        <v>5000</v>
      </c>
      <c r="E2824" s="8">
        <v>5295</v>
      </c>
      <c r="F2824" t="s">
        <v>8218</v>
      </c>
      <c r="G2824" t="s">
        <v>8223</v>
      </c>
      <c r="H2824" t="s">
        <v>8245</v>
      </c>
      <c r="I2824" s="14">
        <v>1408638480</v>
      </c>
      <c r="J2824" s="14">
        <v>1406811593</v>
      </c>
      <c r="K2824" t="b">
        <v>0</v>
      </c>
      <c r="L2824">
        <v>37</v>
      </c>
      <c r="M2824" t="b">
        <v>1</v>
      </c>
      <c r="N2824" t="s">
        <v>8269</v>
      </c>
      <c r="O2824">
        <f t="shared" si="148"/>
        <v>106</v>
      </c>
      <c r="P2824" t="s">
        <v>8319</v>
      </c>
      <c r="Q2824" t="s">
        <v>8320</v>
      </c>
      <c r="R2824" s="12">
        <f t="shared" si="153"/>
        <v>41851.541585648149</v>
      </c>
      <c r="S2824" s="13">
        <f t="shared" si="154"/>
        <v>41872.686111111114</v>
      </c>
      <c r="T2824">
        <f>YEAR(R2824)</f>
        <v>2014</v>
      </c>
    </row>
    <row r="2825" spans="1:20" ht="57.6" x14ac:dyDescent="0.3">
      <c r="A2825">
        <v>2805</v>
      </c>
      <c r="B2825" s="3" t="s">
        <v>2805</v>
      </c>
      <c r="C2825" s="3" t="s">
        <v>6915</v>
      </c>
      <c r="D2825" s="6">
        <v>400</v>
      </c>
      <c r="E2825" s="8">
        <v>440</v>
      </c>
      <c r="F2825" t="s">
        <v>8218</v>
      </c>
      <c r="G2825" t="s">
        <v>8224</v>
      </c>
      <c r="H2825" t="s">
        <v>8246</v>
      </c>
      <c r="I2825" s="14">
        <v>1440245273</v>
      </c>
      <c r="J2825" s="14">
        <v>1438085273</v>
      </c>
      <c r="K2825" t="b">
        <v>0</v>
      </c>
      <c r="L2825">
        <v>18</v>
      </c>
      <c r="M2825" t="b">
        <v>1</v>
      </c>
      <c r="N2825" t="s">
        <v>8269</v>
      </c>
      <c r="O2825">
        <f t="shared" si="148"/>
        <v>110</v>
      </c>
      <c r="P2825" t="s">
        <v>8319</v>
      </c>
      <c r="Q2825" t="s">
        <v>8320</v>
      </c>
      <c r="R2825" s="12">
        <f t="shared" si="153"/>
        <v>42213.505474537036</v>
      </c>
      <c r="S2825" s="13">
        <f t="shared" si="154"/>
        <v>42238.505474537036</v>
      </c>
    </row>
    <row r="2826" spans="1:20" ht="43.2" x14ac:dyDescent="0.3">
      <c r="A2826">
        <v>2788</v>
      </c>
      <c r="B2826" s="3" t="s">
        <v>2788</v>
      </c>
      <c r="C2826" s="3" t="s">
        <v>6898</v>
      </c>
      <c r="D2826" s="6">
        <v>2000</v>
      </c>
      <c r="E2826" s="8">
        <v>2050</v>
      </c>
      <c r="F2826" t="s">
        <v>8218</v>
      </c>
      <c r="G2826" t="s">
        <v>8223</v>
      </c>
      <c r="H2826" t="s">
        <v>8245</v>
      </c>
      <c r="I2826" s="14">
        <v>1469811043</v>
      </c>
      <c r="J2826" s="14">
        <v>1467219043</v>
      </c>
      <c r="K2826" t="b">
        <v>0</v>
      </c>
      <c r="L2826">
        <v>20</v>
      </c>
      <c r="M2826" t="b">
        <v>1</v>
      </c>
      <c r="N2826" t="s">
        <v>8269</v>
      </c>
      <c r="O2826">
        <f t="shared" ref="O2826:O2889" si="155">ROUND(E2826/D2826*100,0)</f>
        <v>103</v>
      </c>
      <c r="P2826" t="s">
        <v>8319</v>
      </c>
      <c r="Q2826" t="s">
        <v>8320</v>
      </c>
      <c r="R2826" s="12">
        <f t="shared" si="153"/>
        <v>42550.701886574068</v>
      </c>
      <c r="S2826" s="13">
        <f t="shared" si="154"/>
        <v>42580.701886574068</v>
      </c>
      <c r="T2826">
        <f>YEAR(R2826)</f>
        <v>2016</v>
      </c>
    </row>
    <row r="2827" spans="1:20" ht="43.2" x14ac:dyDescent="0.3">
      <c r="A2827">
        <v>3351</v>
      </c>
      <c r="B2827" s="3" t="s">
        <v>3350</v>
      </c>
      <c r="C2827" s="3" t="s">
        <v>7461</v>
      </c>
      <c r="D2827" s="6">
        <v>5000</v>
      </c>
      <c r="E2827" s="8">
        <v>5055</v>
      </c>
      <c r="F2827" t="s">
        <v>8218</v>
      </c>
      <c r="G2827" t="s">
        <v>8224</v>
      </c>
      <c r="H2827" t="s">
        <v>8246</v>
      </c>
      <c r="I2827" s="14">
        <v>1406113200</v>
      </c>
      <c r="J2827" s="14">
        <v>1402910965</v>
      </c>
      <c r="K2827" t="b">
        <v>0</v>
      </c>
      <c r="L2827">
        <v>54</v>
      </c>
      <c r="M2827" t="b">
        <v>1</v>
      </c>
      <c r="N2827" t="s">
        <v>8269</v>
      </c>
      <c r="O2827">
        <f t="shared" si="155"/>
        <v>101</v>
      </c>
      <c r="P2827" t="s">
        <v>8319</v>
      </c>
      <c r="Q2827" t="s">
        <v>8320</v>
      </c>
      <c r="R2827" s="12">
        <f t="shared" si="153"/>
        <v>41806.395428240743</v>
      </c>
      <c r="S2827" s="13">
        <f t="shared" si="154"/>
        <v>41843.458333333336</v>
      </c>
    </row>
    <row r="2828" spans="1:20" x14ac:dyDescent="0.3">
      <c r="A2828">
        <v>3586</v>
      </c>
      <c r="B2828" s="3" t="s">
        <v>3585</v>
      </c>
      <c r="C2828" s="3" t="s">
        <v>7696</v>
      </c>
      <c r="D2828" s="6">
        <v>7500</v>
      </c>
      <c r="E2828" s="8">
        <v>8207</v>
      </c>
      <c r="F2828" t="s">
        <v>8218</v>
      </c>
      <c r="G2828" t="s">
        <v>8223</v>
      </c>
      <c r="H2828" t="s">
        <v>8245</v>
      </c>
      <c r="I2828" s="14">
        <v>1474649070</v>
      </c>
      <c r="J2828" s="14">
        <v>1469465070</v>
      </c>
      <c r="K2828" t="b">
        <v>0</v>
      </c>
      <c r="L2828">
        <v>54</v>
      </c>
      <c r="M2828" t="b">
        <v>1</v>
      </c>
      <c r="N2828" t="s">
        <v>8269</v>
      </c>
      <c r="O2828">
        <f t="shared" si="155"/>
        <v>109</v>
      </c>
      <c r="P2828" t="s">
        <v>8319</v>
      </c>
      <c r="Q2828" t="s">
        <v>8320</v>
      </c>
      <c r="R2828" s="12">
        <f t="shared" si="153"/>
        <v>42576.697569444441</v>
      </c>
      <c r="S2828" s="13">
        <f t="shared" si="154"/>
        <v>42636.697569444441</v>
      </c>
      <c r="T2828">
        <f t="shared" ref="T2828:T2832" si="156">YEAR(R2828)</f>
        <v>2016</v>
      </c>
    </row>
    <row r="2829" spans="1:20" ht="57.6" x14ac:dyDescent="0.3">
      <c r="A2829">
        <v>3224</v>
      </c>
      <c r="B2829" s="3" t="s">
        <v>3224</v>
      </c>
      <c r="C2829" s="3" t="s">
        <v>7334</v>
      </c>
      <c r="D2829" s="6">
        <v>30000</v>
      </c>
      <c r="E2829" s="8">
        <v>30610</v>
      </c>
      <c r="F2829" t="s">
        <v>8218</v>
      </c>
      <c r="G2829" t="s">
        <v>8223</v>
      </c>
      <c r="H2829" t="s">
        <v>8245</v>
      </c>
      <c r="I2829" s="14">
        <v>1484024400</v>
      </c>
      <c r="J2829" s="14">
        <v>1479932713</v>
      </c>
      <c r="K2829" t="b">
        <v>1</v>
      </c>
      <c r="L2829">
        <v>216</v>
      </c>
      <c r="M2829" t="b">
        <v>1</v>
      </c>
      <c r="N2829" t="s">
        <v>8269</v>
      </c>
      <c r="O2829">
        <f t="shared" si="155"/>
        <v>102</v>
      </c>
      <c r="P2829" t="s">
        <v>8319</v>
      </c>
      <c r="Q2829" t="s">
        <v>8320</v>
      </c>
      <c r="R2829" s="12">
        <f t="shared" si="153"/>
        <v>42697.850844907407</v>
      </c>
      <c r="S2829" s="13">
        <f t="shared" si="154"/>
        <v>42745.208333333328</v>
      </c>
      <c r="T2829">
        <f t="shared" si="156"/>
        <v>2016</v>
      </c>
    </row>
    <row r="2830" spans="1:20" ht="57.6" x14ac:dyDescent="0.3">
      <c r="A2830">
        <v>3831</v>
      </c>
      <c r="B2830" s="3" t="s">
        <v>3828</v>
      </c>
      <c r="C2830" s="3" t="s">
        <v>7940</v>
      </c>
      <c r="D2830" s="6">
        <v>500</v>
      </c>
      <c r="E2830" s="8">
        <v>530.11</v>
      </c>
      <c r="F2830" t="s">
        <v>8218</v>
      </c>
      <c r="G2830" t="s">
        <v>8223</v>
      </c>
      <c r="H2830" t="s">
        <v>8245</v>
      </c>
      <c r="I2830" s="14">
        <v>1415222545</v>
      </c>
      <c r="J2830" s="14">
        <v>1413404545</v>
      </c>
      <c r="K2830" t="b">
        <v>0</v>
      </c>
      <c r="L2830">
        <v>9</v>
      </c>
      <c r="M2830" t="b">
        <v>1</v>
      </c>
      <c r="N2830" t="s">
        <v>8269</v>
      </c>
      <c r="O2830">
        <f t="shared" si="155"/>
        <v>106</v>
      </c>
      <c r="P2830" t="s">
        <v>8319</v>
      </c>
      <c r="Q2830" t="s">
        <v>8320</v>
      </c>
      <c r="R2830" s="12">
        <f t="shared" si="153"/>
        <v>41927.848900462966</v>
      </c>
      <c r="S2830" s="13">
        <f t="shared" si="154"/>
        <v>41948.890567129631</v>
      </c>
      <c r="T2830">
        <f t="shared" si="156"/>
        <v>2014</v>
      </c>
    </row>
    <row r="2831" spans="1:20" ht="43.2" x14ac:dyDescent="0.3">
      <c r="A2831">
        <v>3661</v>
      </c>
      <c r="B2831" s="3" t="s">
        <v>3658</v>
      </c>
      <c r="C2831" s="3" t="s">
        <v>7771</v>
      </c>
      <c r="D2831" s="6">
        <v>3000</v>
      </c>
      <c r="E2831" s="8">
        <v>3330</v>
      </c>
      <c r="F2831" t="s">
        <v>8218</v>
      </c>
      <c r="G2831" t="s">
        <v>8223</v>
      </c>
      <c r="H2831" t="s">
        <v>8245</v>
      </c>
      <c r="I2831" s="14">
        <v>1460260800</v>
      </c>
      <c r="J2831" s="14">
        <v>1458336672</v>
      </c>
      <c r="K2831" t="b">
        <v>0</v>
      </c>
      <c r="L2831">
        <v>36</v>
      </c>
      <c r="M2831" t="b">
        <v>1</v>
      </c>
      <c r="N2831" t="s">
        <v>8269</v>
      </c>
      <c r="O2831">
        <f t="shared" si="155"/>
        <v>111</v>
      </c>
      <c r="P2831" t="s">
        <v>8319</v>
      </c>
      <c r="Q2831" t="s">
        <v>8320</v>
      </c>
      <c r="R2831" s="12">
        <f t="shared" si="153"/>
        <v>42447.896666666667</v>
      </c>
      <c r="S2831" s="13">
        <f t="shared" si="154"/>
        <v>42470.166666666672</v>
      </c>
      <c r="T2831">
        <f t="shared" si="156"/>
        <v>2016</v>
      </c>
    </row>
    <row r="2832" spans="1:20" ht="57.6" x14ac:dyDescent="0.3">
      <c r="A2832">
        <v>3816</v>
      </c>
      <c r="B2832" s="3" t="s">
        <v>3813</v>
      </c>
      <c r="C2832" s="3" t="s">
        <v>7926</v>
      </c>
      <c r="D2832" s="6">
        <v>1500</v>
      </c>
      <c r="E2832" s="8">
        <v>1788.57</v>
      </c>
      <c r="F2832" t="s">
        <v>8218</v>
      </c>
      <c r="G2832" t="s">
        <v>8223</v>
      </c>
      <c r="H2832" t="s">
        <v>8245</v>
      </c>
      <c r="I2832" s="14">
        <v>1405614823</v>
      </c>
      <c r="J2832" s="14">
        <v>1403022823</v>
      </c>
      <c r="K2832" t="b">
        <v>0</v>
      </c>
      <c r="L2832">
        <v>37</v>
      </c>
      <c r="M2832" t="b">
        <v>1</v>
      </c>
      <c r="N2832" t="s">
        <v>8269</v>
      </c>
      <c r="O2832">
        <f t="shared" si="155"/>
        <v>119</v>
      </c>
      <c r="P2832" t="s">
        <v>8319</v>
      </c>
      <c r="Q2832" t="s">
        <v>8320</v>
      </c>
      <c r="R2832" s="12">
        <f t="shared" si="153"/>
        <v>41807.690081018518</v>
      </c>
      <c r="S2832" s="13">
        <f t="shared" si="154"/>
        <v>41837.690081018518</v>
      </c>
      <c r="T2832">
        <f t="shared" si="156"/>
        <v>2014</v>
      </c>
    </row>
    <row r="2833" spans="1:20" ht="57.6" x14ac:dyDescent="0.3">
      <c r="A2833">
        <v>2855</v>
      </c>
      <c r="B2833" s="3" t="s">
        <v>2855</v>
      </c>
      <c r="C2833" s="3" t="s">
        <v>6965</v>
      </c>
      <c r="D2833" s="6">
        <v>600</v>
      </c>
      <c r="E2833" s="8">
        <v>300</v>
      </c>
      <c r="F2833" t="s">
        <v>8220</v>
      </c>
      <c r="G2833" t="s">
        <v>8223</v>
      </c>
      <c r="H2833" t="s">
        <v>8245</v>
      </c>
      <c r="I2833" s="14">
        <v>1454110440</v>
      </c>
      <c r="J2833" s="14">
        <v>1451607071</v>
      </c>
      <c r="K2833" t="b">
        <v>0</v>
      </c>
      <c r="L2833">
        <v>5</v>
      </c>
      <c r="M2833" t="b">
        <v>0</v>
      </c>
      <c r="N2833" t="s">
        <v>8269</v>
      </c>
      <c r="O2833">
        <f t="shared" si="155"/>
        <v>50</v>
      </c>
      <c r="P2833" t="s">
        <v>8319</v>
      </c>
      <c r="Q2833" t="s">
        <v>8320</v>
      </c>
      <c r="R2833" s="12">
        <f t="shared" si="153"/>
        <v>42370.007766203707</v>
      </c>
      <c r="S2833" s="13">
        <f t="shared" si="154"/>
        <v>42398.981944444444</v>
      </c>
    </row>
    <row r="2834" spans="1:20" ht="43.2" x14ac:dyDescent="0.3">
      <c r="A2834">
        <v>2817</v>
      </c>
      <c r="B2834" s="3" t="s">
        <v>2817</v>
      </c>
      <c r="C2834" s="3" t="s">
        <v>6927</v>
      </c>
      <c r="D2834" s="6">
        <v>600</v>
      </c>
      <c r="E2834" s="8">
        <v>780</v>
      </c>
      <c r="F2834" t="s">
        <v>8218</v>
      </c>
      <c r="G2834" t="s">
        <v>8224</v>
      </c>
      <c r="H2834" t="s">
        <v>8246</v>
      </c>
      <c r="I2834" s="14">
        <v>1425136462</v>
      </c>
      <c r="J2834" s="14">
        <v>1421680462</v>
      </c>
      <c r="K2834" t="b">
        <v>0</v>
      </c>
      <c r="L2834">
        <v>33</v>
      </c>
      <c r="M2834" t="b">
        <v>1</v>
      </c>
      <c r="N2834" t="s">
        <v>8269</v>
      </c>
      <c r="O2834">
        <f t="shared" si="155"/>
        <v>130</v>
      </c>
      <c r="P2834" t="s">
        <v>8319</v>
      </c>
      <c r="Q2834" t="s">
        <v>8320</v>
      </c>
      <c r="R2834" s="12">
        <f t="shared" si="153"/>
        <v>42023.634976851856</v>
      </c>
      <c r="S2834" s="13">
        <f t="shared" si="154"/>
        <v>42063.634976851856</v>
      </c>
    </row>
    <row r="2835" spans="1:20" ht="43.2" x14ac:dyDescent="0.3">
      <c r="A2835">
        <v>3656</v>
      </c>
      <c r="B2835" s="3" t="s">
        <v>3653</v>
      </c>
      <c r="C2835" s="3" t="s">
        <v>7766</v>
      </c>
      <c r="D2835" s="6">
        <v>5000</v>
      </c>
      <c r="E2835" s="8">
        <v>5291</v>
      </c>
      <c r="F2835" t="s">
        <v>8218</v>
      </c>
      <c r="G2835" t="s">
        <v>8239</v>
      </c>
      <c r="H2835" t="s">
        <v>8256</v>
      </c>
      <c r="I2835" s="14">
        <v>1485989940</v>
      </c>
      <c r="J2835" s="14">
        <v>1483393836</v>
      </c>
      <c r="K2835" t="b">
        <v>0</v>
      </c>
      <c r="L2835">
        <v>46</v>
      </c>
      <c r="M2835" t="b">
        <v>1</v>
      </c>
      <c r="N2835" t="s">
        <v>8269</v>
      </c>
      <c r="O2835">
        <f t="shared" si="155"/>
        <v>106</v>
      </c>
      <c r="P2835" t="s">
        <v>8319</v>
      </c>
      <c r="Q2835" t="s">
        <v>8320</v>
      </c>
      <c r="R2835" s="12">
        <f t="shared" si="153"/>
        <v>42737.910138888896</v>
      </c>
      <c r="S2835" s="13">
        <f t="shared" si="154"/>
        <v>42767.957638888889</v>
      </c>
    </row>
    <row r="2836" spans="1:20" ht="43.2" x14ac:dyDescent="0.3">
      <c r="A2836">
        <v>4020</v>
      </c>
      <c r="B2836" s="3" t="s">
        <v>4016</v>
      </c>
      <c r="C2836" s="3" t="s">
        <v>8125</v>
      </c>
      <c r="D2836" s="6">
        <v>600</v>
      </c>
      <c r="E2836" s="8">
        <v>100</v>
      </c>
      <c r="F2836" t="s">
        <v>8220</v>
      </c>
      <c r="G2836" t="s">
        <v>8223</v>
      </c>
      <c r="H2836" t="s">
        <v>8245</v>
      </c>
      <c r="I2836" s="14">
        <v>1427168099</v>
      </c>
      <c r="J2836" s="14">
        <v>1424579699</v>
      </c>
      <c r="K2836" t="b">
        <v>0</v>
      </c>
      <c r="L2836">
        <v>3</v>
      </c>
      <c r="M2836" t="b">
        <v>0</v>
      </c>
      <c r="N2836" t="s">
        <v>8269</v>
      </c>
      <c r="O2836">
        <f t="shared" si="155"/>
        <v>17</v>
      </c>
      <c r="P2836" t="s">
        <v>8319</v>
      </c>
      <c r="Q2836" t="s">
        <v>8320</v>
      </c>
      <c r="R2836" s="12">
        <f t="shared" si="153"/>
        <v>42057.190960648149</v>
      </c>
      <c r="S2836" s="13">
        <f t="shared" si="154"/>
        <v>42087.149293981478</v>
      </c>
    </row>
    <row r="2837" spans="1:20" ht="43.2" x14ac:dyDescent="0.3">
      <c r="A2837">
        <v>3170</v>
      </c>
      <c r="B2837" s="3" t="s">
        <v>3170</v>
      </c>
      <c r="C2837" s="3" t="s">
        <v>7280</v>
      </c>
      <c r="D2837" s="6">
        <v>2000</v>
      </c>
      <c r="E2837" s="8">
        <v>2245</v>
      </c>
      <c r="F2837" t="s">
        <v>8218</v>
      </c>
      <c r="G2837" t="s">
        <v>8223</v>
      </c>
      <c r="H2837" t="s">
        <v>8245</v>
      </c>
      <c r="I2837" s="14">
        <v>1404273600</v>
      </c>
      <c r="J2837" s="14">
        <v>1401414944</v>
      </c>
      <c r="K2837" t="b">
        <v>1</v>
      </c>
      <c r="L2837">
        <v>71</v>
      </c>
      <c r="M2837" t="b">
        <v>1</v>
      </c>
      <c r="N2837" t="s">
        <v>8269</v>
      </c>
      <c r="O2837">
        <f t="shared" si="155"/>
        <v>112</v>
      </c>
      <c r="P2837" t="s">
        <v>8319</v>
      </c>
      <c r="Q2837" t="s">
        <v>8320</v>
      </c>
      <c r="R2837" s="12">
        <f t="shared" si="153"/>
        <v>41789.080370370371</v>
      </c>
      <c r="S2837" s="13">
        <f t="shared" si="154"/>
        <v>41822.166666666664</v>
      </c>
      <c r="T2837">
        <f t="shared" ref="T2837:T2838" si="157">YEAR(R2837)</f>
        <v>2014</v>
      </c>
    </row>
    <row r="2838" spans="1:20" ht="28.8" x14ac:dyDescent="0.3">
      <c r="A2838">
        <v>3597</v>
      </c>
      <c r="B2838" s="3" t="s">
        <v>3596</v>
      </c>
      <c r="C2838" s="3" t="s">
        <v>7707</v>
      </c>
      <c r="D2838" s="6">
        <v>2500</v>
      </c>
      <c r="E2838" s="8">
        <v>2565</v>
      </c>
      <c r="F2838" t="s">
        <v>8218</v>
      </c>
      <c r="G2838" t="s">
        <v>8223</v>
      </c>
      <c r="H2838" t="s">
        <v>8245</v>
      </c>
      <c r="I2838" s="14">
        <v>1456984740</v>
      </c>
      <c r="J2838" s="14">
        <v>1455717790</v>
      </c>
      <c r="K2838" t="b">
        <v>0</v>
      </c>
      <c r="L2838">
        <v>33</v>
      </c>
      <c r="M2838" t="b">
        <v>1</v>
      </c>
      <c r="N2838" t="s">
        <v>8269</v>
      </c>
      <c r="O2838">
        <f t="shared" si="155"/>
        <v>103</v>
      </c>
      <c r="P2838" t="s">
        <v>8319</v>
      </c>
      <c r="Q2838" t="s">
        <v>8320</v>
      </c>
      <c r="R2838" s="12">
        <f t="shared" si="153"/>
        <v>42417.585532407407</v>
      </c>
      <c r="S2838" s="13">
        <f t="shared" si="154"/>
        <v>42432.249305555553</v>
      </c>
      <c r="T2838">
        <f t="shared" si="157"/>
        <v>2016</v>
      </c>
    </row>
    <row r="2839" spans="1:20" ht="43.2" x14ac:dyDescent="0.3">
      <c r="A2839">
        <v>2919</v>
      </c>
      <c r="B2839" s="3" t="s">
        <v>2919</v>
      </c>
      <c r="C2839" s="3" t="s">
        <v>7029</v>
      </c>
      <c r="D2839" s="6">
        <v>600</v>
      </c>
      <c r="E2839" s="8">
        <v>51</v>
      </c>
      <c r="F2839" t="s">
        <v>8220</v>
      </c>
      <c r="G2839" t="s">
        <v>8223</v>
      </c>
      <c r="H2839" t="s">
        <v>8245</v>
      </c>
      <c r="I2839" s="14">
        <v>1407250329</v>
      </c>
      <c r="J2839" s="14">
        <v>1404658329</v>
      </c>
      <c r="K2839" t="b">
        <v>0</v>
      </c>
      <c r="L2839">
        <v>6</v>
      </c>
      <c r="M2839" t="b">
        <v>0</v>
      </c>
      <c r="N2839" t="s">
        <v>8269</v>
      </c>
      <c r="O2839">
        <f t="shared" si="155"/>
        <v>9</v>
      </c>
      <c r="P2839" t="s">
        <v>8319</v>
      </c>
      <c r="Q2839" t="s">
        <v>8320</v>
      </c>
      <c r="R2839" s="12">
        <f t="shared" si="153"/>
        <v>41826.61954861111</v>
      </c>
      <c r="S2839" s="13">
        <f t="shared" si="154"/>
        <v>41856.61954861111</v>
      </c>
    </row>
    <row r="2840" spans="1:20" ht="43.2" x14ac:dyDescent="0.3">
      <c r="A2840">
        <v>3975</v>
      </c>
      <c r="B2840" s="3" t="s">
        <v>3972</v>
      </c>
      <c r="C2840" s="3" t="s">
        <v>8082</v>
      </c>
      <c r="D2840" s="6">
        <v>678</v>
      </c>
      <c r="E2840" s="8">
        <v>0</v>
      </c>
      <c r="F2840" t="s">
        <v>8220</v>
      </c>
      <c r="G2840" t="s">
        <v>8223</v>
      </c>
      <c r="H2840" t="s">
        <v>8245</v>
      </c>
      <c r="I2840" s="14">
        <v>1468442898</v>
      </c>
      <c r="J2840" s="14">
        <v>1465850898</v>
      </c>
      <c r="K2840" t="b">
        <v>0</v>
      </c>
      <c r="L2840">
        <v>0</v>
      </c>
      <c r="M2840" t="b">
        <v>0</v>
      </c>
      <c r="N2840" t="s">
        <v>8269</v>
      </c>
      <c r="O2840">
        <f t="shared" si="155"/>
        <v>0</v>
      </c>
      <c r="P2840" t="s">
        <v>8319</v>
      </c>
      <c r="Q2840" t="s">
        <v>8320</v>
      </c>
      <c r="R2840" s="12">
        <f t="shared" si="153"/>
        <v>42534.866875</v>
      </c>
      <c r="S2840" s="13">
        <f t="shared" si="154"/>
        <v>42564.866875</v>
      </c>
    </row>
    <row r="2841" spans="1:20" ht="43.2" x14ac:dyDescent="0.3">
      <c r="A2841">
        <v>3296</v>
      </c>
      <c r="B2841" s="3" t="s">
        <v>3296</v>
      </c>
      <c r="C2841" s="3" t="s">
        <v>7406</v>
      </c>
      <c r="D2841" s="6">
        <v>1500</v>
      </c>
      <c r="E2841" s="8">
        <v>2161</v>
      </c>
      <c r="F2841" t="s">
        <v>8218</v>
      </c>
      <c r="G2841" t="s">
        <v>8224</v>
      </c>
      <c r="H2841" t="s">
        <v>8246</v>
      </c>
      <c r="I2841" s="14">
        <v>1448229600</v>
      </c>
      <c r="J2841" s="14">
        <v>1446401372</v>
      </c>
      <c r="K2841" t="b">
        <v>0</v>
      </c>
      <c r="L2841">
        <v>47</v>
      </c>
      <c r="M2841" t="b">
        <v>1</v>
      </c>
      <c r="N2841" t="s">
        <v>8269</v>
      </c>
      <c r="O2841">
        <f t="shared" si="155"/>
        <v>144</v>
      </c>
      <c r="P2841" t="s">
        <v>8319</v>
      </c>
      <c r="Q2841" t="s">
        <v>8320</v>
      </c>
      <c r="R2841" s="12">
        <f t="shared" si="153"/>
        <v>42309.756620370375</v>
      </c>
      <c r="S2841" s="13">
        <f t="shared" si="154"/>
        <v>42330.916666666672</v>
      </c>
    </row>
    <row r="2842" spans="1:20" ht="43.2" x14ac:dyDescent="0.3">
      <c r="A2842">
        <v>3238</v>
      </c>
      <c r="B2842" s="3" t="s">
        <v>3238</v>
      </c>
      <c r="C2842" s="3" t="s">
        <v>7348</v>
      </c>
      <c r="D2842" s="6">
        <v>2800</v>
      </c>
      <c r="E2842" s="8">
        <v>3145</v>
      </c>
      <c r="F2842" t="s">
        <v>8218</v>
      </c>
      <c r="G2842" t="s">
        <v>8224</v>
      </c>
      <c r="H2842" t="s">
        <v>8246</v>
      </c>
      <c r="I2842" s="14">
        <v>1435752898</v>
      </c>
      <c r="J2842" s="14">
        <v>1433160898</v>
      </c>
      <c r="K2842" t="b">
        <v>1</v>
      </c>
      <c r="L2842">
        <v>79</v>
      </c>
      <c r="M2842" t="b">
        <v>1</v>
      </c>
      <c r="N2842" t="s">
        <v>8269</v>
      </c>
      <c r="O2842">
        <f t="shared" si="155"/>
        <v>112</v>
      </c>
      <c r="P2842" t="s">
        <v>8319</v>
      </c>
      <c r="Q2842" t="s">
        <v>8320</v>
      </c>
      <c r="R2842" s="12">
        <f t="shared" si="153"/>
        <v>42156.510393518518</v>
      </c>
      <c r="S2842" s="13">
        <f t="shared" si="154"/>
        <v>42186.510393518518</v>
      </c>
    </row>
    <row r="2843" spans="1:20" ht="43.2" x14ac:dyDescent="0.3">
      <c r="A2843">
        <v>3372</v>
      </c>
      <c r="B2843" s="3" t="s">
        <v>3371</v>
      </c>
      <c r="C2843" s="3" t="s">
        <v>7482</v>
      </c>
      <c r="D2843" s="6">
        <v>1000</v>
      </c>
      <c r="E2843" s="8">
        <v>1035</v>
      </c>
      <c r="F2843" t="s">
        <v>8218</v>
      </c>
      <c r="G2843" t="s">
        <v>8223</v>
      </c>
      <c r="H2843" t="s">
        <v>8245</v>
      </c>
      <c r="I2843" s="14">
        <v>1408942740</v>
      </c>
      <c r="J2843" s="14">
        <v>1407157756</v>
      </c>
      <c r="K2843" t="b">
        <v>0</v>
      </c>
      <c r="L2843">
        <v>27</v>
      </c>
      <c r="M2843" t="b">
        <v>1</v>
      </c>
      <c r="N2843" t="s">
        <v>8269</v>
      </c>
      <c r="O2843">
        <f t="shared" si="155"/>
        <v>104</v>
      </c>
      <c r="P2843" t="s">
        <v>8319</v>
      </c>
      <c r="Q2843" t="s">
        <v>8320</v>
      </c>
      <c r="R2843" s="12">
        <f t="shared" si="153"/>
        <v>41855.548101851848</v>
      </c>
      <c r="S2843" s="13">
        <f t="shared" si="154"/>
        <v>41876.207638888889</v>
      </c>
      <c r="T2843">
        <f>YEAR(R2843)</f>
        <v>2014</v>
      </c>
    </row>
    <row r="2844" spans="1:20" ht="43.2" x14ac:dyDescent="0.3">
      <c r="A2844">
        <v>3653</v>
      </c>
      <c r="B2844" s="3" t="s">
        <v>3650</v>
      </c>
      <c r="C2844" s="3" t="s">
        <v>7763</v>
      </c>
      <c r="D2844" s="6">
        <v>2000</v>
      </c>
      <c r="E2844" s="8">
        <v>2010</v>
      </c>
      <c r="F2844" t="s">
        <v>8218</v>
      </c>
      <c r="G2844" t="s">
        <v>8224</v>
      </c>
      <c r="H2844" t="s">
        <v>8246</v>
      </c>
      <c r="I2844" s="14">
        <v>1438764207</v>
      </c>
      <c r="J2844" s="14">
        <v>1436172207</v>
      </c>
      <c r="K2844" t="b">
        <v>0</v>
      </c>
      <c r="L2844">
        <v>33</v>
      </c>
      <c r="M2844" t="b">
        <v>1</v>
      </c>
      <c r="N2844" t="s">
        <v>8269</v>
      </c>
      <c r="O2844">
        <f t="shared" si="155"/>
        <v>101</v>
      </c>
      <c r="P2844" t="s">
        <v>8319</v>
      </c>
      <c r="Q2844" t="s">
        <v>8320</v>
      </c>
      <c r="R2844" s="12">
        <f t="shared" si="153"/>
        <v>42191.363506944443</v>
      </c>
      <c r="S2844" s="13">
        <f t="shared" si="154"/>
        <v>42221.363506944443</v>
      </c>
    </row>
    <row r="2845" spans="1:20" ht="57.6" x14ac:dyDescent="0.3">
      <c r="A2845">
        <v>3437</v>
      </c>
      <c r="B2845" s="3" t="s">
        <v>3436</v>
      </c>
      <c r="C2845" s="3" t="s">
        <v>7547</v>
      </c>
      <c r="D2845" s="6">
        <v>3000</v>
      </c>
      <c r="E2845" s="8">
        <v>3030</v>
      </c>
      <c r="F2845" t="s">
        <v>8218</v>
      </c>
      <c r="G2845" t="s">
        <v>8223</v>
      </c>
      <c r="H2845" t="s">
        <v>8245</v>
      </c>
      <c r="I2845" s="14">
        <v>1440003820</v>
      </c>
      <c r="J2845" s="14">
        <v>1437411820</v>
      </c>
      <c r="K2845" t="b">
        <v>0</v>
      </c>
      <c r="L2845">
        <v>36</v>
      </c>
      <c r="M2845" t="b">
        <v>1</v>
      </c>
      <c r="N2845" t="s">
        <v>8269</v>
      </c>
      <c r="O2845">
        <f t="shared" si="155"/>
        <v>101</v>
      </c>
      <c r="P2845" t="s">
        <v>8319</v>
      </c>
      <c r="Q2845" t="s">
        <v>8320</v>
      </c>
      <c r="R2845" s="12">
        <f t="shared" si="153"/>
        <v>42205.710879629631</v>
      </c>
      <c r="S2845" s="13">
        <f t="shared" si="154"/>
        <v>42235.710879629631</v>
      </c>
      <c r="T2845">
        <f>YEAR(R2845)</f>
        <v>2015</v>
      </c>
    </row>
    <row r="2846" spans="1:20" ht="57.6" x14ac:dyDescent="0.3">
      <c r="A2846">
        <v>3605</v>
      </c>
      <c r="B2846" s="3" t="s">
        <v>3604</v>
      </c>
      <c r="C2846" s="3" t="s">
        <v>7715</v>
      </c>
      <c r="D2846" s="6">
        <v>250</v>
      </c>
      <c r="E2846" s="8">
        <v>460</v>
      </c>
      <c r="F2846" t="s">
        <v>8218</v>
      </c>
      <c r="G2846" t="s">
        <v>8224</v>
      </c>
      <c r="H2846" t="s">
        <v>8246</v>
      </c>
      <c r="I2846" s="14">
        <v>1455390126</v>
      </c>
      <c r="J2846" s="14">
        <v>1452798126</v>
      </c>
      <c r="K2846" t="b">
        <v>0</v>
      </c>
      <c r="L2846">
        <v>15</v>
      </c>
      <c r="M2846" t="b">
        <v>1</v>
      </c>
      <c r="N2846" t="s">
        <v>8269</v>
      </c>
      <c r="O2846">
        <f t="shared" si="155"/>
        <v>184</v>
      </c>
      <c r="P2846" t="s">
        <v>8319</v>
      </c>
      <c r="Q2846" t="s">
        <v>8320</v>
      </c>
      <c r="R2846" s="12">
        <f t="shared" si="153"/>
        <v>42383.793124999997</v>
      </c>
      <c r="S2846" s="13">
        <f t="shared" si="154"/>
        <v>42413.793124999997</v>
      </c>
    </row>
    <row r="2847" spans="1:20" ht="43.2" x14ac:dyDescent="0.3">
      <c r="A2847">
        <v>3737</v>
      </c>
      <c r="B2847" s="3" t="s">
        <v>3734</v>
      </c>
      <c r="C2847" s="3" t="s">
        <v>7847</v>
      </c>
      <c r="D2847" s="6">
        <v>700</v>
      </c>
      <c r="E2847" s="8">
        <v>150</v>
      </c>
      <c r="F2847" t="s">
        <v>8220</v>
      </c>
      <c r="G2847" t="s">
        <v>8223</v>
      </c>
      <c r="H2847" t="s">
        <v>8245</v>
      </c>
      <c r="I2847" s="14">
        <v>1447311540</v>
      </c>
      <c r="J2847" s="14">
        <v>1445358903</v>
      </c>
      <c r="K2847" t="b">
        <v>0</v>
      </c>
      <c r="L2847">
        <v>4</v>
      </c>
      <c r="M2847" t="b">
        <v>0</v>
      </c>
      <c r="N2847" t="s">
        <v>8269</v>
      </c>
      <c r="O2847">
        <f t="shared" si="155"/>
        <v>21</v>
      </c>
      <c r="P2847" t="s">
        <v>8319</v>
      </c>
      <c r="Q2847" t="s">
        <v>8320</v>
      </c>
      <c r="R2847" s="12">
        <f t="shared" si="153"/>
        <v>42297.691006944442</v>
      </c>
      <c r="S2847" s="13">
        <f t="shared" si="154"/>
        <v>42320.290972222225</v>
      </c>
    </row>
    <row r="2848" spans="1:20" ht="57.6" x14ac:dyDescent="0.3">
      <c r="A2848">
        <v>4037</v>
      </c>
      <c r="B2848" s="3" t="s">
        <v>4033</v>
      </c>
      <c r="C2848" s="3" t="s">
        <v>8141</v>
      </c>
      <c r="D2848" s="6">
        <v>700</v>
      </c>
      <c r="E2848" s="8">
        <v>80</v>
      </c>
      <c r="F2848" t="s">
        <v>8220</v>
      </c>
      <c r="G2848" t="s">
        <v>8223</v>
      </c>
      <c r="H2848" t="s">
        <v>8245</v>
      </c>
      <c r="I2848" s="14">
        <v>1464099900</v>
      </c>
      <c r="J2848" s="14">
        <v>1462585315</v>
      </c>
      <c r="K2848" t="b">
        <v>0</v>
      </c>
      <c r="L2848">
        <v>2</v>
      </c>
      <c r="M2848" t="b">
        <v>0</v>
      </c>
      <c r="N2848" t="s">
        <v>8269</v>
      </c>
      <c r="O2848">
        <f t="shared" si="155"/>
        <v>11</v>
      </c>
      <c r="P2848" t="s">
        <v>8319</v>
      </c>
      <c r="Q2848" t="s">
        <v>8320</v>
      </c>
      <c r="R2848" s="12">
        <f t="shared" si="153"/>
        <v>42497.070775462969</v>
      </c>
      <c r="S2848" s="13">
        <f t="shared" si="154"/>
        <v>42514.600694444445</v>
      </c>
    </row>
    <row r="2849" spans="1:20" ht="43.2" x14ac:dyDescent="0.3">
      <c r="A2849">
        <v>4076</v>
      </c>
      <c r="B2849" s="3" t="s">
        <v>4072</v>
      </c>
      <c r="C2849" s="3" t="s">
        <v>8179</v>
      </c>
      <c r="D2849" s="6">
        <v>700</v>
      </c>
      <c r="E2849" s="8">
        <v>0</v>
      </c>
      <c r="F2849" t="s">
        <v>8220</v>
      </c>
      <c r="G2849" t="s">
        <v>8223</v>
      </c>
      <c r="H2849" t="s">
        <v>8245</v>
      </c>
      <c r="I2849" s="14">
        <v>1413921060</v>
      </c>
      <c r="J2849" s="14">
        <v>1411499149</v>
      </c>
      <c r="K2849" t="b">
        <v>0</v>
      </c>
      <c r="L2849">
        <v>0</v>
      </c>
      <c r="M2849" t="b">
        <v>0</v>
      </c>
      <c r="N2849" t="s">
        <v>8269</v>
      </c>
      <c r="O2849">
        <f t="shared" si="155"/>
        <v>0</v>
      </c>
      <c r="P2849" t="s">
        <v>8319</v>
      </c>
      <c r="Q2849" t="s">
        <v>8320</v>
      </c>
      <c r="R2849" s="12">
        <f t="shared" si="153"/>
        <v>41905.795706018522</v>
      </c>
      <c r="S2849" s="13">
        <f t="shared" si="154"/>
        <v>41933.82708333333</v>
      </c>
    </row>
    <row r="2850" spans="1:20" ht="57.6" x14ac:dyDescent="0.3">
      <c r="A2850">
        <v>3469</v>
      </c>
      <c r="B2850" s="3" t="s">
        <v>3468</v>
      </c>
      <c r="C2850" s="3" t="s">
        <v>7579</v>
      </c>
      <c r="D2850" s="6">
        <v>2800</v>
      </c>
      <c r="E2850" s="8">
        <v>3175</v>
      </c>
      <c r="F2850" t="s">
        <v>8218</v>
      </c>
      <c r="G2850" t="s">
        <v>8223</v>
      </c>
      <c r="H2850" t="s">
        <v>8245</v>
      </c>
      <c r="I2850" s="14">
        <v>1461857045</v>
      </c>
      <c r="J2850" s="14">
        <v>1459265045</v>
      </c>
      <c r="K2850" t="b">
        <v>0</v>
      </c>
      <c r="L2850">
        <v>63</v>
      </c>
      <c r="M2850" t="b">
        <v>1</v>
      </c>
      <c r="N2850" t="s">
        <v>8269</v>
      </c>
      <c r="O2850">
        <f t="shared" si="155"/>
        <v>113</v>
      </c>
      <c r="P2850" t="s">
        <v>8319</v>
      </c>
      <c r="Q2850" t="s">
        <v>8320</v>
      </c>
      <c r="R2850" s="12">
        <f t="shared" si="153"/>
        <v>42458.641724537039</v>
      </c>
      <c r="S2850" s="13">
        <f t="shared" si="154"/>
        <v>42488.641724537039</v>
      </c>
      <c r="T2850">
        <f t="shared" ref="T2850:T2853" si="158">YEAR(R2850)</f>
        <v>2016</v>
      </c>
    </row>
    <row r="2851" spans="1:20" ht="43.2" x14ac:dyDescent="0.3">
      <c r="A2851">
        <v>3442</v>
      </c>
      <c r="B2851" s="3" t="s">
        <v>3441</v>
      </c>
      <c r="C2851" s="3" t="s">
        <v>7552</v>
      </c>
      <c r="D2851" s="6">
        <v>250</v>
      </c>
      <c r="E2851" s="8">
        <v>250</v>
      </c>
      <c r="F2851" t="s">
        <v>8218</v>
      </c>
      <c r="G2851" t="s">
        <v>8223</v>
      </c>
      <c r="H2851" t="s">
        <v>8245</v>
      </c>
      <c r="I2851" s="14">
        <v>1433016672</v>
      </c>
      <c r="J2851" s="14">
        <v>1430424672</v>
      </c>
      <c r="K2851" t="b">
        <v>0</v>
      </c>
      <c r="L2851">
        <v>8</v>
      </c>
      <c r="M2851" t="b">
        <v>1</v>
      </c>
      <c r="N2851" t="s">
        <v>8269</v>
      </c>
      <c r="O2851">
        <f t="shared" si="155"/>
        <v>100</v>
      </c>
      <c r="P2851" t="s">
        <v>8319</v>
      </c>
      <c r="Q2851" t="s">
        <v>8320</v>
      </c>
      <c r="R2851" s="12">
        <f t="shared" si="153"/>
        <v>42124.841111111105</v>
      </c>
      <c r="S2851" s="13">
        <f t="shared" si="154"/>
        <v>42154.841111111105</v>
      </c>
      <c r="T2851">
        <f t="shared" si="158"/>
        <v>2015</v>
      </c>
    </row>
    <row r="2852" spans="1:20" ht="28.8" x14ac:dyDescent="0.3">
      <c r="A2852">
        <v>3692</v>
      </c>
      <c r="B2852" s="3" t="s">
        <v>3689</v>
      </c>
      <c r="C2852" s="3" t="s">
        <v>7802</v>
      </c>
      <c r="D2852" s="6">
        <v>1000</v>
      </c>
      <c r="E2852" s="8">
        <v>1260</v>
      </c>
      <c r="F2852" t="s">
        <v>8218</v>
      </c>
      <c r="G2852" t="s">
        <v>8223</v>
      </c>
      <c r="H2852" t="s">
        <v>8245</v>
      </c>
      <c r="I2852" s="14">
        <v>1411084800</v>
      </c>
      <c r="J2852" s="14">
        <v>1410304179</v>
      </c>
      <c r="K2852" t="b">
        <v>0</v>
      </c>
      <c r="L2852">
        <v>17</v>
      </c>
      <c r="M2852" t="b">
        <v>1</v>
      </c>
      <c r="N2852" t="s">
        <v>8269</v>
      </c>
      <c r="O2852">
        <f t="shared" si="155"/>
        <v>126</v>
      </c>
      <c r="P2852" t="s">
        <v>8319</v>
      </c>
      <c r="Q2852" t="s">
        <v>8320</v>
      </c>
      <c r="R2852" s="12">
        <f t="shared" si="153"/>
        <v>41891.96503472222</v>
      </c>
      <c r="S2852" s="13">
        <f t="shared" si="154"/>
        <v>41901</v>
      </c>
      <c r="T2852">
        <f t="shared" si="158"/>
        <v>2014</v>
      </c>
    </row>
    <row r="2853" spans="1:20" ht="43.2" x14ac:dyDescent="0.3">
      <c r="A2853">
        <v>3485</v>
      </c>
      <c r="B2853" s="3" t="s">
        <v>3484</v>
      </c>
      <c r="C2853" s="3" t="s">
        <v>7595</v>
      </c>
      <c r="D2853" s="6">
        <v>1650</v>
      </c>
      <c r="E2853" s="8">
        <v>1660</v>
      </c>
      <c r="F2853" t="s">
        <v>8218</v>
      </c>
      <c r="G2853" t="s">
        <v>8223</v>
      </c>
      <c r="H2853" t="s">
        <v>8245</v>
      </c>
      <c r="I2853" s="14">
        <v>1454431080</v>
      </c>
      <c r="J2853" s="14">
        <v>1451839080</v>
      </c>
      <c r="K2853" t="b">
        <v>0</v>
      </c>
      <c r="L2853">
        <v>30</v>
      </c>
      <c r="M2853" t="b">
        <v>1</v>
      </c>
      <c r="N2853" t="s">
        <v>8269</v>
      </c>
      <c r="O2853">
        <f t="shared" si="155"/>
        <v>101</v>
      </c>
      <c r="P2853" t="s">
        <v>8319</v>
      </c>
      <c r="Q2853" t="s">
        <v>8320</v>
      </c>
      <c r="R2853" s="12">
        <f t="shared" si="153"/>
        <v>42372.693055555559</v>
      </c>
      <c r="S2853" s="13">
        <f t="shared" si="154"/>
        <v>42402.693055555559</v>
      </c>
      <c r="T2853">
        <f t="shared" si="158"/>
        <v>2016</v>
      </c>
    </row>
    <row r="2854" spans="1:20" ht="43.2" x14ac:dyDescent="0.3">
      <c r="A2854">
        <v>2901</v>
      </c>
      <c r="B2854" s="3" t="s">
        <v>2901</v>
      </c>
      <c r="C2854" s="3" t="s">
        <v>7011</v>
      </c>
      <c r="D2854" s="6">
        <v>750</v>
      </c>
      <c r="E2854" s="8">
        <v>6</v>
      </c>
      <c r="F2854" t="s">
        <v>8220</v>
      </c>
      <c r="G2854" t="s">
        <v>8223</v>
      </c>
      <c r="H2854" t="s">
        <v>8245</v>
      </c>
      <c r="I2854" s="14">
        <v>1423345339</v>
      </c>
      <c r="J2854" s="14">
        <v>1418161339</v>
      </c>
      <c r="K2854" t="b">
        <v>0</v>
      </c>
      <c r="L2854">
        <v>2</v>
      </c>
      <c r="M2854" t="b">
        <v>0</v>
      </c>
      <c r="N2854" t="s">
        <v>8269</v>
      </c>
      <c r="O2854">
        <f t="shared" si="155"/>
        <v>1</v>
      </c>
      <c r="P2854" t="s">
        <v>8319</v>
      </c>
      <c r="Q2854" t="s">
        <v>8320</v>
      </c>
      <c r="R2854" s="12">
        <f t="shared" si="153"/>
        <v>41982.904386574075</v>
      </c>
      <c r="S2854" s="13">
        <f t="shared" si="154"/>
        <v>42042.904386574075</v>
      </c>
    </row>
    <row r="2855" spans="1:20" ht="43.2" x14ac:dyDescent="0.3">
      <c r="A2855">
        <v>2882</v>
      </c>
      <c r="B2855" s="3" t="s">
        <v>2882</v>
      </c>
      <c r="C2855" s="3" t="s">
        <v>6992</v>
      </c>
      <c r="D2855" s="6">
        <v>750</v>
      </c>
      <c r="E2855" s="8">
        <v>252</v>
      </c>
      <c r="F2855" t="s">
        <v>8220</v>
      </c>
      <c r="G2855" t="s">
        <v>8223</v>
      </c>
      <c r="H2855" t="s">
        <v>8245</v>
      </c>
      <c r="I2855" s="14">
        <v>1462112318</v>
      </c>
      <c r="J2855" s="14">
        <v>1459520318</v>
      </c>
      <c r="K2855" t="b">
        <v>0</v>
      </c>
      <c r="L2855">
        <v>4</v>
      </c>
      <c r="M2855" t="b">
        <v>0</v>
      </c>
      <c r="N2855" t="s">
        <v>8269</v>
      </c>
      <c r="O2855">
        <f t="shared" si="155"/>
        <v>34</v>
      </c>
      <c r="P2855" t="s">
        <v>8319</v>
      </c>
      <c r="Q2855" t="s">
        <v>8320</v>
      </c>
      <c r="R2855" s="12">
        <f t="shared" si="153"/>
        <v>42461.596273148149</v>
      </c>
      <c r="S2855" s="13">
        <f t="shared" si="154"/>
        <v>42491.596273148149</v>
      </c>
    </row>
    <row r="2856" spans="1:20" ht="43.2" x14ac:dyDescent="0.3">
      <c r="A2856">
        <v>3575</v>
      </c>
      <c r="B2856" s="3" t="s">
        <v>3574</v>
      </c>
      <c r="C2856" s="3" t="s">
        <v>7685</v>
      </c>
      <c r="D2856" s="6">
        <v>10000</v>
      </c>
      <c r="E2856" s="8">
        <v>10133</v>
      </c>
      <c r="F2856" t="s">
        <v>8218</v>
      </c>
      <c r="G2856" t="s">
        <v>8223</v>
      </c>
      <c r="H2856" t="s">
        <v>8245</v>
      </c>
      <c r="I2856" s="14">
        <v>1470887940</v>
      </c>
      <c r="J2856" s="14">
        <v>1468176527</v>
      </c>
      <c r="K2856" t="b">
        <v>0</v>
      </c>
      <c r="L2856">
        <v>102</v>
      </c>
      <c r="M2856" t="b">
        <v>1</v>
      </c>
      <c r="N2856" t="s">
        <v>8269</v>
      </c>
      <c r="O2856">
        <f t="shared" si="155"/>
        <v>101</v>
      </c>
      <c r="P2856" t="s">
        <v>8319</v>
      </c>
      <c r="Q2856" t="s">
        <v>8320</v>
      </c>
      <c r="R2856" s="12">
        <f t="shared" si="153"/>
        <v>42561.783877314811</v>
      </c>
      <c r="S2856" s="13">
        <f t="shared" si="154"/>
        <v>42593.165972222225</v>
      </c>
      <c r="T2856">
        <f>YEAR(R2856)</f>
        <v>2016</v>
      </c>
    </row>
    <row r="2857" spans="1:20" ht="43.2" x14ac:dyDescent="0.3">
      <c r="A2857">
        <v>3922</v>
      </c>
      <c r="B2857" s="3" t="s">
        <v>3919</v>
      </c>
      <c r="C2857" s="3" t="s">
        <v>8030</v>
      </c>
      <c r="D2857" s="6">
        <v>750</v>
      </c>
      <c r="E2857" s="8">
        <v>61</v>
      </c>
      <c r="F2857" t="s">
        <v>8220</v>
      </c>
      <c r="G2857" t="s">
        <v>8223</v>
      </c>
      <c r="H2857" t="s">
        <v>8245</v>
      </c>
      <c r="I2857" s="14">
        <v>1425337200</v>
      </c>
      <c r="J2857" s="14">
        <v>1421432810</v>
      </c>
      <c r="K2857" t="b">
        <v>0</v>
      </c>
      <c r="L2857">
        <v>6</v>
      </c>
      <c r="M2857" t="b">
        <v>0</v>
      </c>
      <c r="N2857" t="s">
        <v>8269</v>
      </c>
      <c r="O2857">
        <f t="shared" si="155"/>
        <v>8</v>
      </c>
      <c r="P2857" t="s">
        <v>8319</v>
      </c>
      <c r="Q2857" t="s">
        <v>8320</v>
      </c>
      <c r="R2857" s="12">
        <f t="shared" si="153"/>
        <v>42020.768634259264</v>
      </c>
      <c r="S2857" s="13">
        <f t="shared" si="154"/>
        <v>42065.958333333328</v>
      </c>
    </row>
    <row r="2858" spans="1:20" ht="43.2" x14ac:dyDescent="0.3">
      <c r="A2858">
        <v>2806</v>
      </c>
      <c r="B2858" s="3" t="s">
        <v>2806</v>
      </c>
      <c r="C2858" s="3" t="s">
        <v>6916</v>
      </c>
      <c r="D2858" s="6">
        <v>3000</v>
      </c>
      <c r="E2858" s="8">
        <v>3363</v>
      </c>
      <c r="F2858" t="s">
        <v>8218</v>
      </c>
      <c r="G2858" t="s">
        <v>8224</v>
      </c>
      <c r="H2858" t="s">
        <v>8246</v>
      </c>
      <c r="I2858" s="14">
        <v>1438772400</v>
      </c>
      <c r="J2858" s="14">
        <v>1435645490</v>
      </c>
      <c r="K2858" t="b">
        <v>0</v>
      </c>
      <c r="L2858">
        <v>76</v>
      </c>
      <c r="M2858" t="b">
        <v>1</v>
      </c>
      <c r="N2858" t="s">
        <v>8269</v>
      </c>
      <c r="O2858">
        <f t="shared" si="155"/>
        <v>112</v>
      </c>
      <c r="P2858" t="s">
        <v>8319</v>
      </c>
      <c r="Q2858" t="s">
        <v>8320</v>
      </c>
      <c r="R2858" s="12">
        <f t="shared" si="153"/>
        <v>42185.267245370371</v>
      </c>
      <c r="S2858" s="13">
        <f t="shared" si="154"/>
        <v>42221.458333333328</v>
      </c>
    </row>
    <row r="2859" spans="1:20" ht="43.2" x14ac:dyDescent="0.3">
      <c r="A2859">
        <v>3423</v>
      </c>
      <c r="B2859" s="3" t="s">
        <v>3422</v>
      </c>
      <c r="C2859" s="3" t="s">
        <v>7533</v>
      </c>
      <c r="D2859" s="6">
        <v>250</v>
      </c>
      <c r="E2859" s="8">
        <v>350</v>
      </c>
      <c r="F2859" t="s">
        <v>8218</v>
      </c>
      <c r="G2859" t="s">
        <v>8223</v>
      </c>
      <c r="H2859" t="s">
        <v>8245</v>
      </c>
      <c r="I2859" s="14">
        <v>1429912341</v>
      </c>
      <c r="J2859" s="14">
        <v>1427320341</v>
      </c>
      <c r="K2859" t="b">
        <v>0</v>
      </c>
      <c r="L2859">
        <v>10</v>
      </c>
      <c r="M2859" t="b">
        <v>1</v>
      </c>
      <c r="N2859" t="s">
        <v>8269</v>
      </c>
      <c r="O2859">
        <f t="shared" si="155"/>
        <v>140</v>
      </c>
      <c r="P2859" t="s">
        <v>8319</v>
      </c>
      <c r="Q2859" t="s">
        <v>8320</v>
      </c>
      <c r="R2859" s="12">
        <f t="shared" si="153"/>
        <v>42088.911354166667</v>
      </c>
      <c r="S2859" s="13">
        <f t="shared" si="154"/>
        <v>42118.911354166667</v>
      </c>
      <c r="T2859">
        <f>YEAR(R2859)</f>
        <v>2015</v>
      </c>
    </row>
    <row r="2860" spans="1:20" ht="43.2" x14ac:dyDescent="0.3">
      <c r="A2860">
        <v>3908</v>
      </c>
      <c r="B2860" s="3" t="s">
        <v>3905</v>
      </c>
      <c r="C2860" s="3" t="s">
        <v>8016</v>
      </c>
      <c r="D2860" s="6">
        <v>750</v>
      </c>
      <c r="E2860" s="8">
        <v>65</v>
      </c>
      <c r="F2860" t="s">
        <v>8220</v>
      </c>
      <c r="G2860" t="s">
        <v>8223</v>
      </c>
      <c r="H2860" t="s">
        <v>8245</v>
      </c>
      <c r="I2860" s="14">
        <v>1406603696</v>
      </c>
      <c r="J2860" s="14">
        <v>1405307696</v>
      </c>
      <c r="K2860" t="b">
        <v>0</v>
      </c>
      <c r="L2860">
        <v>4</v>
      </c>
      <c r="M2860" t="b">
        <v>0</v>
      </c>
      <c r="N2860" t="s">
        <v>8269</v>
      </c>
      <c r="O2860">
        <f t="shared" si="155"/>
        <v>9</v>
      </c>
      <c r="P2860" t="s">
        <v>8319</v>
      </c>
      <c r="Q2860" t="s">
        <v>8320</v>
      </c>
      <c r="R2860" s="12">
        <f t="shared" si="153"/>
        <v>41834.135370370372</v>
      </c>
      <c r="S2860" s="13">
        <f t="shared" si="154"/>
        <v>41849.135370370372</v>
      </c>
    </row>
    <row r="2861" spans="1:20" ht="28.8" x14ac:dyDescent="0.3">
      <c r="A2861">
        <v>3891</v>
      </c>
      <c r="B2861" s="3" t="s">
        <v>3888</v>
      </c>
      <c r="C2861" s="3" t="s">
        <v>7999</v>
      </c>
      <c r="D2861" s="6">
        <v>800</v>
      </c>
      <c r="E2861" s="8">
        <v>260</v>
      </c>
      <c r="F2861" t="s">
        <v>8220</v>
      </c>
      <c r="G2861" t="s">
        <v>8223</v>
      </c>
      <c r="H2861" t="s">
        <v>8245</v>
      </c>
      <c r="I2861" s="14">
        <v>1427086740</v>
      </c>
      <c r="J2861" s="14">
        <v>1424488244</v>
      </c>
      <c r="K2861" t="b">
        <v>0</v>
      </c>
      <c r="L2861">
        <v>7</v>
      </c>
      <c r="M2861" t="b">
        <v>0</v>
      </c>
      <c r="N2861" t="s">
        <v>8269</v>
      </c>
      <c r="O2861">
        <f t="shared" si="155"/>
        <v>33</v>
      </c>
      <c r="P2861" t="s">
        <v>8319</v>
      </c>
      <c r="Q2861" t="s">
        <v>8320</v>
      </c>
      <c r="R2861" s="12">
        <f t="shared" si="153"/>
        <v>42056.1324537037</v>
      </c>
      <c r="S2861" s="13">
        <f t="shared" si="154"/>
        <v>42086.207638888889</v>
      </c>
    </row>
    <row r="2862" spans="1:20" ht="43.2" x14ac:dyDescent="0.3">
      <c r="A2862">
        <v>3580</v>
      </c>
      <c r="B2862" s="3" t="s">
        <v>3579</v>
      </c>
      <c r="C2862" s="3" t="s">
        <v>7690</v>
      </c>
      <c r="D2862" s="6">
        <v>900</v>
      </c>
      <c r="E2862" s="8">
        <v>1025</v>
      </c>
      <c r="F2862" t="s">
        <v>8218</v>
      </c>
      <c r="G2862" t="s">
        <v>8223</v>
      </c>
      <c r="H2862" t="s">
        <v>8245</v>
      </c>
      <c r="I2862" s="14">
        <v>1425185940</v>
      </c>
      <c r="J2862" s="14">
        <v>1421900022</v>
      </c>
      <c r="K2862" t="b">
        <v>0</v>
      </c>
      <c r="L2862">
        <v>27</v>
      </c>
      <c r="M2862" t="b">
        <v>1</v>
      </c>
      <c r="N2862" t="s">
        <v>8269</v>
      </c>
      <c r="O2862">
        <f t="shared" si="155"/>
        <v>114</v>
      </c>
      <c r="P2862" t="s">
        <v>8319</v>
      </c>
      <c r="Q2862" t="s">
        <v>8320</v>
      </c>
      <c r="R2862" s="12">
        <f t="shared" si="153"/>
        <v>42026.176180555558</v>
      </c>
      <c r="S2862" s="13">
        <f t="shared" si="154"/>
        <v>42064.207638888889</v>
      </c>
      <c r="T2862">
        <f>YEAR(R2862)</f>
        <v>2015</v>
      </c>
    </row>
    <row r="2863" spans="1:20" ht="43.2" x14ac:dyDescent="0.3">
      <c r="A2863">
        <v>4024</v>
      </c>
      <c r="B2863" s="3" t="s">
        <v>4020</v>
      </c>
      <c r="C2863" s="3" t="s">
        <v>8129</v>
      </c>
      <c r="D2863" s="6">
        <v>800</v>
      </c>
      <c r="E2863" s="8">
        <v>10</v>
      </c>
      <c r="F2863" t="s">
        <v>8220</v>
      </c>
      <c r="G2863" t="s">
        <v>8223</v>
      </c>
      <c r="H2863" t="s">
        <v>8245</v>
      </c>
      <c r="I2863" s="14">
        <v>1441037097</v>
      </c>
      <c r="J2863" s="14">
        <v>1438445097</v>
      </c>
      <c r="K2863" t="b">
        <v>0</v>
      </c>
      <c r="L2863">
        <v>1</v>
      </c>
      <c r="M2863" t="b">
        <v>0</v>
      </c>
      <c r="N2863" t="s">
        <v>8269</v>
      </c>
      <c r="O2863">
        <f t="shared" si="155"/>
        <v>1</v>
      </c>
      <c r="P2863" t="s">
        <v>8319</v>
      </c>
      <c r="Q2863" t="s">
        <v>8320</v>
      </c>
      <c r="R2863" s="12">
        <f t="shared" si="153"/>
        <v>42217.670104166667</v>
      </c>
      <c r="S2863" s="13">
        <f t="shared" si="154"/>
        <v>42247.670104166667</v>
      </c>
    </row>
    <row r="2864" spans="1:20" ht="43.2" hidden="1" x14ac:dyDescent="0.3">
      <c r="A2864">
        <v>3145</v>
      </c>
      <c r="B2864" s="3" t="s">
        <v>3145</v>
      </c>
      <c r="C2864" s="3" t="s">
        <v>7255</v>
      </c>
      <c r="D2864" s="6">
        <v>25000</v>
      </c>
      <c r="E2864" s="8">
        <v>0</v>
      </c>
      <c r="F2864" t="s">
        <v>8221</v>
      </c>
      <c r="G2864" t="s">
        <v>8223</v>
      </c>
      <c r="H2864" t="s">
        <v>8245</v>
      </c>
      <c r="I2864" s="14">
        <v>1490659134</v>
      </c>
      <c r="J2864" s="14">
        <v>1485478734</v>
      </c>
      <c r="K2864" t="b">
        <v>0</v>
      </c>
      <c r="L2864">
        <v>0</v>
      </c>
      <c r="M2864" t="b">
        <v>0</v>
      </c>
      <c r="N2864" t="s">
        <v>8269</v>
      </c>
      <c r="O2864">
        <f t="shared" si="155"/>
        <v>0</v>
      </c>
      <c r="P2864" t="s">
        <v>8319</v>
      </c>
      <c r="Q2864" t="s">
        <v>8320</v>
      </c>
      <c r="R2864" s="12">
        <f t="shared" si="153"/>
        <v>42762.040902777779</v>
      </c>
      <c r="S2864" s="13">
        <f t="shared" si="154"/>
        <v>42821.999236111107</v>
      </c>
    </row>
    <row r="2865" spans="1:20" ht="43.2" x14ac:dyDescent="0.3">
      <c r="A2865">
        <v>2979</v>
      </c>
      <c r="B2865" s="3" t="s">
        <v>2979</v>
      </c>
      <c r="C2865" s="3" t="s">
        <v>7089</v>
      </c>
      <c r="D2865" s="6">
        <v>5000</v>
      </c>
      <c r="E2865" s="8">
        <v>5070</v>
      </c>
      <c r="F2865" t="s">
        <v>8218</v>
      </c>
      <c r="G2865" t="s">
        <v>8223</v>
      </c>
      <c r="H2865" t="s">
        <v>8245</v>
      </c>
      <c r="I2865" s="14">
        <v>1420524000</v>
      </c>
      <c r="J2865" s="14">
        <v>1419104823</v>
      </c>
      <c r="K2865" t="b">
        <v>0</v>
      </c>
      <c r="L2865">
        <v>46</v>
      </c>
      <c r="M2865" t="b">
        <v>1</v>
      </c>
      <c r="N2865" t="s">
        <v>8269</v>
      </c>
      <c r="O2865">
        <f t="shared" si="155"/>
        <v>101</v>
      </c>
      <c r="P2865" t="s">
        <v>8319</v>
      </c>
      <c r="Q2865" t="s">
        <v>8320</v>
      </c>
      <c r="R2865" s="12">
        <f t="shared" si="153"/>
        <v>41993.824340277773</v>
      </c>
      <c r="S2865" s="13">
        <f t="shared" si="154"/>
        <v>42010.25</v>
      </c>
      <c r="T2865">
        <f>YEAR(R2865)</f>
        <v>2014</v>
      </c>
    </row>
    <row r="2866" spans="1:20" ht="43.2" x14ac:dyDescent="0.3">
      <c r="A2866">
        <v>3732</v>
      </c>
      <c r="B2866" s="3" t="s">
        <v>3729</v>
      </c>
      <c r="C2866" s="3" t="s">
        <v>7842</v>
      </c>
      <c r="D2866" s="6">
        <v>850</v>
      </c>
      <c r="E2866" s="8">
        <v>131</v>
      </c>
      <c r="F2866" t="s">
        <v>8220</v>
      </c>
      <c r="G2866" t="s">
        <v>8232</v>
      </c>
      <c r="H2866" t="s">
        <v>8248</v>
      </c>
      <c r="I2866" s="14">
        <v>1422100800</v>
      </c>
      <c r="J2866" s="14">
        <v>1416932133</v>
      </c>
      <c r="K2866" t="b">
        <v>0</v>
      </c>
      <c r="L2866">
        <v>4</v>
      </c>
      <c r="M2866" t="b">
        <v>0</v>
      </c>
      <c r="N2866" t="s">
        <v>8269</v>
      </c>
      <c r="O2866">
        <f t="shared" si="155"/>
        <v>15</v>
      </c>
      <c r="P2866" t="s">
        <v>8319</v>
      </c>
      <c r="Q2866" t="s">
        <v>8320</v>
      </c>
      <c r="R2866" s="12">
        <f t="shared" si="153"/>
        <v>41968.677465277782</v>
      </c>
      <c r="S2866" s="13">
        <f t="shared" si="154"/>
        <v>42028.5</v>
      </c>
    </row>
    <row r="2867" spans="1:20" ht="57.6" x14ac:dyDescent="0.3">
      <c r="A2867">
        <v>3982</v>
      </c>
      <c r="B2867" s="3" t="s">
        <v>3978</v>
      </c>
      <c r="C2867" s="3" t="s">
        <v>8088</v>
      </c>
      <c r="D2867" s="6">
        <v>850</v>
      </c>
      <c r="E2867" s="8">
        <v>170</v>
      </c>
      <c r="F2867" t="s">
        <v>8220</v>
      </c>
      <c r="G2867" t="s">
        <v>8224</v>
      </c>
      <c r="H2867" t="s">
        <v>8246</v>
      </c>
      <c r="I2867" s="14">
        <v>1436297180</v>
      </c>
      <c r="J2867" s="14">
        <v>1431113180</v>
      </c>
      <c r="K2867" t="b">
        <v>0</v>
      </c>
      <c r="L2867">
        <v>5</v>
      </c>
      <c r="M2867" t="b">
        <v>0</v>
      </c>
      <c r="N2867" t="s">
        <v>8269</v>
      </c>
      <c r="O2867">
        <f t="shared" si="155"/>
        <v>20</v>
      </c>
      <c r="P2867" t="s">
        <v>8319</v>
      </c>
      <c r="Q2867" t="s">
        <v>8320</v>
      </c>
      <c r="R2867" s="12">
        <f t="shared" si="153"/>
        <v>42132.809953703705</v>
      </c>
      <c r="S2867" s="13">
        <f t="shared" si="154"/>
        <v>42192.809953703705</v>
      </c>
    </row>
    <row r="2868" spans="1:20" ht="57.6" x14ac:dyDescent="0.3">
      <c r="A2868">
        <v>3521</v>
      </c>
      <c r="B2868" s="3" t="s">
        <v>3520</v>
      </c>
      <c r="C2868" s="3" t="s">
        <v>7631</v>
      </c>
      <c r="D2868" s="6">
        <v>350</v>
      </c>
      <c r="E2868" s="8">
        <v>593</v>
      </c>
      <c r="F2868" t="s">
        <v>8218</v>
      </c>
      <c r="G2868" t="s">
        <v>8223</v>
      </c>
      <c r="H2868" t="s">
        <v>8245</v>
      </c>
      <c r="I2868" s="14">
        <v>1411980020</v>
      </c>
      <c r="J2868" s="14">
        <v>1409388020</v>
      </c>
      <c r="K2868" t="b">
        <v>0</v>
      </c>
      <c r="L2868">
        <v>13</v>
      </c>
      <c r="M2868" t="b">
        <v>1</v>
      </c>
      <c r="N2868" t="s">
        <v>8269</v>
      </c>
      <c r="O2868">
        <f t="shared" si="155"/>
        <v>169</v>
      </c>
      <c r="P2868" t="s">
        <v>8319</v>
      </c>
      <c r="Q2868" t="s">
        <v>8320</v>
      </c>
      <c r="R2868" s="12">
        <f t="shared" si="153"/>
        <v>41881.361342592594</v>
      </c>
      <c r="S2868" s="13">
        <f t="shared" si="154"/>
        <v>41911.361342592594</v>
      </c>
      <c r="T2868">
        <f>YEAR(R2868)</f>
        <v>2014</v>
      </c>
    </row>
    <row r="2869" spans="1:20" ht="43.2" x14ac:dyDescent="0.3">
      <c r="A2869">
        <v>4090</v>
      </c>
      <c r="B2869" s="3" t="s">
        <v>4086</v>
      </c>
      <c r="C2869" s="3" t="s">
        <v>8193</v>
      </c>
      <c r="D2869" s="6">
        <v>1000</v>
      </c>
      <c r="E2869" s="8">
        <v>32</v>
      </c>
      <c r="F2869" t="s">
        <v>8220</v>
      </c>
      <c r="G2869" t="s">
        <v>8223</v>
      </c>
      <c r="H2869" t="s">
        <v>8245</v>
      </c>
      <c r="I2869" s="14">
        <v>1438959600</v>
      </c>
      <c r="J2869" s="14">
        <v>1437754137</v>
      </c>
      <c r="K2869" t="b">
        <v>0</v>
      </c>
      <c r="L2869">
        <v>3</v>
      </c>
      <c r="M2869" t="b">
        <v>0</v>
      </c>
      <c r="N2869" t="s">
        <v>8269</v>
      </c>
      <c r="O2869">
        <f t="shared" si="155"/>
        <v>3</v>
      </c>
      <c r="P2869" t="s">
        <v>8319</v>
      </c>
      <c r="Q2869" t="s">
        <v>8320</v>
      </c>
      <c r="R2869" s="12">
        <f t="shared" si="153"/>
        <v>42209.67288194444</v>
      </c>
      <c r="S2869" s="13">
        <f t="shared" si="154"/>
        <v>42223.625</v>
      </c>
    </row>
    <row r="2870" spans="1:20" ht="43.2" x14ac:dyDescent="0.3">
      <c r="A2870">
        <v>2783</v>
      </c>
      <c r="B2870" s="3" t="s">
        <v>2783</v>
      </c>
      <c r="C2870" s="3" t="s">
        <v>6893</v>
      </c>
      <c r="D2870" s="6">
        <v>1000</v>
      </c>
      <c r="E2870" s="8">
        <v>1145</v>
      </c>
      <c r="F2870" t="s">
        <v>8218</v>
      </c>
      <c r="G2870" t="s">
        <v>8224</v>
      </c>
      <c r="H2870" t="s">
        <v>8246</v>
      </c>
      <c r="I2870" s="14">
        <v>1429793446</v>
      </c>
      <c r="J2870" s="14">
        <v>1428583846</v>
      </c>
      <c r="K2870" t="b">
        <v>0</v>
      </c>
      <c r="L2870">
        <v>61</v>
      </c>
      <c r="M2870" t="b">
        <v>1</v>
      </c>
      <c r="N2870" t="s">
        <v>8269</v>
      </c>
      <c r="O2870">
        <f t="shared" si="155"/>
        <v>115</v>
      </c>
      <c r="P2870" t="s">
        <v>8319</v>
      </c>
      <c r="Q2870" t="s">
        <v>8320</v>
      </c>
      <c r="R2870" s="12">
        <f t="shared" si="153"/>
        <v>42103.535254629634</v>
      </c>
      <c r="S2870" s="13">
        <f t="shared" si="154"/>
        <v>42117.535254629634</v>
      </c>
    </row>
    <row r="2871" spans="1:20" ht="43.2" x14ac:dyDescent="0.3">
      <c r="A2871">
        <v>3411</v>
      </c>
      <c r="B2871" s="3" t="s">
        <v>3410</v>
      </c>
      <c r="C2871" s="3" t="s">
        <v>7521</v>
      </c>
      <c r="D2871" s="6">
        <v>15000</v>
      </c>
      <c r="E2871" s="8">
        <v>15535</v>
      </c>
      <c r="F2871" t="s">
        <v>8218</v>
      </c>
      <c r="G2871" t="s">
        <v>8223</v>
      </c>
      <c r="H2871" t="s">
        <v>8245</v>
      </c>
      <c r="I2871" s="14">
        <v>1444264372</v>
      </c>
      <c r="J2871" s="14">
        <v>1442536372</v>
      </c>
      <c r="K2871" t="b">
        <v>0</v>
      </c>
      <c r="L2871">
        <v>78</v>
      </c>
      <c r="M2871" t="b">
        <v>1</v>
      </c>
      <c r="N2871" t="s">
        <v>8269</v>
      </c>
      <c r="O2871">
        <f t="shared" si="155"/>
        <v>104</v>
      </c>
      <c r="P2871" t="s">
        <v>8319</v>
      </c>
      <c r="Q2871" t="s">
        <v>8320</v>
      </c>
      <c r="R2871" s="12">
        <f t="shared" si="153"/>
        <v>42265.022824074069</v>
      </c>
      <c r="S2871" s="13">
        <f t="shared" si="154"/>
        <v>42285.022824074069</v>
      </c>
      <c r="T2871">
        <f>YEAR(R2871)</f>
        <v>2015</v>
      </c>
    </row>
    <row r="2872" spans="1:20" ht="43.2" x14ac:dyDescent="0.3">
      <c r="A2872">
        <v>535</v>
      </c>
      <c r="B2872" s="3" t="s">
        <v>536</v>
      </c>
      <c r="C2872" s="3" t="s">
        <v>4645</v>
      </c>
      <c r="D2872" s="6">
        <v>2000</v>
      </c>
      <c r="E2872" s="8">
        <v>2050</v>
      </c>
      <c r="F2872" t="s">
        <v>8218</v>
      </c>
      <c r="G2872" t="s">
        <v>8224</v>
      </c>
      <c r="H2872" t="s">
        <v>8246</v>
      </c>
      <c r="I2872" s="14">
        <v>1483707905</v>
      </c>
      <c r="J2872" s="14">
        <v>1481115905</v>
      </c>
      <c r="K2872" t="b">
        <v>0</v>
      </c>
      <c r="L2872">
        <v>59</v>
      </c>
      <c r="M2872" t="b">
        <v>1</v>
      </c>
      <c r="N2872" t="s">
        <v>8269</v>
      </c>
      <c r="O2872">
        <f t="shared" si="155"/>
        <v>103</v>
      </c>
      <c r="P2872" t="s">
        <v>8319</v>
      </c>
      <c r="Q2872" t="s">
        <v>8320</v>
      </c>
      <c r="R2872" s="12">
        <f t="shared" si="153"/>
        <v>42711.545196759253</v>
      </c>
      <c r="S2872" s="13">
        <f t="shared" si="154"/>
        <v>42741.545196759253</v>
      </c>
    </row>
    <row r="2873" spans="1:20" ht="43.2" x14ac:dyDescent="0.3">
      <c r="A2873">
        <v>3324</v>
      </c>
      <c r="B2873" s="3" t="s">
        <v>3324</v>
      </c>
      <c r="C2873" s="3" t="s">
        <v>7434</v>
      </c>
      <c r="D2873" s="6">
        <v>1500</v>
      </c>
      <c r="E2873" s="8">
        <v>1525</v>
      </c>
      <c r="F2873" t="s">
        <v>8218</v>
      </c>
      <c r="G2873" t="s">
        <v>8240</v>
      </c>
      <c r="H2873" t="s">
        <v>8248</v>
      </c>
      <c r="I2873" s="14">
        <v>1465135190</v>
      </c>
      <c r="J2873" s="14">
        <v>1463925590</v>
      </c>
      <c r="K2873" t="b">
        <v>0</v>
      </c>
      <c r="L2873">
        <v>10</v>
      </c>
      <c r="M2873" t="b">
        <v>1</v>
      </c>
      <c r="N2873" t="s">
        <v>8269</v>
      </c>
      <c r="O2873">
        <f t="shared" si="155"/>
        <v>102</v>
      </c>
      <c r="P2873" t="s">
        <v>8319</v>
      </c>
      <c r="Q2873" t="s">
        <v>8320</v>
      </c>
      <c r="R2873" s="12">
        <f t="shared" si="153"/>
        <v>42512.58321759259</v>
      </c>
      <c r="S2873" s="13">
        <f t="shared" si="154"/>
        <v>42526.58321759259</v>
      </c>
    </row>
    <row r="2874" spans="1:20" ht="43.2" x14ac:dyDescent="0.3">
      <c r="A2874">
        <v>2915</v>
      </c>
      <c r="B2874" s="3" t="s">
        <v>2915</v>
      </c>
      <c r="C2874" s="3" t="s">
        <v>7025</v>
      </c>
      <c r="D2874" s="6">
        <v>1000</v>
      </c>
      <c r="E2874" s="8">
        <v>611</v>
      </c>
      <c r="F2874" t="s">
        <v>8220</v>
      </c>
      <c r="G2874" t="s">
        <v>8224</v>
      </c>
      <c r="H2874" t="s">
        <v>8246</v>
      </c>
      <c r="I2874" s="14">
        <v>1458117190</v>
      </c>
      <c r="J2874" s="14">
        <v>1455528790</v>
      </c>
      <c r="K2874" t="b">
        <v>0</v>
      </c>
      <c r="L2874">
        <v>3</v>
      </c>
      <c r="M2874" t="b">
        <v>0</v>
      </c>
      <c r="N2874" t="s">
        <v>8269</v>
      </c>
      <c r="O2874">
        <f t="shared" si="155"/>
        <v>61</v>
      </c>
      <c r="P2874" t="s">
        <v>8319</v>
      </c>
      <c r="Q2874" t="s">
        <v>8320</v>
      </c>
      <c r="R2874" s="12">
        <f t="shared" si="153"/>
        <v>42415.398032407407</v>
      </c>
      <c r="S2874" s="13">
        <f t="shared" si="154"/>
        <v>42445.356365740736</v>
      </c>
    </row>
    <row r="2875" spans="1:20" ht="43.2" x14ac:dyDescent="0.3">
      <c r="A2875">
        <v>3907</v>
      </c>
      <c r="B2875" s="3" t="s">
        <v>3904</v>
      </c>
      <c r="C2875" s="3" t="s">
        <v>8015</v>
      </c>
      <c r="D2875" s="6">
        <v>1000</v>
      </c>
      <c r="E2875" s="8">
        <v>153</v>
      </c>
      <c r="F2875" t="s">
        <v>8220</v>
      </c>
      <c r="G2875" t="s">
        <v>8223</v>
      </c>
      <c r="H2875" t="s">
        <v>8245</v>
      </c>
      <c r="I2875" s="14">
        <v>1414354080</v>
      </c>
      <c r="J2875" s="14">
        <v>1411587606</v>
      </c>
      <c r="K2875" t="b">
        <v>0</v>
      </c>
      <c r="L2875">
        <v>4</v>
      </c>
      <c r="M2875" t="b">
        <v>0</v>
      </c>
      <c r="N2875" t="s">
        <v>8269</v>
      </c>
      <c r="O2875">
        <f t="shared" si="155"/>
        <v>15</v>
      </c>
      <c r="P2875" t="s">
        <v>8319</v>
      </c>
      <c r="Q2875" t="s">
        <v>8320</v>
      </c>
      <c r="R2875" s="12">
        <f t="shared" si="153"/>
        <v>41906.819513888891</v>
      </c>
      <c r="S2875" s="13">
        <f t="shared" si="154"/>
        <v>41938.838888888888</v>
      </c>
    </row>
    <row r="2876" spans="1:20" ht="43.2" x14ac:dyDescent="0.3">
      <c r="A2876">
        <v>4086</v>
      </c>
      <c r="B2876" s="3" t="s">
        <v>4082</v>
      </c>
      <c r="C2876" s="3" t="s">
        <v>8189</v>
      </c>
      <c r="D2876" s="6">
        <v>1000</v>
      </c>
      <c r="E2876" s="8">
        <v>47</v>
      </c>
      <c r="F2876" t="s">
        <v>8220</v>
      </c>
      <c r="G2876" t="s">
        <v>8223</v>
      </c>
      <c r="H2876" t="s">
        <v>8245</v>
      </c>
      <c r="I2876" s="14">
        <v>1448078400</v>
      </c>
      <c r="J2876" s="14">
        <v>1445985299</v>
      </c>
      <c r="K2876" t="b">
        <v>0</v>
      </c>
      <c r="L2876">
        <v>5</v>
      </c>
      <c r="M2876" t="b">
        <v>0</v>
      </c>
      <c r="N2876" t="s">
        <v>8269</v>
      </c>
      <c r="O2876">
        <f t="shared" si="155"/>
        <v>5</v>
      </c>
      <c r="P2876" t="s">
        <v>8319</v>
      </c>
      <c r="Q2876" t="s">
        <v>8320</v>
      </c>
      <c r="R2876" s="12">
        <f t="shared" si="153"/>
        <v>42304.940960648149</v>
      </c>
      <c r="S2876" s="13">
        <f t="shared" si="154"/>
        <v>42329.166666666672</v>
      </c>
    </row>
    <row r="2877" spans="1:20" ht="43.2" x14ac:dyDescent="0.3">
      <c r="A2877">
        <v>2858</v>
      </c>
      <c r="B2877" s="3" t="s">
        <v>2858</v>
      </c>
      <c r="C2877" s="3" t="s">
        <v>6968</v>
      </c>
      <c r="D2877" s="6">
        <v>1000</v>
      </c>
      <c r="E2877" s="8">
        <v>0</v>
      </c>
      <c r="F2877" t="s">
        <v>8220</v>
      </c>
      <c r="G2877" t="s">
        <v>8232</v>
      </c>
      <c r="H2877" t="s">
        <v>8248</v>
      </c>
      <c r="I2877" s="14">
        <v>1417778880</v>
      </c>
      <c r="J2877" s="14">
        <v>1415711095</v>
      </c>
      <c r="K2877" t="b">
        <v>0</v>
      </c>
      <c r="L2877">
        <v>0</v>
      </c>
      <c r="M2877" t="b">
        <v>0</v>
      </c>
      <c r="N2877" t="s">
        <v>8269</v>
      </c>
      <c r="O2877">
        <f t="shared" si="155"/>
        <v>0</v>
      </c>
      <c r="P2877" t="s">
        <v>8319</v>
      </c>
      <c r="Q2877" t="s">
        <v>8320</v>
      </c>
      <c r="R2877" s="12">
        <f t="shared" si="153"/>
        <v>41954.545081018514</v>
      </c>
      <c r="S2877" s="13">
        <f t="shared" si="154"/>
        <v>41978.477777777778</v>
      </c>
    </row>
    <row r="2878" spans="1:20" ht="43.2" x14ac:dyDescent="0.3">
      <c r="A2878">
        <v>4008</v>
      </c>
      <c r="B2878" s="3" t="s">
        <v>4004</v>
      </c>
      <c r="C2878" s="3" t="s">
        <v>8113</v>
      </c>
      <c r="D2878" s="6">
        <v>1000</v>
      </c>
      <c r="E2878" s="8">
        <v>60</v>
      </c>
      <c r="F2878" t="s">
        <v>8220</v>
      </c>
      <c r="G2878" t="s">
        <v>8224</v>
      </c>
      <c r="H2878" t="s">
        <v>8246</v>
      </c>
      <c r="I2878" s="14">
        <v>1437606507</v>
      </c>
      <c r="J2878" s="14">
        <v>1435014507</v>
      </c>
      <c r="K2878" t="b">
        <v>0</v>
      </c>
      <c r="L2878">
        <v>4</v>
      </c>
      <c r="M2878" t="b">
        <v>0</v>
      </c>
      <c r="N2878" t="s">
        <v>8269</v>
      </c>
      <c r="O2878">
        <f t="shared" si="155"/>
        <v>6</v>
      </c>
      <c r="P2878" t="s">
        <v>8319</v>
      </c>
      <c r="Q2878" t="s">
        <v>8320</v>
      </c>
      <c r="R2878" s="12">
        <f t="shared" si="153"/>
        <v>42177.964201388888</v>
      </c>
      <c r="S2878" s="13">
        <f t="shared" si="154"/>
        <v>42207.964201388888</v>
      </c>
    </row>
    <row r="2879" spans="1:20" ht="43.2" x14ac:dyDescent="0.3">
      <c r="A2879">
        <v>3445</v>
      </c>
      <c r="B2879" s="3" t="s">
        <v>3444</v>
      </c>
      <c r="C2879" s="3" t="s">
        <v>7555</v>
      </c>
      <c r="D2879" s="6">
        <v>2000</v>
      </c>
      <c r="E2879" s="8">
        <v>2000</v>
      </c>
      <c r="F2879" t="s">
        <v>8218</v>
      </c>
      <c r="G2879" t="s">
        <v>8224</v>
      </c>
      <c r="H2879" t="s">
        <v>8246</v>
      </c>
      <c r="I2879" s="14">
        <v>1445604236</v>
      </c>
      <c r="J2879" s="14">
        <v>1443185036</v>
      </c>
      <c r="K2879" t="b">
        <v>0</v>
      </c>
      <c r="L2879">
        <v>31</v>
      </c>
      <c r="M2879" t="b">
        <v>1</v>
      </c>
      <c r="N2879" t="s">
        <v>8269</v>
      </c>
      <c r="O2879">
        <f t="shared" si="155"/>
        <v>100</v>
      </c>
      <c r="P2879" t="s">
        <v>8319</v>
      </c>
      <c r="Q2879" t="s">
        <v>8320</v>
      </c>
      <c r="R2879" s="12">
        <f t="shared" si="153"/>
        <v>42272.530509259261</v>
      </c>
      <c r="S2879" s="13">
        <f t="shared" si="154"/>
        <v>42300.530509259261</v>
      </c>
    </row>
    <row r="2880" spans="1:20" ht="43.2" x14ac:dyDescent="0.3">
      <c r="A2880">
        <v>3567</v>
      </c>
      <c r="B2880" s="3" t="s">
        <v>3566</v>
      </c>
      <c r="C2880" s="3" t="s">
        <v>7677</v>
      </c>
      <c r="D2880" s="6">
        <v>1000</v>
      </c>
      <c r="E2880" s="8">
        <v>1088</v>
      </c>
      <c r="F2880" t="s">
        <v>8218</v>
      </c>
      <c r="G2880" t="s">
        <v>8224</v>
      </c>
      <c r="H2880" t="s">
        <v>8246</v>
      </c>
      <c r="I2880" s="14">
        <v>1433964444</v>
      </c>
      <c r="J2880" s="14">
        <v>1431372444</v>
      </c>
      <c r="K2880" t="b">
        <v>0</v>
      </c>
      <c r="L2880">
        <v>41</v>
      </c>
      <c r="M2880" t="b">
        <v>1</v>
      </c>
      <c r="N2880" t="s">
        <v>8269</v>
      </c>
      <c r="O2880">
        <f t="shared" si="155"/>
        <v>109</v>
      </c>
      <c r="P2880" t="s">
        <v>8319</v>
      </c>
      <c r="Q2880" t="s">
        <v>8320</v>
      </c>
      <c r="R2880" s="12">
        <f t="shared" si="153"/>
        <v>42135.810694444444</v>
      </c>
      <c r="S2880" s="13">
        <f t="shared" si="154"/>
        <v>42165.810694444444</v>
      </c>
    </row>
    <row r="2881" spans="1:20" ht="43.2" x14ac:dyDescent="0.3">
      <c r="A2881">
        <v>3730</v>
      </c>
      <c r="B2881" s="3" t="s">
        <v>3727</v>
      </c>
      <c r="C2881" s="3" t="s">
        <v>7840</v>
      </c>
      <c r="D2881" s="6">
        <v>1000</v>
      </c>
      <c r="E2881" s="8">
        <v>100</v>
      </c>
      <c r="F2881" t="s">
        <v>8220</v>
      </c>
      <c r="G2881" t="s">
        <v>8223</v>
      </c>
      <c r="H2881" t="s">
        <v>8245</v>
      </c>
      <c r="I2881" s="14">
        <v>1439828159</v>
      </c>
      <c r="J2881" s="14">
        <v>1437236159</v>
      </c>
      <c r="K2881" t="b">
        <v>0</v>
      </c>
      <c r="L2881">
        <v>1</v>
      </c>
      <c r="M2881" t="b">
        <v>0</v>
      </c>
      <c r="N2881" t="s">
        <v>8269</v>
      </c>
      <c r="O2881">
        <f t="shared" si="155"/>
        <v>10</v>
      </c>
      <c r="P2881" t="s">
        <v>8319</v>
      </c>
      <c r="Q2881" t="s">
        <v>8320</v>
      </c>
      <c r="R2881" s="12">
        <f t="shared" si="153"/>
        <v>42203.677766203706</v>
      </c>
      <c r="S2881" s="13">
        <f t="shared" si="154"/>
        <v>42233.677766203706</v>
      </c>
    </row>
    <row r="2882" spans="1:20" ht="43.2" x14ac:dyDescent="0.3">
      <c r="A2882">
        <v>3415</v>
      </c>
      <c r="B2882" s="3" t="s">
        <v>3414</v>
      </c>
      <c r="C2882" s="3" t="s">
        <v>7525</v>
      </c>
      <c r="D2882" s="6">
        <v>200</v>
      </c>
      <c r="E2882" s="8">
        <v>200</v>
      </c>
      <c r="F2882" t="s">
        <v>8218</v>
      </c>
      <c r="G2882" t="s">
        <v>8223</v>
      </c>
      <c r="H2882" t="s">
        <v>8245</v>
      </c>
      <c r="I2882" s="14">
        <v>1460935800</v>
      </c>
      <c r="J2882" s="14">
        <v>1459999656</v>
      </c>
      <c r="K2882" t="b">
        <v>0</v>
      </c>
      <c r="L2882">
        <v>9</v>
      </c>
      <c r="M2882" t="b">
        <v>1</v>
      </c>
      <c r="N2882" t="s">
        <v>8269</v>
      </c>
      <c r="O2882">
        <f t="shared" si="155"/>
        <v>100</v>
      </c>
      <c r="P2882" t="s">
        <v>8319</v>
      </c>
      <c r="Q2882" t="s">
        <v>8320</v>
      </c>
      <c r="R2882" s="12">
        <f t="shared" ref="R2882:R2945" si="159">(((J2882/60)/60)/24)+DATE(1970,1,1)</f>
        <v>42467.144166666665</v>
      </c>
      <c r="S2882" s="13">
        <f t="shared" ref="S2882:S2945" si="160">(((I2882/60)/60)/24)+DATE(1970,1,1)</f>
        <v>42477.979166666672</v>
      </c>
      <c r="T2882">
        <f>YEAR(R2882)</f>
        <v>2016</v>
      </c>
    </row>
    <row r="2883" spans="1:20" ht="57.6" x14ac:dyDescent="0.3">
      <c r="A2883">
        <v>4072</v>
      </c>
      <c r="B2883" s="3" t="s">
        <v>4068</v>
      </c>
      <c r="C2883" s="3" t="s">
        <v>8175</v>
      </c>
      <c r="D2883" s="6">
        <v>1000</v>
      </c>
      <c r="E2883" s="8">
        <v>4</v>
      </c>
      <c r="F2883" t="s">
        <v>8220</v>
      </c>
      <c r="G2883" t="s">
        <v>8224</v>
      </c>
      <c r="H2883" t="s">
        <v>8246</v>
      </c>
      <c r="I2883" s="14">
        <v>1408646111</v>
      </c>
      <c r="J2883" s="14">
        <v>1403462111</v>
      </c>
      <c r="K2883" t="b">
        <v>0</v>
      </c>
      <c r="L2883">
        <v>2</v>
      </c>
      <c r="M2883" t="b">
        <v>0</v>
      </c>
      <c r="N2883" t="s">
        <v>8269</v>
      </c>
      <c r="O2883">
        <f t="shared" si="155"/>
        <v>0</v>
      </c>
      <c r="P2883" t="s">
        <v>8319</v>
      </c>
      <c r="Q2883" t="s">
        <v>8320</v>
      </c>
      <c r="R2883" s="12">
        <f t="shared" si="159"/>
        <v>41812.77443287037</v>
      </c>
      <c r="S2883" s="13">
        <f t="shared" si="160"/>
        <v>41872.77443287037</v>
      </c>
    </row>
    <row r="2884" spans="1:20" ht="43.2" x14ac:dyDescent="0.3">
      <c r="A2884">
        <v>537</v>
      </c>
      <c r="B2884" s="3" t="s">
        <v>538</v>
      </c>
      <c r="C2884" s="3" t="s">
        <v>4647</v>
      </c>
      <c r="D2884" s="6">
        <v>2000</v>
      </c>
      <c r="E2884" s="8">
        <v>2410</v>
      </c>
      <c r="F2884" t="s">
        <v>8218</v>
      </c>
      <c r="G2884" t="s">
        <v>8223</v>
      </c>
      <c r="H2884" t="s">
        <v>8245</v>
      </c>
      <c r="I2884" s="14">
        <v>1446665191</v>
      </c>
      <c r="J2884" s="14">
        <v>1444069591</v>
      </c>
      <c r="K2884" t="b">
        <v>0</v>
      </c>
      <c r="L2884">
        <v>59</v>
      </c>
      <c r="M2884" t="b">
        <v>1</v>
      </c>
      <c r="N2884" t="s">
        <v>8269</v>
      </c>
      <c r="O2884">
        <f t="shared" si="155"/>
        <v>121</v>
      </c>
      <c r="P2884" t="s">
        <v>8319</v>
      </c>
      <c r="Q2884" t="s">
        <v>8320</v>
      </c>
      <c r="R2884" s="12">
        <f t="shared" si="159"/>
        <v>42282.768414351856</v>
      </c>
      <c r="S2884" s="13">
        <f t="shared" si="160"/>
        <v>42312.810081018513</v>
      </c>
      <c r="T2884">
        <f>YEAR(R2884)</f>
        <v>2015</v>
      </c>
    </row>
    <row r="2885" spans="1:20" ht="43.2" x14ac:dyDescent="0.3">
      <c r="A2885">
        <v>3474</v>
      </c>
      <c r="B2885" s="3" t="s">
        <v>3473</v>
      </c>
      <c r="C2885" s="3" t="s">
        <v>7584</v>
      </c>
      <c r="D2885" s="6">
        <v>2000</v>
      </c>
      <c r="E2885" s="8">
        <v>2020</v>
      </c>
      <c r="F2885" t="s">
        <v>8218</v>
      </c>
      <c r="G2885" t="s">
        <v>8224</v>
      </c>
      <c r="H2885" t="s">
        <v>8246</v>
      </c>
      <c r="I2885" s="14">
        <v>1469016131</v>
      </c>
      <c r="J2885" s="14">
        <v>1466424131</v>
      </c>
      <c r="K2885" t="b">
        <v>0</v>
      </c>
      <c r="L2885">
        <v>39</v>
      </c>
      <c r="M2885" t="b">
        <v>1</v>
      </c>
      <c r="N2885" t="s">
        <v>8269</v>
      </c>
      <c r="O2885">
        <f t="shared" si="155"/>
        <v>101</v>
      </c>
      <c r="P2885" t="s">
        <v>8319</v>
      </c>
      <c r="Q2885" t="s">
        <v>8320</v>
      </c>
      <c r="R2885" s="12">
        <f t="shared" si="159"/>
        <v>42541.501516203702</v>
      </c>
      <c r="S2885" s="13">
        <f t="shared" si="160"/>
        <v>42571.501516203702</v>
      </c>
    </row>
    <row r="2886" spans="1:20" ht="43.2" x14ac:dyDescent="0.3">
      <c r="A2886">
        <v>3518</v>
      </c>
      <c r="B2886" s="3" t="s">
        <v>3517</v>
      </c>
      <c r="C2886" s="3" t="s">
        <v>7628</v>
      </c>
      <c r="D2886" s="6">
        <v>1500</v>
      </c>
      <c r="E2886" s="8">
        <v>1650.69</v>
      </c>
      <c r="F2886" t="s">
        <v>8218</v>
      </c>
      <c r="G2886" t="s">
        <v>8223</v>
      </c>
      <c r="H2886" t="s">
        <v>8245</v>
      </c>
      <c r="I2886" s="14">
        <v>1412259660</v>
      </c>
      <c r="J2886" s="14">
        <v>1410461299</v>
      </c>
      <c r="K2886" t="b">
        <v>0</v>
      </c>
      <c r="L2886">
        <v>33</v>
      </c>
      <c r="M2886" t="b">
        <v>1</v>
      </c>
      <c r="N2886" t="s">
        <v>8269</v>
      </c>
      <c r="O2886">
        <f t="shared" si="155"/>
        <v>110</v>
      </c>
      <c r="P2886" t="s">
        <v>8319</v>
      </c>
      <c r="Q2886" t="s">
        <v>8320</v>
      </c>
      <c r="R2886" s="12">
        <f t="shared" si="159"/>
        <v>41893.783553240741</v>
      </c>
      <c r="S2886" s="13">
        <f t="shared" si="160"/>
        <v>41914.597916666666</v>
      </c>
      <c r="T2886">
        <f>YEAR(R2886)</f>
        <v>2014</v>
      </c>
    </row>
    <row r="2887" spans="1:20" ht="28.8" x14ac:dyDescent="0.3">
      <c r="A2887">
        <v>3723</v>
      </c>
      <c r="B2887" s="3" t="s">
        <v>3720</v>
      </c>
      <c r="C2887" s="3" t="s">
        <v>7833</v>
      </c>
      <c r="D2887" s="6">
        <v>4500</v>
      </c>
      <c r="E2887" s="8">
        <v>4592</v>
      </c>
      <c r="F2887" t="s">
        <v>8218</v>
      </c>
      <c r="G2887" t="s">
        <v>8224</v>
      </c>
      <c r="H2887" t="s">
        <v>8246</v>
      </c>
      <c r="I2887" s="14">
        <v>1417374262</v>
      </c>
      <c r="J2887" s="14">
        <v>1414778662</v>
      </c>
      <c r="K2887" t="b">
        <v>0</v>
      </c>
      <c r="L2887">
        <v>63</v>
      </c>
      <c r="M2887" t="b">
        <v>1</v>
      </c>
      <c r="N2887" t="s">
        <v>8269</v>
      </c>
      <c r="O2887">
        <f t="shared" si="155"/>
        <v>102</v>
      </c>
      <c r="P2887" t="s">
        <v>8319</v>
      </c>
      <c r="Q2887" t="s">
        <v>8320</v>
      </c>
      <c r="R2887" s="12">
        <f t="shared" si="159"/>
        <v>41943.753032407411</v>
      </c>
      <c r="S2887" s="13">
        <f t="shared" si="160"/>
        <v>41973.794699074075</v>
      </c>
    </row>
    <row r="2888" spans="1:20" ht="43.2" x14ac:dyDescent="0.3">
      <c r="A2888">
        <v>4070</v>
      </c>
      <c r="B2888" s="3" t="s">
        <v>4066</v>
      </c>
      <c r="C2888" s="3" t="s">
        <v>8173</v>
      </c>
      <c r="D2888" s="6">
        <v>1000</v>
      </c>
      <c r="E2888" s="8">
        <v>165</v>
      </c>
      <c r="F2888" t="s">
        <v>8220</v>
      </c>
      <c r="G2888" t="s">
        <v>8223</v>
      </c>
      <c r="H2888" t="s">
        <v>8245</v>
      </c>
      <c r="I2888" s="14">
        <v>1425178800</v>
      </c>
      <c r="J2888" s="14">
        <v>1422374420</v>
      </c>
      <c r="K2888" t="b">
        <v>0</v>
      </c>
      <c r="L2888">
        <v>6</v>
      </c>
      <c r="M2888" t="b">
        <v>0</v>
      </c>
      <c r="N2888" t="s">
        <v>8269</v>
      </c>
      <c r="O2888">
        <f t="shared" si="155"/>
        <v>17</v>
      </c>
      <c r="P2888" t="s">
        <v>8319</v>
      </c>
      <c r="Q2888" t="s">
        <v>8320</v>
      </c>
      <c r="R2888" s="12">
        <f t="shared" si="159"/>
        <v>42031.666898148149</v>
      </c>
      <c r="S2888" s="13">
        <f t="shared" si="160"/>
        <v>42064.125</v>
      </c>
    </row>
    <row r="2889" spans="1:20" ht="43.2" x14ac:dyDescent="0.3">
      <c r="A2889">
        <v>1300</v>
      </c>
      <c r="B2889" s="3" t="s">
        <v>1301</v>
      </c>
      <c r="C2889" s="3" t="s">
        <v>5410</v>
      </c>
      <c r="D2889" s="6">
        <v>3000</v>
      </c>
      <c r="E2889" s="8">
        <v>4050</v>
      </c>
      <c r="F2889" t="s">
        <v>8218</v>
      </c>
      <c r="G2889" t="s">
        <v>8223</v>
      </c>
      <c r="H2889" t="s">
        <v>8245</v>
      </c>
      <c r="I2889" s="14">
        <v>1464807420</v>
      </c>
      <c r="J2889" s="14">
        <v>1461427938</v>
      </c>
      <c r="K2889" t="b">
        <v>0</v>
      </c>
      <c r="L2889">
        <v>24</v>
      </c>
      <c r="M2889" t="b">
        <v>1</v>
      </c>
      <c r="N2889" t="s">
        <v>8269</v>
      </c>
      <c r="O2889">
        <f t="shared" si="155"/>
        <v>135</v>
      </c>
      <c r="P2889" t="s">
        <v>8319</v>
      </c>
      <c r="Q2889" t="s">
        <v>8320</v>
      </c>
      <c r="R2889" s="12">
        <f t="shared" si="159"/>
        <v>42483.675208333334</v>
      </c>
      <c r="S2889" s="13">
        <f t="shared" si="160"/>
        <v>42522.789583333331</v>
      </c>
      <c r="T2889">
        <f>YEAR(R2889)</f>
        <v>2016</v>
      </c>
    </row>
    <row r="2890" spans="1:20" ht="43.2" x14ac:dyDescent="0.3">
      <c r="A2890">
        <v>3430</v>
      </c>
      <c r="B2890" s="3" t="s">
        <v>3429</v>
      </c>
      <c r="C2890" s="3" t="s">
        <v>7540</v>
      </c>
      <c r="D2890" s="6">
        <v>2000</v>
      </c>
      <c r="E2890" s="8">
        <v>2170.9899999999998</v>
      </c>
      <c r="F2890" t="s">
        <v>8218</v>
      </c>
      <c r="G2890" t="s">
        <v>8224</v>
      </c>
      <c r="H2890" t="s">
        <v>8246</v>
      </c>
      <c r="I2890" s="14">
        <v>1406760101</v>
      </c>
      <c r="J2890" s="14">
        <v>1404168101</v>
      </c>
      <c r="K2890" t="b">
        <v>0</v>
      </c>
      <c r="L2890">
        <v>72</v>
      </c>
      <c r="M2890" t="b">
        <v>1</v>
      </c>
      <c r="N2890" t="s">
        <v>8269</v>
      </c>
      <c r="O2890">
        <f t="shared" ref="O2890:O2953" si="161">ROUND(E2890/D2890*100,0)</f>
        <v>109</v>
      </c>
      <c r="P2890" t="s">
        <v>8319</v>
      </c>
      <c r="Q2890" t="s">
        <v>8320</v>
      </c>
      <c r="R2890" s="12">
        <f t="shared" si="159"/>
        <v>41820.945613425924</v>
      </c>
      <c r="S2890" s="13">
        <f t="shared" si="160"/>
        <v>41850.945613425924</v>
      </c>
    </row>
    <row r="2891" spans="1:20" ht="43.2" x14ac:dyDescent="0.3">
      <c r="A2891">
        <v>3359</v>
      </c>
      <c r="B2891" s="3" t="s">
        <v>3358</v>
      </c>
      <c r="C2891" s="3" t="s">
        <v>7469</v>
      </c>
      <c r="D2891" s="6">
        <v>4000</v>
      </c>
      <c r="E2891" s="8">
        <v>4250</v>
      </c>
      <c r="F2891" t="s">
        <v>8218</v>
      </c>
      <c r="G2891" t="s">
        <v>8223</v>
      </c>
      <c r="H2891" t="s">
        <v>8245</v>
      </c>
      <c r="I2891" s="14">
        <v>1487985734</v>
      </c>
      <c r="J2891" s="14">
        <v>1484097734</v>
      </c>
      <c r="K2891" t="b">
        <v>0</v>
      </c>
      <c r="L2891">
        <v>23</v>
      </c>
      <c r="M2891" t="b">
        <v>1</v>
      </c>
      <c r="N2891" t="s">
        <v>8269</v>
      </c>
      <c r="O2891">
        <f t="shared" si="161"/>
        <v>106</v>
      </c>
      <c r="P2891" t="s">
        <v>8319</v>
      </c>
      <c r="Q2891" t="s">
        <v>8320</v>
      </c>
      <c r="R2891" s="12">
        <f t="shared" si="159"/>
        <v>42746.057106481487</v>
      </c>
      <c r="S2891" s="13">
        <f t="shared" si="160"/>
        <v>42791.057106481487</v>
      </c>
      <c r="T2891">
        <f>YEAR(R2891)</f>
        <v>2017</v>
      </c>
    </row>
    <row r="2892" spans="1:20" ht="43.2" x14ac:dyDescent="0.3">
      <c r="A2892">
        <v>2841</v>
      </c>
      <c r="B2892" s="3" t="s">
        <v>2841</v>
      </c>
      <c r="C2892" s="3" t="s">
        <v>6951</v>
      </c>
      <c r="D2892" s="6">
        <v>1000</v>
      </c>
      <c r="E2892" s="8">
        <v>10</v>
      </c>
      <c r="F2892" t="s">
        <v>8220</v>
      </c>
      <c r="G2892" t="s">
        <v>8224</v>
      </c>
      <c r="H2892" t="s">
        <v>8246</v>
      </c>
      <c r="I2892" s="14">
        <v>1450032297</v>
      </c>
      <c r="J2892" s="14">
        <v>1444844697</v>
      </c>
      <c r="K2892" t="b">
        <v>0</v>
      </c>
      <c r="L2892">
        <v>1</v>
      </c>
      <c r="M2892" t="b">
        <v>0</v>
      </c>
      <c r="N2892" t="s">
        <v>8269</v>
      </c>
      <c r="O2892">
        <f t="shared" si="161"/>
        <v>1</v>
      </c>
      <c r="P2892" t="s">
        <v>8319</v>
      </c>
      <c r="Q2892" t="s">
        <v>8320</v>
      </c>
      <c r="R2892" s="12">
        <f t="shared" si="159"/>
        <v>42291.739548611105</v>
      </c>
      <c r="S2892" s="13">
        <f t="shared" si="160"/>
        <v>42351.781215277777</v>
      </c>
    </row>
    <row r="2893" spans="1:20" ht="57.6" x14ac:dyDescent="0.3">
      <c r="A2893">
        <v>3855</v>
      </c>
      <c r="B2893" s="3" t="s">
        <v>3852</v>
      </c>
      <c r="C2893" s="3" t="s">
        <v>7964</v>
      </c>
      <c r="D2893" s="6">
        <v>1000</v>
      </c>
      <c r="E2893" s="8">
        <v>25</v>
      </c>
      <c r="F2893" t="s">
        <v>8220</v>
      </c>
      <c r="G2893" t="s">
        <v>8223</v>
      </c>
      <c r="H2893" t="s">
        <v>8245</v>
      </c>
      <c r="I2893" s="14">
        <v>1427408271</v>
      </c>
      <c r="J2893" s="14">
        <v>1424819871</v>
      </c>
      <c r="K2893" t="b">
        <v>0</v>
      </c>
      <c r="L2893">
        <v>1</v>
      </c>
      <c r="M2893" t="b">
        <v>0</v>
      </c>
      <c r="N2893" t="s">
        <v>8269</v>
      </c>
      <c r="O2893">
        <f t="shared" si="161"/>
        <v>3</v>
      </c>
      <c r="P2893" t="s">
        <v>8319</v>
      </c>
      <c r="Q2893" t="s">
        <v>8320</v>
      </c>
      <c r="R2893" s="12">
        <f t="shared" si="159"/>
        <v>42059.970729166671</v>
      </c>
      <c r="S2893" s="13">
        <f t="shared" si="160"/>
        <v>42089.929062499999</v>
      </c>
    </row>
    <row r="2894" spans="1:20" ht="57.6" hidden="1" x14ac:dyDescent="0.3">
      <c r="A2894">
        <v>3144</v>
      </c>
      <c r="B2894" s="3" t="s">
        <v>3144</v>
      </c>
      <c r="C2894" s="3" t="s">
        <v>7254</v>
      </c>
      <c r="D2894" s="6">
        <v>10000</v>
      </c>
      <c r="E2894" s="8">
        <v>7540</v>
      </c>
      <c r="F2894" t="s">
        <v>8221</v>
      </c>
      <c r="G2894" t="s">
        <v>8223</v>
      </c>
      <c r="H2894" t="s">
        <v>8245</v>
      </c>
      <c r="I2894" s="14">
        <v>1489903200</v>
      </c>
      <c r="J2894" s="14">
        <v>1488459307</v>
      </c>
      <c r="K2894" t="b">
        <v>0</v>
      </c>
      <c r="L2894">
        <v>30</v>
      </c>
      <c r="M2894" t="b">
        <v>0</v>
      </c>
      <c r="N2894" t="s">
        <v>8269</v>
      </c>
      <c r="O2894">
        <f t="shared" si="161"/>
        <v>75</v>
      </c>
      <c r="P2894" t="s">
        <v>8319</v>
      </c>
      <c r="Q2894" t="s">
        <v>8320</v>
      </c>
      <c r="R2894" s="12">
        <f t="shared" si="159"/>
        <v>42796.538275462968</v>
      </c>
      <c r="S2894" s="13">
        <f t="shared" si="160"/>
        <v>42813.25</v>
      </c>
    </row>
    <row r="2895" spans="1:20" ht="28.8" x14ac:dyDescent="0.3">
      <c r="A2895">
        <v>2782</v>
      </c>
      <c r="B2895" s="3" t="s">
        <v>2782</v>
      </c>
      <c r="C2895" s="3" t="s">
        <v>6892</v>
      </c>
      <c r="D2895" s="6">
        <v>1000</v>
      </c>
      <c r="E2895" s="8">
        <v>1200</v>
      </c>
      <c r="F2895" t="s">
        <v>8218</v>
      </c>
      <c r="G2895" t="s">
        <v>8223</v>
      </c>
      <c r="H2895" t="s">
        <v>8245</v>
      </c>
      <c r="I2895" s="14">
        <v>1424149140</v>
      </c>
      <c r="J2895" s="14">
        <v>1421964718</v>
      </c>
      <c r="K2895" t="b">
        <v>0</v>
      </c>
      <c r="L2895">
        <v>18</v>
      </c>
      <c r="M2895" t="b">
        <v>1</v>
      </c>
      <c r="N2895" t="s">
        <v>8269</v>
      </c>
      <c r="O2895">
        <f t="shared" si="161"/>
        <v>120</v>
      </c>
      <c r="P2895" t="s">
        <v>8319</v>
      </c>
      <c r="Q2895" t="s">
        <v>8320</v>
      </c>
      <c r="R2895" s="12">
        <f t="shared" si="159"/>
        <v>42026.924976851849</v>
      </c>
      <c r="S2895" s="13">
        <f t="shared" si="160"/>
        <v>42052.207638888889</v>
      </c>
      <c r="T2895">
        <f t="shared" ref="T2895:T2896" si="162">YEAR(R2895)</f>
        <v>2015</v>
      </c>
    </row>
    <row r="2896" spans="1:20" ht="57.6" x14ac:dyDescent="0.3">
      <c r="A2896">
        <v>3164</v>
      </c>
      <c r="B2896" s="3" t="s">
        <v>3164</v>
      </c>
      <c r="C2896" s="3" t="s">
        <v>7274</v>
      </c>
      <c r="D2896" s="6">
        <v>2500</v>
      </c>
      <c r="E2896" s="8">
        <v>2669</v>
      </c>
      <c r="F2896" t="s">
        <v>8218</v>
      </c>
      <c r="G2896" t="s">
        <v>8223</v>
      </c>
      <c r="H2896" t="s">
        <v>8245</v>
      </c>
      <c r="I2896" s="14">
        <v>1402341615</v>
      </c>
      <c r="J2896" s="14">
        <v>1399490415</v>
      </c>
      <c r="K2896" t="b">
        <v>1</v>
      </c>
      <c r="L2896">
        <v>71</v>
      </c>
      <c r="M2896" t="b">
        <v>1</v>
      </c>
      <c r="N2896" t="s">
        <v>8269</v>
      </c>
      <c r="O2896">
        <f t="shared" si="161"/>
        <v>107</v>
      </c>
      <c r="P2896" t="s">
        <v>8319</v>
      </c>
      <c r="Q2896" t="s">
        <v>8320</v>
      </c>
      <c r="R2896" s="12">
        <f t="shared" si="159"/>
        <v>41766.80572916667</v>
      </c>
      <c r="S2896" s="13">
        <f t="shared" si="160"/>
        <v>41799.80572916667</v>
      </c>
      <c r="T2896">
        <f t="shared" si="162"/>
        <v>2014</v>
      </c>
    </row>
    <row r="2897" spans="1:20" ht="43.2" x14ac:dyDescent="0.3">
      <c r="A2897">
        <v>3834</v>
      </c>
      <c r="B2897" s="3" t="s">
        <v>3831</v>
      </c>
      <c r="C2897" s="3" t="s">
        <v>7943</v>
      </c>
      <c r="D2897" s="6">
        <v>3000</v>
      </c>
      <c r="E2897" s="8">
        <v>3271</v>
      </c>
      <c r="F2897" t="s">
        <v>8218</v>
      </c>
      <c r="G2897" t="s">
        <v>8224</v>
      </c>
      <c r="H2897" t="s">
        <v>8246</v>
      </c>
      <c r="I2897" s="14">
        <v>1434624067</v>
      </c>
      <c r="J2897" s="14">
        <v>1432032067</v>
      </c>
      <c r="K2897" t="b">
        <v>0</v>
      </c>
      <c r="L2897">
        <v>57</v>
      </c>
      <c r="M2897" t="b">
        <v>1</v>
      </c>
      <c r="N2897" t="s">
        <v>8269</v>
      </c>
      <c r="O2897">
        <f t="shared" si="161"/>
        <v>109</v>
      </c>
      <c r="P2897" t="s">
        <v>8319</v>
      </c>
      <c r="Q2897" t="s">
        <v>8320</v>
      </c>
      <c r="R2897" s="12">
        <f t="shared" si="159"/>
        <v>42143.445219907408</v>
      </c>
      <c r="S2897" s="13">
        <f t="shared" si="160"/>
        <v>42173.445219907408</v>
      </c>
    </row>
    <row r="2898" spans="1:20" ht="43.2" x14ac:dyDescent="0.3">
      <c r="A2898">
        <v>3356</v>
      </c>
      <c r="B2898" s="3" t="s">
        <v>3355</v>
      </c>
      <c r="C2898" s="3" t="s">
        <v>7466</v>
      </c>
      <c r="D2898" s="6">
        <v>1500</v>
      </c>
      <c r="E2898" s="8">
        <v>1521</v>
      </c>
      <c r="F2898" t="s">
        <v>8218</v>
      </c>
      <c r="G2898" t="s">
        <v>8224</v>
      </c>
      <c r="H2898" t="s">
        <v>8246</v>
      </c>
      <c r="I2898" s="14">
        <v>1468611272</v>
      </c>
      <c r="J2898" s="14">
        <v>1466019272</v>
      </c>
      <c r="K2898" t="b">
        <v>0</v>
      </c>
      <c r="L2898">
        <v>27</v>
      </c>
      <c r="M2898" t="b">
        <v>1</v>
      </c>
      <c r="N2898" t="s">
        <v>8269</v>
      </c>
      <c r="O2898">
        <f t="shared" si="161"/>
        <v>101</v>
      </c>
      <c r="P2898" t="s">
        <v>8319</v>
      </c>
      <c r="Q2898" t="s">
        <v>8320</v>
      </c>
      <c r="R2898" s="12">
        <f t="shared" si="159"/>
        <v>42536.815648148149</v>
      </c>
      <c r="S2898" s="13">
        <f t="shared" si="160"/>
        <v>42566.815648148149</v>
      </c>
    </row>
    <row r="2899" spans="1:20" ht="57.6" x14ac:dyDescent="0.3">
      <c r="A2899">
        <v>3892</v>
      </c>
      <c r="B2899" s="3" t="s">
        <v>3889</v>
      </c>
      <c r="C2899" s="3" t="s">
        <v>8000</v>
      </c>
      <c r="D2899" s="6">
        <v>1000</v>
      </c>
      <c r="E2899" s="8">
        <v>0</v>
      </c>
      <c r="F2899" t="s">
        <v>8220</v>
      </c>
      <c r="G2899" t="s">
        <v>8223</v>
      </c>
      <c r="H2899" t="s">
        <v>8245</v>
      </c>
      <c r="I2899" s="14">
        <v>1408863600</v>
      </c>
      <c r="J2899" s="14">
        <v>1408203557</v>
      </c>
      <c r="K2899" t="b">
        <v>0</v>
      </c>
      <c r="L2899">
        <v>0</v>
      </c>
      <c r="M2899" t="b">
        <v>0</v>
      </c>
      <c r="N2899" t="s">
        <v>8269</v>
      </c>
      <c r="O2899">
        <f t="shared" si="161"/>
        <v>0</v>
      </c>
      <c r="P2899" t="s">
        <v>8319</v>
      </c>
      <c r="Q2899" t="s">
        <v>8320</v>
      </c>
      <c r="R2899" s="12">
        <f t="shared" si="159"/>
        <v>41867.652280092596</v>
      </c>
      <c r="S2899" s="13">
        <f t="shared" si="160"/>
        <v>41875.291666666664</v>
      </c>
    </row>
    <row r="2900" spans="1:20" ht="43.2" x14ac:dyDescent="0.3">
      <c r="A2900">
        <v>3974</v>
      </c>
      <c r="B2900" s="3" t="s">
        <v>3971</v>
      </c>
      <c r="C2900" s="3" t="s">
        <v>8081</v>
      </c>
      <c r="D2900" s="6">
        <v>1000</v>
      </c>
      <c r="E2900" s="8">
        <v>320</v>
      </c>
      <c r="F2900" t="s">
        <v>8220</v>
      </c>
      <c r="G2900" t="s">
        <v>8224</v>
      </c>
      <c r="H2900" t="s">
        <v>8246</v>
      </c>
      <c r="I2900" s="14">
        <v>1464872848</v>
      </c>
      <c r="J2900" s="14">
        <v>1462280848</v>
      </c>
      <c r="K2900" t="b">
        <v>0</v>
      </c>
      <c r="L2900">
        <v>11</v>
      </c>
      <c r="M2900" t="b">
        <v>0</v>
      </c>
      <c r="N2900" t="s">
        <v>8269</v>
      </c>
      <c r="O2900">
        <f t="shared" si="161"/>
        <v>32</v>
      </c>
      <c r="P2900" t="s">
        <v>8319</v>
      </c>
      <c r="Q2900" t="s">
        <v>8320</v>
      </c>
      <c r="R2900" s="12">
        <f t="shared" si="159"/>
        <v>42493.546851851846</v>
      </c>
      <c r="S2900" s="13">
        <f t="shared" si="160"/>
        <v>42523.546851851846</v>
      </c>
    </row>
    <row r="2901" spans="1:20" ht="57.6" x14ac:dyDescent="0.3">
      <c r="A2901">
        <v>3838</v>
      </c>
      <c r="B2901" s="3" t="s">
        <v>3835</v>
      </c>
      <c r="C2901" s="3" t="s">
        <v>7947</v>
      </c>
      <c r="D2901" s="6">
        <v>100000</v>
      </c>
      <c r="E2901" s="8">
        <v>100824</v>
      </c>
      <c r="F2901" t="s">
        <v>8218</v>
      </c>
      <c r="G2901" t="s">
        <v>8234</v>
      </c>
      <c r="H2901" t="s">
        <v>8254</v>
      </c>
      <c r="I2901" s="14">
        <v>1432314209</v>
      </c>
      <c r="J2901" s="14">
        <v>1429722209</v>
      </c>
      <c r="K2901" t="b">
        <v>0</v>
      </c>
      <c r="L2901">
        <v>100</v>
      </c>
      <c r="M2901" t="b">
        <v>1</v>
      </c>
      <c r="N2901" t="s">
        <v>8269</v>
      </c>
      <c r="O2901">
        <f t="shared" si="161"/>
        <v>101</v>
      </c>
      <c r="P2901" t="s">
        <v>8319</v>
      </c>
      <c r="Q2901" t="s">
        <v>8320</v>
      </c>
      <c r="R2901" s="12">
        <f t="shared" si="159"/>
        <v>42116.710752314815</v>
      </c>
      <c r="S2901" s="13">
        <f t="shared" si="160"/>
        <v>42146.710752314815</v>
      </c>
    </row>
    <row r="2902" spans="1:20" ht="43.2" x14ac:dyDescent="0.3">
      <c r="A2902">
        <v>3587</v>
      </c>
      <c r="B2902" s="3" t="s">
        <v>3586</v>
      </c>
      <c r="C2902" s="3" t="s">
        <v>7697</v>
      </c>
      <c r="D2902" s="6">
        <v>500</v>
      </c>
      <c r="E2902" s="8">
        <v>633</v>
      </c>
      <c r="F2902" t="s">
        <v>8218</v>
      </c>
      <c r="G2902" t="s">
        <v>8224</v>
      </c>
      <c r="H2902" t="s">
        <v>8246</v>
      </c>
      <c r="I2902" s="14">
        <v>1467054000</v>
      </c>
      <c r="J2902" s="14">
        <v>1463144254</v>
      </c>
      <c r="K2902" t="b">
        <v>0</v>
      </c>
      <c r="L2902">
        <v>28</v>
      </c>
      <c r="M2902" t="b">
        <v>1</v>
      </c>
      <c r="N2902" t="s">
        <v>8269</v>
      </c>
      <c r="O2902">
        <f t="shared" si="161"/>
        <v>127</v>
      </c>
      <c r="P2902" t="s">
        <v>8319</v>
      </c>
      <c r="Q2902" t="s">
        <v>8320</v>
      </c>
      <c r="R2902" s="12">
        <f t="shared" si="159"/>
        <v>42503.539976851855</v>
      </c>
      <c r="S2902" s="13">
        <f t="shared" si="160"/>
        <v>42548.791666666672</v>
      </c>
    </row>
    <row r="2903" spans="1:20" ht="43.2" x14ac:dyDescent="0.3">
      <c r="A2903">
        <v>3258</v>
      </c>
      <c r="B2903" s="3" t="s">
        <v>3258</v>
      </c>
      <c r="C2903" s="3" t="s">
        <v>7368</v>
      </c>
      <c r="D2903" s="6">
        <v>7000</v>
      </c>
      <c r="E2903" s="8">
        <v>7365</v>
      </c>
      <c r="F2903" t="s">
        <v>8218</v>
      </c>
      <c r="G2903" t="s">
        <v>8223</v>
      </c>
      <c r="H2903" t="s">
        <v>8245</v>
      </c>
      <c r="I2903" s="14">
        <v>1420751861</v>
      </c>
      <c r="J2903" s="14">
        <v>1418159861</v>
      </c>
      <c r="K2903" t="b">
        <v>1</v>
      </c>
      <c r="L2903">
        <v>75</v>
      </c>
      <c r="M2903" t="b">
        <v>1</v>
      </c>
      <c r="N2903" t="s">
        <v>8269</v>
      </c>
      <c r="O2903">
        <f t="shared" si="161"/>
        <v>105</v>
      </c>
      <c r="P2903" t="s">
        <v>8319</v>
      </c>
      <c r="Q2903" t="s">
        <v>8320</v>
      </c>
      <c r="R2903" s="12">
        <f t="shared" si="159"/>
        <v>41982.887280092589</v>
      </c>
      <c r="S2903" s="13">
        <f t="shared" si="160"/>
        <v>42012.887280092589</v>
      </c>
      <c r="T2903">
        <f>YEAR(R2903)</f>
        <v>2014</v>
      </c>
    </row>
    <row r="2904" spans="1:20" ht="43.2" x14ac:dyDescent="0.3">
      <c r="A2904">
        <v>3560</v>
      </c>
      <c r="B2904" s="3" t="s">
        <v>3559</v>
      </c>
      <c r="C2904" s="3" t="s">
        <v>7670</v>
      </c>
      <c r="D2904" s="6">
        <v>3200</v>
      </c>
      <c r="E2904" s="8">
        <v>3470</v>
      </c>
      <c r="F2904" t="s">
        <v>8218</v>
      </c>
      <c r="G2904" t="s">
        <v>8228</v>
      </c>
      <c r="H2904" t="s">
        <v>8250</v>
      </c>
      <c r="I2904" s="14">
        <v>1432694700</v>
      </c>
      <c r="J2904" s="14">
        <v>1429651266</v>
      </c>
      <c r="K2904" t="b">
        <v>0</v>
      </c>
      <c r="L2904">
        <v>74</v>
      </c>
      <c r="M2904" t="b">
        <v>1</v>
      </c>
      <c r="N2904" t="s">
        <v>8269</v>
      </c>
      <c r="O2904">
        <f t="shared" si="161"/>
        <v>108</v>
      </c>
      <c r="P2904" t="s">
        <v>8319</v>
      </c>
      <c r="Q2904" t="s">
        <v>8320</v>
      </c>
      <c r="R2904" s="12">
        <f t="shared" si="159"/>
        <v>42115.889652777783</v>
      </c>
      <c r="S2904" s="13">
        <f t="shared" si="160"/>
        <v>42151.114583333328</v>
      </c>
    </row>
    <row r="2905" spans="1:20" ht="43.2" x14ac:dyDescent="0.3">
      <c r="A2905">
        <v>3519</v>
      </c>
      <c r="B2905" s="3" t="s">
        <v>3518</v>
      </c>
      <c r="C2905" s="3" t="s">
        <v>7629</v>
      </c>
      <c r="D2905" s="6">
        <v>2000</v>
      </c>
      <c r="E2905" s="8">
        <v>2027</v>
      </c>
      <c r="F2905" t="s">
        <v>8218</v>
      </c>
      <c r="G2905" t="s">
        <v>8224</v>
      </c>
      <c r="H2905" t="s">
        <v>8246</v>
      </c>
      <c r="I2905" s="14">
        <v>1425478950</v>
      </c>
      <c r="J2905" s="14">
        <v>1422886950</v>
      </c>
      <c r="K2905" t="b">
        <v>0</v>
      </c>
      <c r="L2905">
        <v>28</v>
      </c>
      <c r="M2905" t="b">
        <v>1</v>
      </c>
      <c r="N2905" t="s">
        <v>8269</v>
      </c>
      <c r="O2905">
        <f t="shared" si="161"/>
        <v>101</v>
      </c>
      <c r="P2905" t="s">
        <v>8319</v>
      </c>
      <c r="Q2905" t="s">
        <v>8320</v>
      </c>
      <c r="R2905" s="12">
        <f t="shared" si="159"/>
        <v>42037.598958333328</v>
      </c>
      <c r="S2905" s="13">
        <f t="shared" si="160"/>
        <v>42067.598958333328</v>
      </c>
    </row>
    <row r="2906" spans="1:20" ht="43.2" x14ac:dyDescent="0.3">
      <c r="A2906">
        <v>3592</v>
      </c>
      <c r="B2906" s="3" t="s">
        <v>3591</v>
      </c>
      <c r="C2906" s="3" t="s">
        <v>7702</v>
      </c>
      <c r="D2906" s="6">
        <v>2000</v>
      </c>
      <c r="E2906" s="8">
        <v>2545</v>
      </c>
      <c r="F2906" t="s">
        <v>8218</v>
      </c>
      <c r="G2906" t="s">
        <v>8223</v>
      </c>
      <c r="H2906" t="s">
        <v>8245</v>
      </c>
      <c r="I2906" s="14">
        <v>1423630740</v>
      </c>
      <c r="J2906" s="14">
        <v>1418673307</v>
      </c>
      <c r="K2906" t="b">
        <v>0</v>
      </c>
      <c r="L2906">
        <v>35</v>
      </c>
      <c r="M2906" t="b">
        <v>1</v>
      </c>
      <c r="N2906" t="s">
        <v>8269</v>
      </c>
      <c r="O2906">
        <f t="shared" si="161"/>
        <v>127</v>
      </c>
      <c r="P2906" t="s">
        <v>8319</v>
      </c>
      <c r="Q2906" t="s">
        <v>8320</v>
      </c>
      <c r="R2906" s="12">
        <f t="shared" si="159"/>
        <v>41988.829942129625</v>
      </c>
      <c r="S2906" s="13">
        <f t="shared" si="160"/>
        <v>42046.207638888889</v>
      </c>
      <c r="T2906">
        <f t="shared" ref="T2906:T2907" si="163">YEAR(R2906)</f>
        <v>2014</v>
      </c>
    </row>
    <row r="2907" spans="1:20" ht="57.6" x14ac:dyDescent="0.3">
      <c r="A2907">
        <v>2977</v>
      </c>
      <c r="B2907" s="3" t="s">
        <v>2977</v>
      </c>
      <c r="C2907" s="3" t="s">
        <v>7087</v>
      </c>
      <c r="D2907" s="6">
        <v>3000</v>
      </c>
      <c r="E2907" s="8">
        <v>3407</v>
      </c>
      <c r="F2907" t="s">
        <v>8218</v>
      </c>
      <c r="G2907" t="s">
        <v>8223</v>
      </c>
      <c r="H2907" t="s">
        <v>8245</v>
      </c>
      <c r="I2907" s="14">
        <v>1427076840</v>
      </c>
      <c r="J2907" s="14">
        <v>1421960934</v>
      </c>
      <c r="K2907" t="b">
        <v>0</v>
      </c>
      <c r="L2907">
        <v>30</v>
      </c>
      <c r="M2907" t="b">
        <v>1</v>
      </c>
      <c r="N2907" t="s">
        <v>8269</v>
      </c>
      <c r="O2907">
        <f t="shared" si="161"/>
        <v>114</v>
      </c>
      <c r="P2907" t="s">
        <v>8319</v>
      </c>
      <c r="Q2907" t="s">
        <v>8320</v>
      </c>
      <c r="R2907" s="12">
        <f t="shared" si="159"/>
        <v>42026.88118055556</v>
      </c>
      <c r="S2907" s="13">
        <f t="shared" si="160"/>
        <v>42086.093055555553</v>
      </c>
      <c r="T2907">
        <f t="shared" si="163"/>
        <v>2015</v>
      </c>
    </row>
    <row r="2908" spans="1:20" ht="43.2" x14ac:dyDescent="0.3">
      <c r="A2908">
        <v>3352</v>
      </c>
      <c r="B2908" s="3" t="s">
        <v>3351</v>
      </c>
      <c r="C2908" s="3" t="s">
        <v>7462</v>
      </c>
      <c r="D2908" s="6">
        <v>5000</v>
      </c>
      <c r="E2908" s="8">
        <v>5376</v>
      </c>
      <c r="F2908" t="s">
        <v>8218</v>
      </c>
      <c r="G2908" t="s">
        <v>8224</v>
      </c>
      <c r="H2908" t="s">
        <v>8246</v>
      </c>
      <c r="I2908" s="14">
        <v>1467414000</v>
      </c>
      <c r="J2908" s="14">
        <v>1462492178</v>
      </c>
      <c r="K2908" t="b">
        <v>0</v>
      </c>
      <c r="L2908">
        <v>70</v>
      </c>
      <c r="M2908" t="b">
        <v>1</v>
      </c>
      <c r="N2908" t="s">
        <v>8269</v>
      </c>
      <c r="O2908">
        <f t="shared" si="161"/>
        <v>108</v>
      </c>
      <c r="P2908" t="s">
        <v>8319</v>
      </c>
      <c r="Q2908" t="s">
        <v>8320</v>
      </c>
      <c r="R2908" s="12">
        <f t="shared" si="159"/>
        <v>42495.992800925931</v>
      </c>
      <c r="S2908" s="13">
        <f t="shared" si="160"/>
        <v>42552.958333333328</v>
      </c>
    </row>
    <row r="2909" spans="1:20" ht="43.2" x14ac:dyDescent="0.3">
      <c r="A2909">
        <v>3163</v>
      </c>
      <c r="B2909" s="3" t="s">
        <v>3163</v>
      </c>
      <c r="C2909" s="3" t="s">
        <v>7273</v>
      </c>
      <c r="D2909" s="6">
        <v>13000</v>
      </c>
      <c r="E2909" s="8">
        <v>14450</v>
      </c>
      <c r="F2909" t="s">
        <v>8218</v>
      </c>
      <c r="G2909" t="s">
        <v>8223</v>
      </c>
      <c r="H2909" t="s">
        <v>8245</v>
      </c>
      <c r="I2909" s="14">
        <v>1402855525</v>
      </c>
      <c r="J2909" s="14">
        <v>1400263525</v>
      </c>
      <c r="K2909" t="b">
        <v>1</v>
      </c>
      <c r="L2909">
        <v>72</v>
      </c>
      <c r="M2909" t="b">
        <v>1</v>
      </c>
      <c r="N2909" t="s">
        <v>8269</v>
      </c>
      <c r="O2909">
        <f t="shared" si="161"/>
        <v>111</v>
      </c>
      <c r="P2909" t="s">
        <v>8319</v>
      </c>
      <c r="Q2909" t="s">
        <v>8320</v>
      </c>
      <c r="R2909" s="12">
        <f t="shared" si="159"/>
        <v>41775.753761574073</v>
      </c>
      <c r="S2909" s="13">
        <f t="shared" si="160"/>
        <v>41805.753761574073</v>
      </c>
      <c r="T2909">
        <f t="shared" ref="T2909:T2912" si="164">YEAR(R2909)</f>
        <v>2014</v>
      </c>
    </row>
    <row r="2910" spans="1:20" ht="43.2" x14ac:dyDescent="0.3">
      <c r="A2910">
        <v>2810</v>
      </c>
      <c r="B2910" s="3" t="s">
        <v>2810</v>
      </c>
      <c r="C2910" s="3" t="s">
        <v>6920</v>
      </c>
      <c r="D2910" s="6">
        <v>2500</v>
      </c>
      <c r="E2910" s="8">
        <v>2705</v>
      </c>
      <c r="F2910" t="s">
        <v>8218</v>
      </c>
      <c r="G2910" t="s">
        <v>8223</v>
      </c>
      <c r="H2910" t="s">
        <v>8245</v>
      </c>
      <c r="I2910" s="14">
        <v>1401595140</v>
      </c>
      <c r="J2910" s="14">
        <v>1398828064</v>
      </c>
      <c r="K2910" t="b">
        <v>0</v>
      </c>
      <c r="L2910">
        <v>57</v>
      </c>
      <c r="M2910" t="b">
        <v>1</v>
      </c>
      <c r="N2910" t="s">
        <v>8269</v>
      </c>
      <c r="O2910">
        <f t="shared" si="161"/>
        <v>108</v>
      </c>
      <c r="P2910" t="s">
        <v>8319</v>
      </c>
      <c r="Q2910" t="s">
        <v>8320</v>
      </c>
      <c r="R2910" s="12">
        <f t="shared" si="159"/>
        <v>41759.13962962963</v>
      </c>
      <c r="S2910" s="13">
        <f t="shared" si="160"/>
        <v>41791.165972222225</v>
      </c>
      <c r="T2910">
        <f t="shared" si="164"/>
        <v>2014</v>
      </c>
    </row>
    <row r="2911" spans="1:20" ht="57.6" x14ac:dyDescent="0.3">
      <c r="A2911">
        <v>3250</v>
      </c>
      <c r="B2911" s="3" t="s">
        <v>3250</v>
      </c>
      <c r="C2911" s="3" t="s">
        <v>7360</v>
      </c>
      <c r="D2911" s="6">
        <v>25000</v>
      </c>
      <c r="E2911" s="8">
        <v>25388</v>
      </c>
      <c r="F2911" t="s">
        <v>8218</v>
      </c>
      <c r="G2911" t="s">
        <v>8223</v>
      </c>
      <c r="H2911" t="s">
        <v>8245</v>
      </c>
      <c r="I2911" s="14">
        <v>1415213324</v>
      </c>
      <c r="J2911" s="14">
        <v>1412617724</v>
      </c>
      <c r="K2911" t="b">
        <v>1</v>
      </c>
      <c r="L2911">
        <v>213</v>
      </c>
      <c r="M2911" t="b">
        <v>1</v>
      </c>
      <c r="N2911" t="s">
        <v>8269</v>
      </c>
      <c r="O2911">
        <f t="shared" si="161"/>
        <v>102</v>
      </c>
      <c r="P2911" t="s">
        <v>8319</v>
      </c>
      <c r="Q2911" t="s">
        <v>8320</v>
      </c>
      <c r="R2911" s="12">
        <f t="shared" si="159"/>
        <v>41918.742175925923</v>
      </c>
      <c r="S2911" s="13">
        <f t="shared" si="160"/>
        <v>41948.783842592595</v>
      </c>
      <c r="T2911">
        <f t="shared" si="164"/>
        <v>2014</v>
      </c>
    </row>
    <row r="2912" spans="1:20" ht="43.2" x14ac:dyDescent="0.3">
      <c r="A2912">
        <v>3713</v>
      </c>
      <c r="B2912" s="3" t="s">
        <v>3710</v>
      </c>
      <c r="C2912" s="3" t="s">
        <v>7823</v>
      </c>
      <c r="D2912" s="6">
        <v>2000</v>
      </c>
      <c r="E2912" s="8">
        <v>2030</v>
      </c>
      <c r="F2912" t="s">
        <v>8218</v>
      </c>
      <c r="G2912" t="s">
        <v>8223</v>
      </c>
      <c r="H2912" t="s">
        <v>8245</v>
      </c>
      <c r="I2912" s="14">
        <v>1465062166</v>
      </c>
      <c r="J2912" s="14">
        <v>1463334166</v>
      </c>
      <c r="K2912" t="b">
        <v>0</v>
      </c>
      <c r="L2912">
        <v>19</v>
      </c>
      <c r="M2912" t="b">
        <v>1</v>
      </c>
      <c r="N2912" t="s">
        <v>8269</v>
      </c>
      <c r="O2912">
        <f t="shared" si="161"/>
        <v>102</v>
      </c>
      <c r="P2912" t="s">
        <v>8319</v>
      </c>
      <c r="Q2912" t="s">
        <v>8320</v>
      </c>
      <c r="R2912" s="12">
        <f t="shared" si="159"/>
        <v>42505.738032407404</v>
      </c>
      <c r="S2912" s="13">
        <f t="shared" si="160"/>
        <v>42525.738032407404</v>
      </c>
      <c r="T2912">
        <f t="shared" si="164"/>
        <v>2016</v>
      </c>
    </row>
    <row r="2913" spans="1:20" ht="28.8" x14ac:dyDescent="0.3">
      <c r="A2913">
        <v>3850</v>
      </c>
      <c r="B2913" s="3" t="s">
        <v>3847</v>
      </c>
      <c r="C2913" s="3" t="s">
        <v>7959</v>
      </c>
      <c r="D2913" s="6">
        <v>1000</v>
      </c>
      <c r="E2913" s="8">
        <v>38</v>
      </c>
      <c r="F2913" t="s">
        <v>8220</v>
      </c>
      <c r="G2913" t="s">
        <v>8223</v>
      </c>
      <c r="H2913" t="s">
        <v>8245</v>
      </c>
      <c r="I2913" s="14">
        <v>1420081143</v>
      </c>
      <c r="J2913" s="14">
        <v>1417489143</v>
      </c>
      <c r="K2913" t="b">
        <v>1</v>
      </c>
      <c r="L2913">
        <v>4</v>
      </c>
      <c r="M2913" t="b">
        <v>0</v>
      </c>
      <c r="N2913" t="s">
        <v>8269</v>
      </c>
      <c r="O2913">
        <f t="shared" si="161"/>
        <v>4</v>
      </c>
      <c r="P2913" t="s">
        <v>8319</v>
      </c>
      <c r="Q2913" t="s">
        <v>8320</v>
      </c>
      <c r="R2913" s="12">
        <f t="shared" si="159"/>
        <v>41975.124340277776</v>
      </c>
      <c r="S2913" s="13">
        <f t="shared" si="160"/>
        <v>42005.124340277776</v>
      </c>
    </row>
    <row r="2914" spans="1:20" ht="43.2" x14ac:dyDescent="0.3">
      <c r="A2914">
        <v>2854</v>
      </c>
      <c r="B2914" s="3" t="s">
        <v>2854</v>
      </c>
      <c r="C2914" s="3" t="s">
        <v>6964</v>
      </c>
      <c r="D2914" s="6">
        <v>1000</v>
      </c>
      <c r="E2914" s="8">
        <v>417</v>
      </c>
      <c r="F2914" t="s">
        <v>8220</v>
      </c>
      <c r="G2914" t="s">
        <v>8224</v>
      </c>
      <c r="H2914" t="s">
        <v>8246</v>
      </c>
      <c r="I2914" s="14">
        <v>1431018719</v>
      </c>
      <c r="J2914" s="14">
        <v>1429290719</v>
      </c>
      <c r="K2914" t="b">
        <v>0</v>
      </c>
      <c r="L2914">
        <v>14</v>
      </c>
      <c r="M2914" t="b">
        <v>0</v>
      </c>
      <c r="N2914" t="s">
        <v>8269</v>
      </c>
      <c r="O2914">
        <f t="shared" si="161"/>
        <v>42</v>
      </c>
      <c r="P2914" t="s">
        <v>8319</v>
      </c>
      <c r="Q2914" t="s">
        <v>8320</v>
      </c>
      <c r="R2914" s="12">
        <f t="shared" si="159"/>
        <v>42111.71665509259</v>
      </c>
      <c r="S2914" s="13">
        <f t="shared" si="160"/>
        <v>42131.71665509259</v>
      </c>
    </row>
    <row r="2915" spans="1:20" ht="43.2" x14ac:dyDescent="0.3">
      <c r="A2915">
        <v>3156</v>
      </c>
      <c r="B2915" s="3" t="s">
        <v>3156</v>
      </c>
      <c r="C2915" s="3" t="s">
        <v>7266</v>
      </c>
      <c r="D2915" s="6">
        <v>5500</v>
      </c>
      <c r="E2915" s="8">
        <v>5600</v>
      </c>
      <c r="F2915" t="s">
        <v>8218</v>
      </c>
      <c r="G2915" t="s">
        <v>8223</v>
      </c>
      <c r="H2915" t="s">
        <v>8245</v>
      </c>
      <c r="I2915" s="14">
        <v>1338591144</v>
      </c>
      <c r="J2915" s="14">
        <v>1335567144</v>
      </c>
      <c r="K2915" t="b">
        <v>1</v>
      </c>
      <c r="L2915">
        <v>89</v>
      </c>
      <c r="M2915" t="b">
        <v>1</v>
      </c>
      <c r="N2915" t="s">
        <v>8269</v>
      </c>
      <c r="O2915">
        <f t="shared" si="161"/>
        <v>102</v>
      </c>
      <c r="P2915" t="s">
        <v>8319</v>
      </c>
      <c r="Q2915" t="s">
        <v>8320</v>
      </c>
      <c r="R2915" s="12">
        <f t="shared" si="159"/>
        <v>41026.953055555554</v>
      </c>
      <c r="S2915" s="13">
        <f t="shared" si="160"/>
        <v>41061.953055555554</v>
      </c>
      <c r="T2915">
        <f>YEAR(R2915)</f>
        <v>2012</v>
      </c>
    </row>
    <row r="2916" spans="1:20" ht="43.2" x14ac:dyDescent="0.3">
      <c r="A2916">
        <v>3972</v>
      </c>
      <c r="B2916" s="3" t="s">
        <v>3969</v>
      </c>
      <c r="C2916" s="3" t="s">
        <v>8079</v>
      </c>
      <c r="D2916" s="6">
        <v>1000</v>
      </c>
      <c r="E2916" s="8">
        <v>211</v>
      </c>
      <c r="F2916" t="s">
        <v>8220</v>
      </c>
      <c r="G2916" t="s">
        <v>8223</v>
      </c>
      <c r="H2916" t="s">
        <v>8245</v>
      </c>
      <c r="I2916" s="14">
        <v>1423186634</v>
      </c>
      <c r="J2916" s="14">
        <v>1418002634</v>
      </c>
      <c r="K2916" t="b">
        <v>0</v>
      </c>
      <c r="L2916">
        <v>8</v>
      </c>
      <c r="M2916" t="b">
        <v>0</v>
      </c>
      <c r="N2916" t="s">
        <v>8269</v>
      </c>
      <c r="O2916">
        <f t="shared" si="161"/>
        <v>21</v>
      </c>
      <c r="P2916" t="s">
        <v>8319</v>
      </c>
      <c r="Q2916" t="s">
        <v>8320</v>
      </c>
      <c r="R2916" s="12">
        <f t="shared" si="159"/>
        <v>41981.067523148144</v>
      </c>
      <c r="S2916" s="13">
        <f t="shared" si="160"/>
        <v>42041.067523148144</v>
      </c>
    </row>
    <row r="2917" spans="1:20" ht="43.2" x14ac:dyDescent="0.3">
      <c r="A2917">
        <v>3895</v>
      </c>
      <c r="B2917" s="3" t="s">
        <v>3892</v>
      </c>
      <c r="C2917" s="3" t="s">
        <v>8003</v>
      </c>
      <c r="D2917" s="6">
        <v>1000</v>
      </c>
      <c r="E2917" s="8">
        <v>50</v>
      </c>
      <c r="F2917" t="s">
        <v>8220</v>
      </c>
      <c r="G2917" t="s">
        <v>8223</v>
      </c>
      <c r="H2917" t="s">
        <v>8245</v>
      </c>
      <c r="I2917" s="14">
        <v>1425103218</v>
      </c>
      <c r="J2917" s="14">
        <v>1422424818</v>
      </c>
      <c r="K2917" t="b">
        <v>0</v>
      </c>
      <c r="L2917">
        <v>1</v>
      </c>
      <c r="M2917" t="b">
        <v>0</v>
      </c>
      <c r="N2917" t="s">
        <v>8269</v>
      </c>
      <c r="O2917">
        <f t="shared" si="161"/>
        <v>5</v>
      </c>
      <c r="P2917" t="s">
        <v>8319</v>
      </c>
      <c r="Q2917" t="s">
        <v>8320</v>
      </c>
      <c r="R2917" s="12">
        <f t="shared" si="159"/>
        <v>42032.250208333338</v>
      </c>
      <c r="S2917" s="13">
        <f t="shared" si="160"/>
        <v>42063.250208333338</v>
      </c>
    </row>
    <row r="2918" spans="1:20" ht="57.6" x14ac:dyDescent="0.3">
      <c r="A2918">
        <v>3827</v>
      </c>
      <c r="B2918" s="3" t="s">
        <v>3824</v>
      </c>
      <c r="C2918" s="3" t="s">
        <v>7936</v>
      </c>
      <c r="D2918" s="6">
        <v>3000</v>
      </c>
      <c r="E2918" s="8">
        <v>4580</v>
      </c>
      <c r="F2918" t="s">
        <v>8218</v>
      </c>
      <c r="G2918" t="s">
        <v>8224</v>
      </c>
      <c r="H2918" t="s">
        <v>8246</v>
      </c>
      <c r="I2918" s="14">
        <v>1427414400</v>
      </c>
      <c r="J2918" s="14">
        <v>1422656201</v>
      </c>
      <c r="K2918" t="b">
        <v>0</v>
      </c>
      <c r="L2918">
        <v>65</v>
      </c>
      <c r="M2918" t="b">
        <v>1</v>
      </c>
      <c r="N2918" t="s">
        <v>8269</v>
      </c>
      <c r="O2918">
        <f t="shared" si="161"/>
        <v>153</v>
      </c>
      <c r="P2918" t="s">
        <v>8319</v>
      </c>
      <c r="Q2918" t="s">
        <v>8320</v>
      </c>
      <c r="R2918" s="12">
        <f t="shared" si="159"/>
        <v>42034.928252314814</v>
      </c>
      <c r="S2918" s="13">
        <f t="shared" si="160"/>
        <v>42090</v>
      </c>
    </row>
    <row r="2919" spans="1:20" ht="43.2" x14ac:dyDescent="0.3">
      <c r="A2919">
        <v>3821</v>
      </c>
      <c r="B2919" s="3" t="s">
        <v>3818</v>
      </c>
      <c r="C2919" s="3" t="s">
        <v>7930</v>
      </c>
      <c r="D2919" s="6">
        <v>3500</v>
      </c>
      <c r="E2919" s="8">
        <v>3659</v>
      </c>
      <c r="F2919" t="s">
        <v>8218</v>
      </c>
      <c r="G2919" t="s">
        <v>8223</v>
      </c>
      <c r="H2919" t="s">
        <v>8245</v>
      </c>
      <c r="I2919" s="14">
        <v>1451881207</v>
      </c>
      <c r="J2919" s="14">
        <v>1449116407</v>
      </c>
      <c r="K2919" t="b">
        <v>0</v>
      </c>
      <c r="L2919">
        <v>46</v>
      </c>
      <c r="M2919" t="b">
        <v>1</v>
      </c>
      <c r="N2919" t="s">
        <v>8269</v>
      </c>
      <c r="O2919">
        <f t="shared" si="161"/>
        <v>105</v>
      </c>
      <c r="P2919" t="s">
        <v>8319</v>
      </c>
      <c r="Q2919" t="s">
        <v>8320</v>
      </c>
      <c r="R2919" s="12">
        <f t="shared" si="159"/>
        <v>42341.180636574078</v>
      </c>
      <c r="S2919" s="13">
        <f t="shared" si="160"/>
        <v>42373.180636574078</v>
      </c>
      <c r="T2919">
        <f>YEAR(R2919)</f>
        <v>2015</v>
      </c>
    </row>
    <row r="2920" spans="1:20" ht="43.2" x14ac:dyDescent="0.3">
      <c r="A2920">
        <v>3216</v>
      </c>
      <c r="B2920" s="3" t="s">
        <v>3216</v>
      </c>
      <c r="C2920" s="3" t="s">
        <v>7326</v>
      </c>
      <c r="D2920" s="6">
        <v>2000</v>
      </c>
      <c r="E2920" s="8">
        <v>2001</v>
      </c>
      <c r="F2920" t="s">
        <v>8218</v>
      </c>
      <c r="G2920" t="s">
        <v>8224</v>
      </c>
      <c r="H2920" t="s">
        <v>8246</v>
      </c>
      <c r="I2920" s="14">
        <v>1436625000</v>
      </c>
      <c r="J2920" s="14">
        <v>1433934371</v>
      </c>
      <c r="K2920" t="b">
        <v>1</v>
      </c>
      <c r="L2920">
        <v>35</v>
      </c>
      <c r="M2920" t="b">
        <v>1</v>
      </c>
      <c r="N2920" t="s">
        <v>8269</v>
      </c>
      <c r="O2920">
        <f t="shared" si="161"/>
        <v>100</v>
      </c>
      <c r="P2920" t="s">
        <v>8319</v>
      </c>
      <c r="Q2920" t="s">
        <v>8320</v>
      </c>
      <c r="R2920" s="12">
        <f t="shared" si="159"/>
        <v>42165.462627314817</v>
      </c>
      <c r="S2920" s="13">
        <f t="shared" si="160"/>
        <v>42196.604166666672</v>
      </c>
    </row>
    <row r="2921" spans="1:20" ht="43.2" x14ac:dyDescent="0.3">
      <c r="A2921">
        <v>3394</v>
      </c>
      <c r="B2921" s="3" t="s">
        <v>3393</v>
      </c>
      <c r="C2921" s="3" t="s">
        <v>7504</v>
      </c>
      <c r="D2921" s="6">
        <v>550</v>
      </c>
      <c r="E2921" s="8">
        <v>783</v>
      </c>
      <c r="F2921" t="s">
        <v>8218</v>
      </c>
      <c r="G2921" t="s">
        <v>8224</v>
      </c>
      <c r="H2921" t="s">
        <v>8246</v>
      </c>
      <c r="I2921" s="14">
        <v>1406470645</v>
      </c>
      <c r="J2921" s="14">
        <v>1403878645</v>
      </c>
      <c r="K2921" t="b">
        <v>0</v>
      </c>
      <c r="L2921">
        <v>27</v>
      </c>
      <c r="M2921" t="b">
        <v>1</v>
      </c>
      <c r="N2921" t="s">
        <v>8269</v>
      </c>
      <c r="O2921">
        <f t="shared" si="161"/>
        <v>142</v>
      </c>
      <c r="P2921" t="s">
        <v>8319</v>
      </c>
      <c r="Q2921" t="s">
        <v>8320</v>
      </c>
      <c r="R2921" s="12">
        <f t="shared" si="159"/>
        <v>41817.59542824074</v>
      </c>
      <c r="S2921" s="13">
        <f t="shared" si="160"/>
        <v>41847.59542824074</v>
      </c>
    </row>
    <row r="2922" spans="1:20" ht="43.2" x14ac:dyDescent="0.3">
      <c r="A2922">
        <v>2812</v>
      </c>
      <c r="B2922" s="3" t="s">
        <v>2812</v>
      </c>
      <c r="C2922" s="3" t="s">
        <v>6922</v>
      </c>
      <c r="D2922" s="6">
        <v>5000</v>
      </c>
      <c r="E2922" s="8">
        <v>5665</v>
      </c>
      <c r="F2922" t="s">
        <v>8218</v>
      </c>
      <c r="G2922" t="s">
        <v>8228</v>
      </c>
      <c r="H2922" t="s">
        <v>8250</v>
      </c>
      <c r="I2922" s="14">
        <v>1428292800</v>
      </c>
      <c r="J2922" s="14">
        <v>1424368298</v>
      </c>
      <c r="K2922" t="b">
        <v>0</v>
      </c>
      <c r="L2922">
        <v>83</v>
      </c>
      <c r="M2922" t="b">
        <v>1</v>
      </c>
      <c r="N2922" t="s">
        <v>8269</v>
      </c>
      <c r="O2922">
        <f t="shared" si="161"/>
        <v>113</v>
      </c>
      <c r="P2922" t="s">
        <v>8319</v>
      </c>
      <c r="Q2922" t="s">
        <v>8320</v>
      </c>
      <c r="R2922" s="12">
        <f t="shared" si="159"/>
        <v>42054.74418981481</v>
      </c>
      <c r="S2922" s="13">
        <f t="shared" si="160"/>
        <v>42100.166666666672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4">
        <v>1411679804</v>
      </c>
      <c r="J2923" s="14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61"/>
        <v>129</v>
      </c>
      <c r="P2923" t="s">
        <v>8319</v>
      </c>
      <c r="Q2923" t="s">
        <v>8357</v>
      </c>
      <c r="R2923" s="12">
        <f t="shared" si="159"/>
        <v>41877.886620370373</v>
      </c>
      <c r="S2923" s="13">
        <f t="shared" si="160"/>
        <v>41907.886620370373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4">
        <v>1431982727</v>
      </c>
      <c r="J2924" s="1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61"/>
        <v>100</v>
      </c>
      <c r="P2924" t="s">
        <v>8319</v>
      </c>
      <c r="Q2924" t="s">
        <v>8357</v>
      </c>
      <c r="R2924" s="12">
        <f t="shared" si="159"/>
        <v>42097.874155092592</v>
      </c>
      <c r="S2924" s="13">
        <f t="shared" si="160"/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4">
        <v>1422068400</v>
      </c>
      <c r="J2925" s="14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61"/>
        <v>100</v>
      </c>
      <c r="P2925" t="s">
        <v>8319</v>
      </c>
      <c r="Q2925" t="s">
        <v>8357</v>
      </c>
      <c r="R2925" s="12">
        <f t="shared" si="159"/>
        <v>42013.15253472222</v>
      </c>
      <c r="S2925" s="13">
        <f t="shared" si="160"/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4">
        <v>1431143940</v>
      </c>
      <c r="J2926" s="14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61"/>
        <v>103</v>
      </c>
      <c r="P2926" t="s">
        <v>8319</v>
      </c>
      <c r="Q2926" t="s">
        <v>8357</v>
      </c>
      <c r="R2926" s="12">
        <f t="shared" si="159"/>
        <v>42103.556828703702</v>
      </c>
      <c r="S2926" s="13">
        <f t="shared" si="160"/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4">
        <v>1410444068</v>
      </c>
      <c r="J2927" s="14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61"/>
        <v>102</v>
      </c>
      <c r="P2927" t="s">
        <v>8319</v>
      </c>
      <c r="Q2927" t="s">
        <v>8357</v>
      </c>
      <c r="R2927" s="12">
        <f t="shared" si="159"/>
        <v>41863.584120370368</v>
      </c>
      <c r="S2927" s="13">
        <f t="shared" si="160"/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4">
        <v>1424715779</v>
      </c>
      <c r="J2928" s="14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61"/>
        <v>125</v>
      </c>
      <c r="P2928" t="s">
        <v>8319</v>
      </c>
      <c r="Q2928" t="s">
        <v>8357</v>
      </c>
      <c r="R2928" s="12">
        <f t="shared" si="159"/>
        <v>42044.765960648147</v>
      </c>
      <c r="S2928" s="13">
        <f t="shared" si="160"/>
        <v>42058.765960648147</v>
      </c>
    </row>
    <row r="2929" spans="1:19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4">
        <v>1405400400</v>
      </c>
      <c r="J2929" s="14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61"/>
        <v>131</v>
      </c>
      <c r="P2929" t="s">
        <v>8319</v>
      </c>
      <c r="Q2929" t="s">
        <v>8357</v>
      </c>
      <c r="R2929" s="12">
        <f t="shared" si="159"/>
        <v>41806.669317129628</v>
      </c>
      <c r="S2929" s="13">
        <f t="shared" si="160"/>
        <v>41835.208333333336</v>
      </c>
    </row>
    <row r="2930" spans="1:19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4">
        <v>1457135846</v>
      </c>
      <c r="J2930" s="14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61"/>
        <v>100</v>
      </c>
      <c r="P2930" t="s">
        <v>8319</v>
      </c>
      <c r="Q2930" t="s">
        <v>8357</v>
      </c>
      <c r="R2930" s="12">
        <f t="shared" si="159"/>
        <v>42403.998217592598</v>
      </c>
      <c r="S2930" s="13">
        <f t="shared" si="160"/>
        <v>42433.998217592598</v>
      </c>
    </row>
    <row r="2931" spans="1:19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4">
        <v>1401024758</v>
      </c>
      <c r="J2931" s="14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61"/>
        <v>102</v>
      </c>
      <c r="P2931" t="s">
        <v>8319</v>
      </c>
      <c r="Q2931" t="s">
        <v>8357</v>
      </c>
      <c r="R2931" s="12">
        <f t="shared" si="159"/>
        <v>41754.564328703702</v>
      </c>
      <c r="S2931" s="13">
        <f t="shared" si="160"/>
        <v>41784.564328703702</v>
      </c>
    </row>
    <row r="2932" spans="1:19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4">
        <v>1431007264</v>
      </c>
      <c r="J2932" s="14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61"/>
        <v>101</v>
      </c>
      <c r="P2932" t="s">
        <v>8319</v>
      </c>
      <c r="Q2932" t="s">
        <v>8357</v>
      </c>
      <c r="R2932" s="12">
        <f t="shared" si="159"/>
        <v>42101.584074074075</v>
      </c>
      <c r="S2932" s="13">
        <f t="shared" si="160"/>
        <v>42131.584074074075</v>
      </c>
    </row>
    <row r="2933" spans="1:19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4">
        <v>1410761280</v>
      </c>
      <c r="J2933" s="14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61"/>
        <v>106</v>
      </c>
      <c r="P2933" t="s">
        <v>8319</v>
      </c>
      <c r="Q2933" t="s">
        <v>8357</v>
      </c>
      <c r="R2933" s="12">
        <f t="shared" si="159"/>
        <v>41872.291238425925</v>
      </c>
      <c r="S2933" s="13">
        <f t="shared" si="160"/>
        <v>41897.255555555559</v>
      </c>
    </row>
    <row r="2934" spans="1:19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4">
        <v>1424516400</v>
      </c>
      <c r="J2934" s="1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61"/>
        <v>105</v>
      </c>
      <c r="P2934" t="s">
        <v>8319</v>
      </c>
      <c r="Q2934" t="s">
        <v>8357</v>
      </c>
      <c r="R2934" s="12">
        <f t="shared" si="159"/>
        <v>42025.164780092593</v>
      </c>
      <c r="S2934" s="13">
        <f t="shared" si="160"/>
        <v>42056.458333333328</v>
      </c>
    </row>
    <row r="2935" spans="1:19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4">
        <v>1465081053</v>
      </c>
      <c r="J2935" s="14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61"/>
        <v>103</v>
      </c>
      <c r="P2935" t="s">
        <v>8319</v>
      </c>
      <c r="Q2935" t="s">
        <v>8357</v>
      </c>
      <c r="R2935" s="12">
        <f t="shared" si="159"/>
        <v>42495.956631944442</v>
      </c>
      <c r="S2935" s="13">
        <f t="shared" si="160"/>
        <v>42525.956631944442</v>
      </c>
    </row>
    <row r="2936" spans="1:19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4">
        <v>1402845364</v>
      </c>
      <c r="J2936" s="14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61"/>
        <v>108</v>
      </c>
      <c r="P2936" t="s">
        <v>8319</v>
      </c>
      <c r="Q2936" t="s">
        <v>8357</v>
      </c>
      <c r="R2936" s="12">
        <f t="shared" si="159"/>
        <v>41775.636157407411</v>
      </c>
      <c r="S2936" s="13">
        <f t="shared" si="160"/>
        <v>41805.636157407411</v>
      </c>
    </row>
    <row r="2937" spans="1:19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4">
        <v>1472490000</v>
      </c>
      <c r="J2937" s="14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61"/>
        <v>101</v>
      </c>
      <c r="P2937" t="s">
        <v>8319</v>
      </c>
      <c r="Q2937" t="s">
        <v>8357</v>
      </c>
      <c r="R2937" s="12">
        <f t="shared" si="159"/>
        <v>42553.583425925928</v>
      </c>
      <c r="S2937" s="13">
        <f t="shared" si="160"/>
        <v>42611.708333333328</v>
      </c>
    </row>
    <row r="2938" spans="1:19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4">
        <v>1413176340</v>
      </c>
      <c r="J2938" s="14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61"/>
        <v>128</v>
      </c>
      <c r="P2938" t="s">
        <v>8319</v>
      </c>
      <c r="Q2938" t="s">
        <v>8357</v>
      </c>
      <c r="R2938" s="12">
        <f t="shared" si="159"/>
        <v>41912.650729166664</v>
      </c>
      <c r="S2938" s="13">
        <f t="shared" si="160"/>
        <v>41925.207638888889</v>
      </c>
    </row>
    <row r="2939" spans="1:19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4">
        <v>1405249113</v>
      </c>
      <c r="J2939" s="14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61"/>
        <v>133</v>
      </c>
      <c r="P2939" t="s">
        <v>8319</v>
      </c>
      <c r="Q2939" t="s">
        <v>8357</v>
      </c>
      <c r="R2939" s="12">
        <f t="shared" si="159"/>
        <v>41803.457326388889</v>
      </c>
      <c r="S2939" s="13">
        <f t="shared" si="160"/>
        <v>41833.457326388889</v>
      </c>
    </row>
    <row r="2940" spans="1:19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4">
        <v>1422636814</v>
      </c>
      <c r="J2940" s="14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61"/>
        <v>101</v>
      </c>
      <c r="P2940" t="s">
        <v>8319</v>
      </c>
      <c r="Q2940" t="s">
        <v>8357</v>
      </c>
      <c r="R2940" s="12">
        <f t="shared" si="159"/>
        <v>42004.703865740739</v>
      </c>
      <c r="S2940" s="13">
        <f t="shared" si="160"/>
        <v>42034.703865740739</v>
      </c>
    </row>
    <row r="2941" spans="1:19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4">
        <v>1409187600</v>
      </c>
      <c r="J2941" s="14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61"/>
        <v>103</v>
      </c>
      <c r="P2941" t="s">
        <v>8319</v>
      </c>
      <c r="Q2941" t="s">
        <v>8357</v>
      </c>
      <c r="R2941" s="12">
        <f t="shared" si="159"/>
        <v>41845.809166666666</v>
      </c>
      <c r="S2941" s="13">
        <f t="shared" si="160"/>
        <v>41879.041666666664</v>
      </c>
    </row>
    <row r="2942" spans="1:19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4">
        <v>1421606018</v>
      </c>
      <c r="J2942" s="14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61"/>
        <v>107</v>
      </c>
      <c r="P2942" t="s">
        <v>8319</v>
      </c>
      <c r="Q2942" t="s">
        <v>8357</v>
      </c>
      <c r="R2942" s="12">
        <f t="shared" si="159"/>
        <v>41982.773356481484</v>
      </c>
      <c r="S2942" s="13">
        <f t="shared" si="160"/>
        <v>42022.773356481484</v>
      </c>
    </row>
    <row r="2943" spans="1:19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4">
        <v>1425250955</v>
      </c>
      <c r="J2943" s="14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61"/>
        <v>0</v>
      </c>
      <c r="P2943" t="s">
        <v>8319</v>
      </c>
      <c r="Q2943" t="s">
        <v>8355</v>
      </c>
      <c r="R2943" s="12">
        <f t="shared" si="159"/>
        <v>42034.960127314815</v>
      </c>
      <c r="S2943" s="13">
        <f t="shared" si="160"/>
        <v>42064.960127314815</v>
      </c>
    </row>
    <row r="2944" spans="1:19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4">
        <v>1450297080</v>
      </c>
      <c r="J2944" s="1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61"/>
        <v>20</v>
      </c>
      <c r="P2944" t="s">
        <v>8319</v>
      </c>
      <c r="Q2944" t="s">
        <v>8355</v>
      </c>
      <c r="R2944" s="12">
        <f t="shared" si="159"/>
        <v>42334.803923611107</v>
      </c>
      <c r="S2944" s="13">
        <f t="shared" si="160"/>
        <v>42354.845833333333</v>
      </c>
    </row>
    <row r="2945" spans="1:19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4">
        <v>1428894380</v>
      </c>
      <c r="J2945" s="14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61"/>
        <v>0</v>
      </c>
      <c r="P2945" t="s">
        <v>8319</v>
      </c>
      <c r="Q2945" t="s">
        <v>8355</v>
      </c>
      <c r="R2945" s="12">
        <f t="shared" si="159"/>
        <v>42077.129398148143</v>
      </c>
      <c r="S2945" s="13">
        <f t="shared" si="160"/>
        <v>42107.129398148143</v>
      </c>
    </row>
    <row r="2946" spans="1:19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4">
        <v>1433714198</v>
      </c>
      <c r="J2946" s="14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61"/>
        <v>1</v>
      </c>
      <c r="P2946" t="s">
        <v>8319</v>
      </c>
      <c r="Q2946" t="s">
        <v>8355</v>
      </c>
      <c r="R2946" s="12">
        <f t="shared" ref="R2946:R3009" si="165">(((J2946/60)/60)/24)+DATE(1970,1,1)</f>
        <v>42132.9143287037</v>
      </c>
      <c r="S2946" s="13">
        <f t="shared" ref="S2946:S3009" si="166">(((I2946/60)/60)/24)+DATE(1970,1,1)</f>
        <v>42162.9143287037</v>
      </c>
    </row>
    <row r="2947" spans="1:19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4">
        <v>1432437660</v>
      </c>
      <c r="J2947" s="14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61"/>
        <v>0</v>
      </c>
      <c r="P2947" t="s">
        <v>8319</v>
      </c>
      <c r="Q2947" t="s">
        <v>8355</v>
      </c>
      <c r="R2947" s="12">
        <f t="shared" si="165"/>
        <v>42118.139583333337</v>
      </c>
      <c r="S2947" s="13">
        <f t="shared" si="166"/>
        <v>42148.139583333337</v>
      </c>
    </row>
    <row r="2948" spans="1:19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4">
        <v>1471265092</v>
      </c>
      <c r="J2948" s="14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61"/>
        <v>0</v>
      </c>
      <c r="P2948" t="s">
        <v>8319</v>
      </c>
      <c r="Q2948" t="s">
        <v>8355</v>
      </c>
      <c r="R2948" s="12">
        <f t="shared" si="165"/>
        <v>42567.531157407408</v>
      </c>
      <c r="S2948" s="13">
        <f t="shared" si="166"/>
        <v>42597.531157407408</v>
      </c>
    </row>
    <row r="2949" spans="1:19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4">
        <v>1480007460</v>
      </c>
      <c r="J2949" s="14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61"/>
        <v>4</v>
      </c>
      <c r="P2949" t="s">
        <v>8319</v>
      </c>
      <c r="Q2949" t="s">
        <v>8355</v>
      </c>
      <c r="R2949" s="12">
        <f t="shared" si="165"/>
        <v>42649.562118055561</v>
      </c>
      <c r="S2949" s="13">
        <f t="shared" si="166"/>
        <v>42698.715972222228</v>
      </c>
    </row>
    <row r="2950" spans="1:19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4">
        <v>1433259293</v>
      </c>
      <c r="J2950" s="14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61"/>
        <v>0</v>
      </c>
      <c r="P2950" t="s">
        <v>8319</v>
      </c>
      <c r="Q2950" t="s">
        <v>8355</v>
      </c>
      <c r="R2950" s="12">
        <f t="shared" si="165"/>
        <v>42097.649224537032</v>
      </c>
      <c r="S2950" s="13">
        <f t="shared" si="166"/>
        <v>42157.649224537032</v>
      </c>
    </row>
    <row r="2951" spans="1:19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4">
        <v>1447965917</v>
      </c>
      <c r="J2951" s="14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61"/>
        <v>3</v>
      </c>
      <c r="P2951" t="s">
        <v>8319</v>
      </c>
      <c r="Q2951" t="s">
        <v>8355</v>
      </c>
      <c r="R2951" s="12">
        <f t="shared" si="165"/>
        <v>42297.823113425926</v>
      </c>
      <c r="S2951" s="13">
        <f t="shared" si="166"/>
        <v>42327.864780092597</v>
      </c>
    </row>
    <row r="2952" spans="1:19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4">
        <v>1453538752</v>
      </c>
      <c r="J2952" s="14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61"/>
        <v>0</v>
      </c>
      <c r="P2952" t="s">
        <v>8319</v>
      </c>
      <c r="Q2952" t="s">
        <v>8355</v>
      </c>
      <c r="R2952" s="12">
        <f t="shared" si="165"/>
        <v>42362.36518518519</v>
      </c>
      <c r="S2952" s="13">
        <f t="shared" si="166"/>
        <v>42392.36518518519</v>
      </c>
    </row>
    <row r="2953" spans="1:19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4">
        <v>1412536573</v>
      </c>
      <c r="J2953" s="14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61"/>
        <v>2</v>
      </c>
      <c r="P2953" t="s">
        <v>8319</v>
      </c>
      <c r="Q2953" t="s">
        <v>8355</v>
      </c>
      <c r="R2953" s="12">
        <f t="shared" si="165"/>
        <v>41872.802928240737</v>
      </c>
      <c r="S2953" s="13">
        <f t="shared" si="166"/>
        <v>41917.802928240737</v>
      </c>
    </row>
    <row r="2954" spans="1:19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4">
        <v>1476676800</v>
      </c>
      <c r="J2954" s="1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167">ROUND(E2954/D2954*100,0)</f>
        <v>8</v>
      </c>
      <c r="P2954" t="s">
        <v>8319</v>
      </c>
      <c r="Q2954" t="s">
        <v>8355</v>
      </c>
      <c r="R2954" s="12">
        <f t="shared" si="165"/>
        <v>42628.690266203703</v>
      </c>
      <c r="S2954" s="13">
        <f t="shared" si="166"/>
        <v>42660.166666666672</v>
      </c>
    </row>
    <row r="2955" spans="1:19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4">
        <v>1444330821</v>
      </c>
      <c r="J2955" s="14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67"/>
        <v>0</v>
      </c>
      <c r="P2955" t="s">
        <v>8319</v>
      </c>
      <c r="Q2955" t="s">
        <v>8355</v>
      </c>
      <c r="R2955" s="12">
        <f t="shared" si="165"/>
        <v>42255.791909722218</v>
      </c>
      <c r="S2955" s="13">
        <f t="shared" si="166"/>
        <v>42285.791909722218</v>
      </c>
    </row>
    <row r="2956" spans="1:19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4">
        <v>1489669203</v>
      </c>
      <c r="J2956" s="14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67"/>
        <v>0</v>
      </c>
      <c r="P2956" t="s">
        <v>8319</v>
      </c>
      <c r="Q2956" t="s">
        <v>8355</v>
      </c>
      <c r="R2956" s="12">
        <f t="shared" si="165"/>
        <v>42790.583368055552</v>
      </c>
      <c r="S2956" s="13">
        <f t="shared" si="166"/>
        <v>42810.541701388895</v>
      </c>
    </row>
    <row r="2957" spans="1:19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4">
        <v>1434476849</v>
      </c>
      <c r="J2957" s="14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67"/>
        <v>60</v>
      </c>
      <c r="P2957" t="s">
        <v>8319</v>
      </c>
      <c r="Q2957" t="s">
        <v>8355</v>
      </c>
      <c r="R2957" s="12">
        <f t="shared" si="165"/>
        <v>42141.741307870368</v>
      </c>
      <c r="S2957" s="13">
        <f t="shared" si="166"/>
        <v>42171.741307870368</v>
      </c>
    </row>
    <row r="2958" spans="1:19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4">
        <v>1462402850</v>
      </c>
      <c r="J2958" s="14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67"/>
        <v>17</v>
      </c>
      <c r="P2958" t="s">
        <v>8319</v>
      </c>
      <c r="Q2958" t="s">
        <v>8355</v>
      </c>
      <c r="R2958" s="12">
        <f t="shared" si="165"/>
        <v>42464.958912037036</v>
      </c>
      <c r="S2958" s="13">
        <f t="shared" si="166"/>
        <v>42494.958912037036</v>
      </c>
    </row>
    <row r="2959" spans="1:19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4">
        <v>1427498172</v>
      </c>
      <c r="J2959" s="14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67"/>
        <v>2</v>
      </c>
      <c r="P2959" t="s">
        <v>8319</v>
      </c>
      <c r="Q2959" t="s">
        <v>8355</v>
      </c>
      <c r="R2959" s="12">
        <f t="shared" si="165"/>
        <v>42031.011249999996</v>
      </c>
      <c r="S2959" s="13">
        <f t="shared" si="166"/>
        <v>42090.969583333332</v>
      </c>
    </row>
    <row r="2960" spans="1:19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4">
        <v>1462729317</v>
      </c>
      <c r="J2960" s="14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67"/>
        <v>0</v>
      </c>
      <c r="P2960" t="s">
        <v>8319</v>
      </c>
      <c r="Q2960" t="s">
        <v>8355</v>
      </c>
      <c r="R2960" s="12">
        <f t="shared" si="165"/>
        <v>42438.779131944444</v>
      </c>
      <c r="S2960" s="13">
        <f t="shared" si="166"/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4">
        <v>1465258325</v>
      </c>
      <c r="J2961" s="14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67"/>
        <v>0</v>
      </c>
      <c r="P2961" t="s">
        <v>8319</v>
      </c>
      <c r="Q2961" t="s">
        <v>8355</v>
      </c>
      <c r="R2961" s="12">
        <f t="shared" si="165"/>
        <v>42498.008391203708</v>
      </c>
      <c r="S2961" s="13">
        <f t="shared" si="166"/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4">
        <v>1410459023</v>
      </c>
      <c r="J2962" s="14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67"/>
        <v>0</v>
      </c>
      <c r="P2962" t="s">
        <v>8319</v>
      </c>
      <c r="Q2962" t="s">
        <v>8355</v>
      </c>
      <c r="R2962" s="12">
        <f t="shared" si="165"/>
        <v>41863.757210648146</v>
      </c>
      <c r="S2962" s="13">
        <f t="shared" si="166"/>
        <v>41893.757210648146</v>
      </c>
    </row>
    <row r="2963" spans="1:20" ht="28.8" x14ac:dyDescent="0.3">
      <c r="A2963">
        <v>3220</v>
      </c>
      <c r="B2963" s="3" t="s">
        <v>3220</v>
      </c>
      <c r="C2963" s="3" t="s">
        <v>7330</v>
      </c>
      <c r="D2963" s="6">
        <v>15000</v>
      </c>
      <c r="E2963" s="8">
        <v>15126</v>
      </c>
      <c r="F2963" t="s">
        <v>8218</v>
      </c>
      <c r="G2963" t="s">
        <v>8223</v>
      </c>
      <c r="H2963" t="s">
        <v>8245</v>
      </c>
      <c r="I2963" s="14">
        <v>1489352400</v>
      </c>
      <c r="J2963" s="14">
        <v>1486411204</v>
      </c>
      <c r="K2963" t="b">
        <v>1</v>
      </c>
      <c r="L2963">
        <v>59</v>
      </c>
      <c r="M2963" t="b">
        <v>1</v>
      </c>
      <c r="N2963" t="s">
        <v>8269</v>
      </c>
      <c r="O2963">
        <f t="shared" si="167"/>
        <v>101</v>
      </c>
      <c r="P2963" t="s">
        <v>8319</v>
      </c>
      <c r="Q2963" t="s">
        <v>8320</v>
      </c>
      <c r="R2963" s="12">
        <f t="shared" si="165"/>
        <v>42772.833379629628</v>
      </c>
      <c r="S2963" s="13">
        <f t="shared" si="166"/>
        <v>42806.875</v>
      </c>
      <c r="T2963">
        <f>YEAR(R2963)</f>
        <v>2017</v>
      </c>
    </row>
    <row r="2964" spans="1:20" ht="43.2" x14ac:dyDescent="0.3">
      <c r="A2964">
        <v>4103</v>
      </c>
      <c r="B2964" s="3" t="s">
        <v>4099</v>
      </c>
      <c r="C2964" s="3" t="s">
        <v>8206</v>
      </c>
      <c r="D2964" s="6">
        <v>1000</v>
      </c>
      <c r="E2964" s="8">
        <v>100</v>
      </c>
      <c r="F2964" t="s">
        <v>8220</v>
      </c>
      <c r="G2964" t="s">
        <v>8223</v>
      </c>
      <c r="H2964" t="s">
        <v>8245</v>
      </c>
      <c r="I2964" s="14">
        <v>1440613920</v>
      </c>
      <c r="J2964" s="14">
        <v>1435953566</v>
      </c>
      <c r="K2964" t="b">
        <v>0</v>
      </c>
      <c r="L2964">
        <v>6</v>
      </c>
      <c r="M2964" t="b">
        <v>0</v>
      </c>
      <c r="N2964" t="s">
        <v>8269</v>
      </c>
      <c r="O2964">
        <f t="shared" si="167"/>
        <v>10</v>
      </c>
      <c r="P2964" t="s">
        <v>8319</v>
      </c>
      <c r="Q2964" t="s">
        <v>8320</v>
      </c>
      <c r="R2964" s="12">
        <f t="shared" si="165"/>
        <v>42188.83293981482</v>
      </c>
      <c r="S2964" s="13">
        <f t="shared" si="166"/>
        <v>42242.772222222222</v>
      </c>
    </row>
    <row r="2965" spans="1:20" x14ac:dyDescent="0.3">
      <c r="A2965">
        <v>3285</v>
      </c>
      <c r="B2965" s="3" t="s">
        <v>3285</v>
      </c>
      <c r="C2965" s="3" t="s">
        <v>7395</v>
      </c>
      <c r="D2965" s="6">
        <v>4999</v>
      </c>
      <c r="E2965" s="8">
        <v>5604</v>
      </c>
      <c r="F2965" t="s">
        <v>8218</v>
      </c>
      <c r="G2965" t="s">
        <v>8223</v>
      </c>
      <c r="H2965" t="s">
        <v>8245</v>
      </c>
      <c r="I2965" s="14">
        <v>1488258000</v>
      </c>
      <c r="J2965" s="14">
        <v>1485556626</v>
      </c>
      <c r="K2965" t="b">
        <v>0</v>
      </c>
      <c r="L2965">
        <v>81</v>
      </c>
      <c r="M2965" t="b">
        <v>1</v>
      </c>
      <c r="N2965" t="s">
        <v>8269</v>
      </c>
      <c r="O2965">
        <f t="shared" si="167"/>
        <v>112</v>
      </c>
      <c r="P2965" t="s">
        <v>8319</v>
      </c>
      <c r="Q2965" t="s">
        <v>8320</v>
      </c>
      <c r="R2965" s="12">
        <f t="shared" si="165"/>
        <v>42762.942430555559</v>
      </c>
      <c r="S2965" s="13">
        <f t="shared" si="166"/>
        <v>42794.208333333328</v>
      </c>
      <c r="T2965">
        <f>YEAR(R2965)</f>
        <v>2017</v>
      </c>
    </row>
    <row r="2966" spans="1:20" ht="43.2" x14ac:dyDescent="0.3">
      <c r="A2966">
        <v>3959</v>
      </c>
      <c r="B2966" s="3" t="s">
        <v>3956</v>
      </c>
      <c r="C2966" s="3" t="s">
        <v>8066</v>
      </c>
      <c r="D2966" s="6">
        <v>1200</v>
      </c>
      <c r="E2966" s="8">
        <v>292</v>
      </c>
      <c r="F2966" t="s">
        <v>8220</v>
      </c>
      <c r="G2966" t="s">
        <v>8223</v>
      </c>
      <c r="H2966" t="s">
        <v>8245</v>
      </c>
      <c r="I2966" s="14">
        <v>1411930556</v>
      </c>
      <c r="J2966" s="14">
        <v>1409338556</v>
      </c>
      <c r="K2966" t="b">
        <v>0</v>
      </c>
      <c r="L2966">
        <v>12</v>
      </c>
      <c r="M2966" t="b">
        <v>0</v>
      </c>
      <c r="N2966" t="s">
        <v>8269</v>
      </c>
      <c r="O2966">
        <f t="shared" si="167"/>
        <v>24</v>
      </c>
      <c r="P2966" t="s">
        <v>8319</v>
      </c>
      <c r="Q2966" t="s">
        <v>8320</v>
      </c>
      <c r="R2966" s="12">
        <f t="shared" si="165"/>
        <v>41880.788842592592</v>
      </c>
      <c r="S2966" s="13">
        <f t="shared" si="166"/>
        <v>41910.788842592592</v>
      </c>
    </row>
    <row r="2967" spans="1:20" ht="28.8" x14ac:dyDescent="0.3">
      <c r="A2967">
        <v>3212</v>
      </c>
      <c r="B2967" s="3" t="s">
        <v>3212</v>
      </c>
      <c r="C2967" s="3" t="s">
        <v>7322</v>
      </c>
      <c r="D2967" s="6">
        <v>4000</v>
      </c>
      <c r="E2967" s="8">
        <v>5050</v>
      </c>
      <c r="F2967" t="s">
        <v>8218</v>
      </c>
      <c r="G2967" t="s">
        <v>8223</v>
      </c>
      <c r="H2967" t="s">
        <v>8245</v>
      </c>
      <c r="I2967" s="14">
        <v>1407524751</v>
      </c>
      <c r="J2967" s="14">
        <v>1404932751</v>
      </c>
      <c r="K2967" t="b">
        <v>1</v>
      </c>
      <c r="L2967">
        <v>94</v>
      </c>
      <c r="M2967" t="b">
        <v>1</v>
      </c>
      <c r="N2967" t="s">
        <v>8269</v>
      </c>
      <c r="O2967">
        <f t="shared" si="167"/>
        <v>126</v>
      </c>
      <c r="P2967" t="s">
        <v>8319</v>
      </c>
      <c r="Q2967" t="s">
        <v>8320</v>
      </c>
      <c r="R2967" s="12">
        <f t="shared" si="165"/>
        <v>41829.795729166668</v>
      </c>
      <c r="S2967" s="13">
        <f t="shared" si="166"/>
        <v>41859.795729166668</v>
      </c>
      <c r="T2967">
        <f>YEAR(R2967)</f>
        <v>2014</v>
      </c>
    </row>
    <row r="2968" spans="1:20" ht="43.2" x14ac:dyDescent="0.3">
      <c r="A2968">
        <v>3364</v>
      </c>
      <c r="B2968" s="3" t="s">
        <v>3363</v>
      </c>
      <c r="C2968" s="3" t="s">
        <v>7474</v>
      </c>
      <c r="D2968" s="6">
        <v>3000</v>
      </c>
      <c r="E2968" s="8">
        <v>3178</v>
      </c>
      <c r="F2968" t="s">
        <v>8218</v>
      </c>
      <c r="G2968" t="s">
        <v>8224</v>
      </c>
      <c r="H2968" t="s">
        <v>8246</v>
      </c>
      <c r="I2968" s="14">
        <v>1458075600</v>
      </c>
      <c r="J2968" s="14">
        <v>1456183649</v>
      </c>
      <c r="K2968" t="b">
        <v>0</v>
      </c>
      <c r="L2968">
        <v>72</v>
      </c>
      <c r="M2968" t="b">
        <v>1</v>
      </c>
      <c r="N2968" t="s">
        <v>8269</v>
      </c>
      <c r="O2968">
        <f t="shared" si="167"/>
        <v>106</v>
      </c>
      <c r="P2968" t="s">
        <v>8319</v>
      </c>
      <c r="Q2968" t="s">
        <v>8320</v>
      </c>
      <c r="R2968" s="12">
        <f t="shared" si="165"/>
        <v>42422.977418981478</v>
      </c>
      <c r="S2968" s="13">
        <f t="shared" si="166"/>
        <v>42444.875</v>
      </c>
    </row>
    <row r="2969" spans="1:20" ht="43.2" x14ac:dyDescent="0.3">
      <c r="A2969">
        <v>3288</v>
      </c>
      <c r="B2969" s="3" t="s">
        <v>3288</v>
      </c>
      <c r="C2969" s="3" t="s">
        <v>7398</v>
      </c>
      <c r="D2969" s="6">
        <v>10000</v>
      </c>
      <c r="E2969" s="8">
        <v>10026.49</v>
      </c>
      <c r="F2969" t="s">
        <v>8218</v>
      </c>
      <c r="G2969" t="s">
        <v>8224</v>
      </c>
      <c r="H2969" t="s">
        <v>8246</v>
      </c>
      <c r="I2969" s="14">
        <v>1466463600</v>
      </c>
      <c r="J2969" s="14">
        <v>1463337315</v>
      </c>
      <c r="K2969" t="b">
        <v>0</v>
      </c>
      <c r="L2969">
        <v>207</v>
      </c>
      <c r="M2969" t="b">
        <v>1</v>
      </c>
      <c r="N2969" t="s">
        <v>8269</v>
      </c>
      <c r="O2969">
        <f t="shared" si="167"/>
        <v>100</v>
      </c>
      <c r="P2969" t="s">
        <v>8319</v>
      </c>
      <c r="Q2969" t="s">
        <v>8320</v>
      </c>
      <c r="R2969" s="12">
        <f t="shared" si="165"/>
        <v>42505.774479166663</v>
      </c>
      <c r="S2969" s="13">
        <f t="shared" si="166"/>
        <v>42541.958333333328</v>
      </c>
    </row>
    <row r="2970" spans="1:20" ht="43.2" x14ac:dyDescent="0.3">
      <c r="A2970">
        <v>3571</v>
      </c>
      <c r="B2970" s="3" t="s">
        <v>3570</v>
      </c>
      <c r="C2970" s="3" t="s">
        <v>7681</v>
      </c>
      <c r="D2970" s="6">
        <v>1500</v>
      </c>
      <c r="E2970" s="8">
        <v>1831</v>
      </c>
      <c r="F2970" t="s">
        <v>8218</v>
      </c>
      <c r="G2970" t="s">
        <v>8224</v>
      </c>
      <c r="H2970" t="s">
        <v>8246</v>
      </c>
      <c r="I2970" s="14">
        <v>1414701413</v>
      </c>
      <c r="J2970" s="14">
        <v>1412109413</v>
      </c>
      <c r="K2970" t="b">
        <v>0</v>
      </c>
      <c r="L2970">
        <v>25</v>
      </c>
      <c r="M2970" t="b">
        <v>1</v>
      </c>
      <c r="N2970" t="s">
        <v>8269</v>
      </c>
      <c r="O2970">
        <f t="shared" si="167"/>
        <v>122</v>
      </c>
      <c r="P2970" t="s">
        <v>8319</v>
      </c>
      <c r="Q2970" t="s">
        <v>8320</v>
      </c>
      <c r="R2970" s="12">
        <f t="shared" si="165"/>
        <v>41912.858946759261</v>
      </c>
      <c r="S2970" s="13">
        <f t="shared" si="166"/>
        <v>41942.858946759261</v>
      </c>
    </row>
    <row r="2971" spans="1:20" ht="43.2" x14ac:dyDescent="0.3">
      <c r="A2971">
        <v>3942</v>
      </c>
      <c r="B2971" s="3" t="s">
        <v>3939</v>
      </c>
      <c r="C2971" s="3" t="s">
        <v>8050</v>
      </c>
      <c r="D2971" s="6">
        <v>1200</v>
      </c>
      <c r="E2971" s="8">
        <v>0</v>
      </c>
      <c r="F2971" t="s">
        <v>8220</v>
      </c>
      <c r="G2971" t="s">
        <v>8223</v>
      </c>
      <c r="H2971" t="s">
        <v>8245</v>
      </c>
      <c r="I2971" s="14">
        <v>1434490914</v>
      </c>
      <c r="J2971" s="14">
        <v>1429306914</v>
      </c>
      <c r="K2971" t="b">
        <v>0</v>
      </c>
      <c r="L2971">
        <v>0</v>
      </c>
      <c r="M2971" t="b">
        <v>0</v>
      </c>
      <c r="N2971" t="s">
        <v>8269</v>
      </c>
      <c r="O2971">
        <f t="shared" si="167"/>
        <v>0</v>
      </c>
      <c r="P2971" t="s">
        <v>8319</v>
      </c>
      <c r="Q2971" t="s">
        <v>8320</v>
      </c>
      <c r="R2971" s="12">
        <f t="shared" si="165"/>
        <v>42111.904097222221</v>
      </c>
      <c r="S2971" s="13">
        <f t="shared" si="166"/>
        <v>42171.904097222221</v>
      </c>
    </row>
    <row r="2972" spans="1:20" ht="57.6" x14ac:dyDescent="0.3">
      <c r="A2972">
        <v>4001</v>
      </c>
      <c r="B2972" s="3" t="s">
        <v>3997</v>
      </c>
      <c r="C2972" s="3" t="s">
        <v>8107</v>
      </c>
      <c r="D2972" s="6">
        <v>1200</v>
      </c>
      <c r="E2972" s="8">
        <v>453</v>
      </c>
      <c r="F2972" t="s">
        <v>8220</v>
      </c>
      <c r="G2972" t="s">
        <v>8224</v>
      </c>
      <c r="H2972" t="s">
        <v>8246</v>
      </c>
      <c r="I2972" s="14">
        <v>1488394800</v>
      </c>
      <c r="J2972" s="14">
        <v>1486681708</v>
      </c>
      <c r="K2972" t="b">
        <v>0</v>
      </c>
      <c r="L2972">
        <v>14</v>
      </c>
      <c r="M2972" t="b">
        <v>0</v>
      </c>
      <c r="N2972" t="s">
        <v>8269</v>
      </c>
      <c r="O2972">
        <f t="shared" si="167"/>
        <v>38</v>
      </c>
      <c r="P2972" t="s">
        <v>8319</v>
      </c>
      <c r="Q2972" t="s">
        <v>8320</v>
      </c>
      <c r="R2972" s="12">
        <f t="shared" si="165"/>
        <v>42775.964212962965</v>
      </c>
      <c r="S2972" s="13">
        <f t="shared" si="166"/>
        <v>42795.791666666672</v>
      </c>
    </row>
    <row r="2973" spans="1:20" ht="43.2" hidden="1" x14ac:dyDescent="0.3">
      <c r="A2973">
        <v>3139</v>
      </c>
      <c r="B2973" s="3" t="s">
        <v>3139</v>
      </c>
      <c r="C2973" s="3" t="s">
        <v>7249</v>
      </c>
      <c r="D2973" s="6">
        <v>50000</v>
      </c>
      <c r="E2973" s="8">
        <v>2700</v>
      </c>
      <c r="F2973" t="s">
        <v>8221</v>
      </c>
      <c r="G2973" t="s">
        <v>8237</v>
      </c>
      <c r="H2973" t="s">
        <v>8255</v>
      </c>
      <c r="I2973" s="14">
        <v>1490416380</v>
      </c>
      <c r="J2973" s="14">
        <v>1487485760</v>
      </c>
      <c r="K2973" t="b">
        <v>0</v>
      </c>
      <c r="L2973">
        <v>6</v>
      </c>
      <c r="M2973" t="b">
        <v>0</v>
      </c>
      <c r="N2973" t="s">
        <v>8269</v>
      </c>
      <c r="O2973">
        <f t="shared" si="167"/>
        <v>5</v>
      </c>
      <c r="P2973" t="s">
        <v>8319</v>
      </c>
      <c r="Q2973" t="s">
        <v>8320</v>
      </c>
      <c r="R2973" s="12">
        <f t="shared" si="165"/>
        <v>42785.270370370374</v>
      </c>
      <c r="S2973" s="13">
        <f t="shared" si="166"/>
        <v>42819.189583333333</v>
      </c>
    </row>
    <row r="2974" spans="1:20" ht="43.2" hidden="1" x14ac:dyDescent="0.3">
      <c r="A2974">
        <v>3128</v>
      </c>
      <c r="B2974" s="3" t="s">
        <v>3128</v>
      </c>
      <c r="C2974" s="3" t="s">
        <v>7238</v>
      </c>
      <c r="D2974" s="6">
        <v>15000</v>
      </c>
      <c r="E2974" s="8">
        <v>16291</v>
      </c>
      <c r="F2974" t="s">
        <v>8221</v>
      </c>
      <c r="G2974" t="s">
        <v>8223</v>
      </c>
      <c r="H2974" t="s">
        <v>8245</v>
      </c>
      <c r="I2974" s="14">
        <v>1489690141</v>
      </c>
      <c r="J2974" s="14">
        <v>1487101741</v>
      </c>
      <c r="K2974" t="b">
        <v>0</v>
      </c>
      <c r="L2974">
        <v>117</v>
      </c>
      <c r="M2974" t="b">
        <v>0</v>
      </c>
      <c r="N2974" t="s">
        <v>8269</v>
      </c>
      <c r="O2974">
        <f t="shared" si="167"/>
        <v>109</v>
      </c>
      <c r="P2974" t="s">
        <v>8319</v>
      </c>
      <c r="Q2974" t="s">
        <v>8320</v>
      </c>
      <c r="R2974" s="12">
        <f t="shared" si="165"/>
        <v>42780.825706018513</v>
      </c>
      <c r="S2974" s="13">
        <f t="shared" si="166"/>
        <v>42810.784039351856</v>
      </c>
    </row>
    <row r="2975" spans="1:20" ht="43.2" x14ac:dyDescent="0.3">
      <c r="A2975">
        <v>3684</v>
      </c>
      <c r="B2975" s="3" t="s">
        <v>3681</v>
      </c>
      <c r="C2975" s="3" t="s">
        <v>7794</v>
      </c>
      <c r="D2975" s="6">
        <v>750</v>
      </c>
      <c r="E2975" s="8">
        <v>1043</v>
      </c>
      <c r="F2975" t="s">
        <v>8218</v>
      </c>
      <c r="G2975" t="s">
        <v>8223</v>
      </c>
      <c r="H2975" t="s">
        <v>8245</v>
      </c>
      <c r="I2975" s="14">
        <v>1441167586</v>
      </c>
      <c r="J2975" s="14">
        <v>1438575586</v>
      </c>
      <c r="K2975" t="b">
        <v>0</v>
      </c>
      <c r="L2975">
        <v>23</v>
      </c>
      <c r="M2975" t="b">
        <v>1</v>
      </c>
      <c r="N2975" t="s">
        <v>8269</v>
      </c>
      <c r="O2975">
        <f t="shared" si="167"/>
        <v>139</v>
      </c>
      <c r="P2975" t="s">
        <v>8319</v>
      </c>
      <c r="Q2975" t="s">
        <v>8320</v>
      </c>
      <c r="R2975" s="12">
        <f t="shared" si="165"/>
        <v>42219.180393518516</v>
      </c>
      <c r="S2975" s="13">
        <f t="shared" si="166"/>
        <v>42249.180393518516</v>
      </c>
      <c r="T2975">
        <f t="shared" ref="T2975:T2976" si="168">YEAR(R2975)</f>
        <v>2015</v>
      </c>
    </row>
    <row r="2976" spans="1:20" ht="43.2" x14ac:dyDescent="0.3">
      <c r="A2976">
        <v>3235</v>
      </c>
      <c r="B2976" s="3" t="s">
        <v>3235</v>
      </c>
      <c r="C2976" s="3" t="s">
        <v>7345</v>
      </c>
      <c r="D2976" s="6">
        <v>15000</v>
      </c>
      <c r="E2976" s="8">
        <v>15481</v>
      </c>
      <c r="F2976" t="s">
        <v>8218</v>
      </c>
      <c r="G2976" t="s">
        <v>8223</v>
      </c>
      <c r="H2976" t="s">
        <v>8245</v>
      </c>
      <c r="I2976" s="14">
        <v>1467361251</v>
      </c>
      <c r="J2976" s="14">
        <v>1464769251</v>
      </c>
      <c r="K2976" t="b">
        <v>1</v>
      </c>
      <c r="L2976">
        <v>181</v>
      </c>
      <c r="M2976" t="b">
        <v>1</v>
      </c>
      <c r="N2976" t="s">
        <v>8269</v>
      </c>
      <c r="O2976">
        <f t="shared" si="167"/>
        <v>103</v>
      </c>
      <c r="P2976" t="s">
        <v>8319</v>
      </c>
      <c r="Q2976" t="s">
        <v>8320</v>
      </c>
      <c r="R2976" s="12">
        <f t="shared" si="165"/>
        <v>42522.347812499997</v>
      </c>
      <c r="S2976" s="13">
        <f t="shared" si="166"/>
        <v>42552.347812499997</v>
      </c>
      <c r="T2976">
        <f t="shared" si="168"/>
        <v>2016</v>
      </c>
    </row>
    <row r="2977" spans="1:20" ht="43.2" x14ac:dyDescent="0.3">
      <c r="A2977">
        <v>2843</v>
      </c>
      <c r="B2977" s="3" t="s">
        <v>2843</v>
      </c>
      <c r="C2977" s="3" t="s">
        <v>6953</v>
      </c>
      <c r="D2977" s="6">
        <v>1200</v>
      </c>
      <c r="E2977" s="8">
        <v>0</v>
      </c>
      <c r="F2977" t="s">
        <v>8220</v>
      </c>
      <c r="G2977" t="s">
        <v>8223</v>
      </c>
      <c r="H2977" t="s">
        <v>8245</v>
      </c>
      <c r="I2977" s="14">
        <v>1465790400</v>
      </c>
      <c r="J2977" s="14">
        <v>1462210950</v>
      </c>
      <c r="K2977" t="b">
        <v>0</v>
      </c>
      <c r="L2977">
        <v>0</v>
      </c>
      <c r="M2977" t="b">
        <v>0</v>
      </c>
      <c r="N2977" t="s">
        <v>8269</v>
      </c>
      <c r="O2977">
        <f t="shared" si="167"/>
        <v>0</v>
      </c>
      <c r="P2977" t="s">
        <v>8319</v>
      </c>
      <c r="Q2977" t="s">
        <v>8320</v>
      </c>
      <c r="R2977" s="12">
        <f t="shared" si="165"/>
        <v>42492.737847222219</v>
      </c>
      <c r="S2977" s="13">
        <f t="shared" si="166"/>
        <v>42534.166666666672</v>
      </c>
    </row>
    <row r="2978" spans="1:20" ht="28.8" x14ac:dyDescent="0.3">
      <c r="A2978">
        <v>3237</v>
      </c>
      <c r="B2978" s="3" t="s">
        <v>3237</v>
      </c>
      <c r="C2978" s="3" t="s">
        <v>7347</v>
      </c>
      <c r="D2978" s="6">
        <v>35000</v>
      </c>
      <c r="E2978" s="8">
        <v>35275.64</v>
      </c>
      <c r="F2978" t="s">
        <v>8218</v>
      </c>
      <c r="G2978" t="s">
        <v>8223</v>
      </c>
      <c r="H2978" t="s">
        <v>8245</v>
      </c>
      <c r="I2978" s="14">
        <v>1443499140</v>
      </c>
      <c r="J2978" s="14">
        <v>1441452184</v>
      </c>
      <c r="K2978" t="b">
        <v>1</v>
      </c>
      <c r="L2978">
        <v>269</v>
      </c>
      <c r="M2978" t="b">
        <v>1</v>
      </c>
      <c r="N2978" t="s">
        <v>8269</v>
      </c>
      <c r="O2978">
        <f t="shared" si="167"/>
        <v>101</v>
      </c>
      <c r="P2978" t="s">
        <v>8319</v>
      </c>
      <c r="Q2978" t="s">
        <v>8320</v>
      </c>
      <c r="R2978" s="12">
        <f t="shared" si="165"/>
        <v>42252.474351851852</v>
      </c>
      <c r="S2978" s="13">
        <f t="shared" si="166"/>
        <v>42276.165972222225</v>
      </c>
      <c r="T2978">
        <f>YEAR(R2978)</f>
        <v>2015</v>
      </c>
    </row>
    <row r="2979" spans="1:20" ht="57.6" x14ac:dyDescent="0.3">
      <c r="A2979">
        <v>3744</v>
      </c>
      <c r="B2979" s="3" t="s">
        <v>3741</v>
      </c>
      <c r="C2979" s="3" t="s">
        <v>7854</v>
      </c>
      <c r="D2979" s="6">
        <v>1200</v>
      </c>
      <c r="E2979" s="8">
        <v>0</v>
      </c>
      <c r="F2979" t="s">
        <v>8220</v>
      </c>
      <c r="G2979" t="s">
        <v>8223</v>
      </c>
      <c r="H2979" t="s">
        <v>8245</v>
      </c>
      <c r="I2979" s="14">
        <v>1404532740</v>
      </c>
      <c r="J2979" s="14">
        <v>1401823952</v>
      </c>
      <c r="K2979" t="b">
        <v>0</v>
      </c>
      <c r="L2979">
        <v>0</v>
      </c>
      <c r="M2979" t="b">
        <v>0</v>
      </c>
      <c r="N2979" t="s">
        <v>8269</v>
      </c>
      <c r="O2979">
        <f t="shared" si="167"/>
        <v>0</v>
      </c>
      <c r="P2979" t="s">
        <v>8319</v>
      </c>
      <c r="Q2979" t="s">
        <v>8320</v>
      </c>
      <c r="R2979" s="12">
        <f t="shared" si="165"/>
        <v>41793.814259259263</v>
      </c>
      <c r="S2979" s="13">
        <f t="shared" si="166"/>
        <v>41825.165972222225</v>
      </c>
    </row>
    <row r="2980" spans="1:20" ht="43.2" x14ac:dyDescent="0.3">
      <c r="A2980">
        <v>3998</v>
      </c>
      <c r="B2980" s="3" t="s">
        <v>3994</v>
      </c>
      <c r="C2980" s="3" t="s">
        <v>8104</v>
      </c>
      <c r="D2980" s="6">
        <v>1250</v>
      </c>
      <c r="E2980" s="8">
        <v>715</v>
      </c>
      <c r="F2980" t="s">
        <v>8220</v>
      </c>
      <c r="G2980" t="s">
        <v>8223</v>
      </c>
      <c r="H2980" t="s">
        <v>8245</v>
      </c>
      <c r="I2980" s="14">
        <v>1427580426</v>
      </c>
      <c r="J2980" s="14">
        <v>1424992026</v>
      </c>
      <c r="K2980" t="b">
        <v>0</v>
      </c>
      <c r="L2980">
        <v>12</v>
      </c>
      <c r="M2980" t="b">
        <v>0</v>
      </c>
      <c r="N2980" t="s">
        <v>8269</v>
      </c>
      <c r="O2980">
        <f t="shared" si="167"/>
        <v>57</v>
      </c>
      <c r="P2980" t="s">
        <v>8319</v>
      </c>
      <c r="Q2980" t="s">
        <v>8320</v>
      </c>
      <c r="R2980" s="12">
        <f t="shared" si="165"/>
        <v>42061.963263888887</v>
      </c>
      <c r="S2980" s="13">
        <f t="shared" si="166"/>
        <v>42091.921597222223</v>
      </c>
    </row>
    <row r="2981" spans="1:20" ht="43.2" x14ac:dyDescent="0.3">
      <c r="A2981">
        <v>3618</v>
      </c>
      <c r="B2981" s="3" t="s">
        <v>3616</v>
      </c>
      <c r="C2981" s="3" t="s">
        <v>7728</v>
      </c>
      <c r="D2981" s="6">
        <v>2000</v>
      </c>
      <c r="E2981" s="8">
        <v>2020</v>
      </c>
      <c r="F2981" t="s">
        <v>8218</v>
      </c>
      <c r="G2981" t="s">
        <v>8224</v>
      </c>
      <c r="H2981" t="s">
        <v>8246</v>
      </c>
      <c r="I2981" s="14">
        <v>1433343850</v>
      </c>
      <c r="J2981" s="14">
        <v>1430751850</v>
      </c>
      <c r="K2981" t="b">
        <v>0</v>
      </c>
      <c r="L2981">
        <v>56</v>
      </c>
      <c r="M2981" t="b">
        <v>1</v>
      </c>
      <c r="N2981" t="s">
        <v>8269</v>
      </c>
      <c r="O2981">
        <f t="shared" si="167"/>
        <v>101</v>
      </c>
      <c r="P2981" t="s">
        <v>8319</v>
      </c>
      <c r="Q2981" t="s">
        <v>8320</v>
      </c>
      <c r="R2981" s="12">
        <f t="shared" si="165"/>
        <v>42128.627893518518</v>
      </c>
      <c r="S2981" s="13">
        <f t="shared" si="166"/>
        <v>42158.627893518518</v>
      </c>
    </row>
    <row r="2982" spans="1:20" ht="43.2" x14ac:dyDescent="0.3">
      <c r="A2982">
        <v>3673</v>
      </c>
      <c r="B2982" s="3" t="s">
        <v>3670</v>
      </c>
      <c r="C2982" s="3" t="s">
        <v>7783</v>
      </c>
      <c r="D2982" s="6">
        <v>4000</v>
      </c>
      <c r="E2982" s="8">
        <v>4545</v>
      </c>
      <c r="F2982" t="s">
        <v>8218</v>
      </c>
      <c r="G2982" t="s">
        <v>8224</v>
      </c>
      <c r="H2982" t="s">
        <v>8246</v>
      </c>
      <c r="I2982" s="14">
        <v>1415191920</v>
      </c>
      <c r="J2982" s="14">
        <v>1412233497</v>
      </c>
      <c r="K2982" t="b">
        <v>0</v>
      </c>
      <c r="L2982">
        <v>114</v>
      </c>
      <c r="M2982" t="b">
        <v>1</v>
      </c>
      <c r="N2982" t="s">
        <v>8269</v>
      </c>
      <c r="O2982">
        <f t="shared" si="167"/>
        <v>114</v>
      </c>
      <c r="P2982" t="s">
        <v>8319</v>
      </c>
      <c r="Q2982" t="s">
        <v>8320</v>
      </c>
      <c r="R2982" s="12">
        <f t="shared" si="165"/>
        <v>41914.295104166667</v>
      </c>
      <c r="S2982" s="13">
        <f t="shared" si="166"/>
        <v>41948.536111111112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4">
        <v>1443014756</v>
      </c>
      <c r="J2983" s="14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67"/>
        <v>129</v>
      </c>
      <c r="P2983" t="s">
        <v>8319</v>
      </c>
      <c r="Q2983" t="s">
        <v>8355</v>
      </c>
      <c r="R2983" s="12">
        <f t="shared" si="165"/>
        <v>42225.559675925921</v>
      </c>
      <c r="S2983" s="13">
        <f t="shared" si="166"/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4">
        <v>1455208143</v>
      </c>
      <c r="J2984" s="1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67"/>
        <v>102</v>
      </c>
      <c r="P2984" t="s">
        <v>8319</v>
      </c>
      <c r="Q2984" t="s">
        <v>8355</v>
      </c>
      <c r="R2984" s="12">
        <f t="shared" si="165"/>
        <v>42381.686840277776</v>
      </c>
      <c r="S2984" s="13">
        <f t="shared" si="166"/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4">
        <v>1415722236</v>
      </c>
      <c r="J2985" s="14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67"/>
        <v>147</v>
      </c>
      <c r="P2985" t="s">
        <v>8319</v>
      </c>
      <c r="Q2985" t="s">
        <v>8355</v>
      </c>
      <c r="R2985" s="12">
        <f t="shared" si="165"/>
        <v>41894.632361111115</v>
      </c>
      <c r="S2985" s="13">
        <f t="shared" si="166"/>
        <v>41954.674027777779</v>
      </c>
    </row>
    <row r="2986" spans="1:20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4">
        <v>1472020881</v>
      </c>
      <c r="J2986" s="14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67"/>
        <v>100</v>
      </c>
      <c r="P2986" t="s">
        <v>8319</v>
      </c>
      <c r="Q2986" t="s">
        <v>8355</v>
      </c>
      <c r="R2986" s="12">
        <f t="shared" si="165"/>
        <v>42576.278715277775</v>
      </c>
      <c r="S2986" s="13">
        <f t="shared" si="166"/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4">
        <v>1477886400</v>
      </c>
      <c r="J2987" s="14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67"/>
        <v>122</v>
      </c>
      <c r="P2987" t="s">
        <v>8319</v>
      </c>
      <c r="Q2987" t="s">
        <v>8355</v>
      </c>
      <c r="R2987" s="12">
        <f t="shared" si="165"/>
        <v>42654.973703703698</v>
      </c>
      <c r="S2987" s="13">
        <f t="shared" si="166"/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4">
        <v>1462100406</v>
      </c>
      <c r="J2988" s="14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67"/>
        <v>106</v>
      </c>
      <c r="P2988" t="s">
        <v>8319</v>
      </c>
      <c r="Q2988" t="s">
        <v>8355</v>
      </c>
      <c r="R2988" s="12">
        <f t="shared" si="165"/>
        <v>42431.500069444446</v>
      </c>
      <c r="S2988" s="13">
        <f t="shared" si="166"/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4">
        <v>1476316800</v>
      </c>
      <c r="J2989" s="14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67"/>
        <v>110</v>
      </c>
      <c r="P2989" t="s">
        <v>8319</v>
      </c>
      <c r="Q2989" t="s">
        <v>8355</v>
      </c>
      <c r="R2989" s="12">
        <f t="shared" si="165"/>
        <v>42627.307303240741</v>
      </c>
      <c r="S2989" s="13">
        <f t="shared" si="166"/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4">
        <v>1466412081</v>
      </c>
      <c r="J2990" s="14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67"/>
        <v>100</v>
      </c>
      <c r="P2990" t="s">
        <v>8319</v>
      </c>
      <c r="Q2990" t="s">
        <v>8355</v>
      </c>
      <c r="R2990" s="12">
        <f t="shared" si="165"/>
        <v>42511.362048611118</v>
      </c>
      <c r="S2990" s="13">
        <f t="shared" si="166"/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4">
        <v>1450673940</v>
      </c>
      <c r="J2991" s="14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67"/>
        <v>177</v>
      </c>
      <c r="P2991" t="s">
        <v>8319</v>
      </c>
      <c r="Q2991" t="s">
        <v>8355</v>
      </c>
      <c r="R2991" s="12">
        <f t="shared" si="165"/>
        <v>42337.02039351852</v>
      </c>
      <c r="S2991" s="13">
        <f t="shared" si="166"/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4">
        <v>1452174420</v>
      </c>
      <c r="J2992" s="14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67"/>
        <v>100</v>
      </c>
      <c r="P2992" t="s">
        <v>8319</v>
      </c>
      <c r="Q2992" t="s">
        <v>8355</v>
      </c>
      <c r="R2992" s="12">
        <f t="shared" si="165"/>
        <v>42341.57430555555</v>
      </c>
      <c r="S2992" s="13">
        <f t="shared" si="166"/>
        <v>42376.57430555555</v>
      </c>
    </row>
    <row r="2993" spans="1:19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4">
        <v>1485547530</v>
      </c>
      <c r="J2993" s="14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67"/>
        <v>103</v>
      </c>
      <c r="P2993" t="s">
        <v>8319</v>
      </c>
      <c r="Q2993" t="s">
        <v>8355</v>
      </c>
      <c r="R2993" s="12">
        <f t="shared" si="165"/>
        <v>42740.837152777778</v>
      </c>
      <c r="S2993" s="13">
        <f t="shared" si="166"/>
        <v>42762.837152777778</v>
      </c>
    </row>
    <row r="2994" spans="1:19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4">
        <v>1476037510</v>
      </c>
      <c r="J2994" s="1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67"/>
        <v>105</v>
      </c>
      <c r="P2994" t="s">
        <v>8319</v>
      </c>
      <c r="Q2994" t="s">
        <v>8355</v>
      </c>
      <c r="R2994" s="12">
        <f t="shared" si="165"/>
        <v>42622.767476851848</v>
      </c>
      <c r="S2994" s="13">
        <f t="shared" si="166"/>
        <v>42652.767476851848</v>
      </c>
    </row>
    <row r="2995" spans="1:19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4">
        <v>1455998867</v>
      </c>
      <c r="J2995" s="14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67"/>
        <v>100</v>
      </c>
      <c r="P2995" t="s">
        <v>8319</v>
      </c>
      <c r="Q2995" t="s">
        <v>8355</v>
      </c>
      <c r="R2995" s="12">
        <f t="shared" si="165"/>
        <v>42390.838738425926</v>
      </c>
      <c r="S2995" s="13">
        <f t="shared" si="166"/>
        <v>42420.838738425926</v>
      </c>
    </row>
    <row r="2996" spans="1:19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4">
        <v>1412335772</v>
      </c>
      <c r="J2996" s="14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67"/>
        <v>458</v>
      </c>
      <c r="P2996" t="s">
        <v>8319</v>
      </c>
      <c r="Q2996" t="s">
        <v>8355</v>
      </c>
      <c r="R2996" s="12">
        <f t="shared" si="165"/>
        <v>41885.478842592594</v>
      </c>
      <c r="S2996" s="13">
        <f t="shared" si="166"/>
        <v>41915.478842592594</v>
      </c>
    </row>
    <row r="2997" spans="1:19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4">
        <v>1484841471</v>
      </c>
      <c r="J2997" s="14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67"/>
        <v>105</v>
      </c>
      <c r="P2997" t="s">
        <v>8319</v>
      </c>
      <c r="Q2997" t="s">
        <v>8355</v>
      </c>
      <c r="R2997" s="12">
        <f t="shared" si="165"/>
        <v>42724.665173611109</v>
      </c>
      <c r="S2997" s="13">
        <f t="shared" si="166"/>
        <v>42754.665173611109</v>
      </c>
    </row>
    <row r="2998" spans="1:19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4">
        <v>1432677240</v>
      </c>
      <c r="J2998" s="14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67"/>
        <v>172</v>
      </c>
      <c r="P2998" t="s">
        <v>8319</v>
      </c>
      <c r="Q2998" t="s">
        <v>8355</v>
      </c>
      <c r="R2998" s="12">
        <f t="shared" si="165"/>
        <v>42090.912500000006</v>
      </c>
      <c r="S2998" s="13">
        <f t="shared" si="166"/>
        <v>42150.912500000006</v>
      </c>
    </row>
    <row r="2999" spans="1:19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4">
        <v>1488171540</v>
      </c>
      <c r="J2999" s="14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67"/>
        <v>104</v>
      </c>
      <c r="P2999" t="s">
        <v>8319</v>
      </c>
      <c r="Q2999" t="s">
        <v>8355</v>
      </c>
      <c r="R2999" s="12">
        <f t="shared" si="165"/>
        <v>42775.733715277776</v>
      </c>
      <c r="S2999" s="13">
        <f t="shared" si="166"/>
        <v>42793.207638888889</v>
      </c>
    </row>
    <row r="3000" spans="1:19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4">
        <v>1402892700</v>
      </c>
      <c r="J3000" s="14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67"/>
        <v>103</v>
      </c>
      <c r="P3000" t="s">
        <v>8319</v>
      </c>
      <c r="Q3000" t="s">
        <v>8355</v>
      </c>
      <c r="R3000" s="12">
        <f t="shared" si="165"/>
        <v>41778.193622685183</v>
      </c>
      <c r="S3000" s="13">
        <f t="shared" si="166"/>
        <v>41806.184027777781</v>
      </c>
    </row>
    <row r="3001" spans="1:19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4">
        <v>1488333600</v>
      </c>
      <c r="J3001" s="14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67"/>
        <v>119</v>
      </c>
      <c r="P3001" t="s">
        <v>8319</v>
      </c>
      <c r="Q3001" t="s">
        <v>8355</v>
      </c>
      <c r="R3001" s="12">
        <f t="shared" si="165"/>
        <v>42780.740277777775</v>
      </c>
      <c r="S3001" s="13">
        <f t="shared" si="166"/>
        <v>42795.083333333328</v>
      </c>
    </row>
    <row r="3002" spans="1:19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4">
        <v>1485885600</v>
      </c>
      <c r="J3002" s="14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67"/>
        <v>100</v>
      </c>
      <c r="P3002" t="s">
        <v>8319</v>
      </c>
      <c r="Q3002" t="s">
        <v>8355</v>
      </c>
      <c r="R3002" s="12">
        <f t="shared" si="165"/>
        <v>42752.827199074076</v>
      </c>
      <c r="S3002" s="13">
        <f t="shared" si="166"/>
        <v>42766.75</v>
      </c>
    </row>
    <row r="3003" spans="1:19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4">
        <v>1468445382</v>
      </c>
      <c r="J3003" s="14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67"/>
        <v>319</v>
      </c>
      <c r="P3003" t="s">
        <v>8319</v>
      </c>
      <c r="Q3003" t="s">
        <v>8355</v>
      </c>
      <c r="R3003" s="12">
        <f t="shared" si="165"/>
        <v>42534.895625000005</v>
      </c>
      <c r="S3003" s="13">
        <f t="shared" si="166"/>
        <v>42564.895625000005</v>
      </c>
    </row>
    <row r="3004" spans="1:19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4">
        <v>1356552252</v>
      </c>
      <c r="J3004" s="1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67"/>
        <v>109</v>
      </c>
      <c r="P3004" t="s">
        <v>8319</v>
      </c>
      <c r="Q3004" t="s">
        <v>8355</v>
      </c>
      <c r="R3004" s="12">
        <f t="shared" si="165"/>
        <v>41239.83625</v>
      </c>
      <c r="S3004" s="13">
        <f t="shared" si="166"/>
        <v>41269.83625</v>
      </c>
    </row>
    <row r="3005" spans="1:19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4">
        <v>1456811940</v>
      </c>
      <c r="J3005" s="14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67"/>
        <v>101</v>
      </c>
      <c r="P3005" t="s">
        <v>8319</v>
      </c>
      <c r="Q3005" t="s">
        <v>8355</v>
      </c>
      <c r="R3005" s="12">
        <f t="shared" si="165"/>
        <v>42398.849259259259</v>
      </c>
      <c r="S3005" s="13">
        <f t="shared" si="166"/>
        <v>42430.249305555553</v>
      </c>
    </row>
    <row r="3006" spans="1:19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4">
        <v>1416089324</v>
      </c>
      <c r="J3006" s="14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67"/>
        <v>113</v>
      </c>
      <c r="P3006" t="s">
        <v>8319</v>
      </c>
      <c r="Q3006" t="s">
        <v>8355</v>
      </c>
      <c r="R3006" s="12">
        <f t="shared" si="165"/>
        <v>41928.881064814814</v>
      </c>
      <c r="S3006" s="13">
        <f t="shared" si="166"/>
        <v>41958.922731481478</v>
      </c>
    </row>
    <row r="3007" spans="1:19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4">
        <v>1412611905</v>
      </c>
      <c r="J3007" s="14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67"/>
        <v>120</v>
      </c>
      <c r="P3007" t="s">
        <v>8319</v>
      </c>
      <c r="Q3007" t="s">
        <v>8355</v>
      </c>
      <c r="R3007" s="12">
        <f t="shared" si="165"/>
        <v>41888.674826388888</v>
      </c>
      <c r="S3007" s="13">
        <f t="shared" si="166"/>
        <v>41918.674826388888</v>
      </c>
    </row>
    <row r="3008" spans="1:19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4">
        <v>1418580591</v>
      </c>
      <c r="J3008" s="14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67"/>
        <v>108</v>
      </c>
      <c r="P3008" t="s">
        <v>8319</v>
      </c>
      <c r="Q3008" t="s">
        <v>8355</v>
      </c>
      <c r="R3008" s="12">
        <f t="shared" si="165"/>
        <v>41957.756840277783</v>
      </c>
      <c r="S3008" s="13">
        <f t="shared" si="166"/>
        <v>41987.756840277783</v>
      </c>
    </row>
    <row r="3009" spans="1:19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4">
        <v>1429938683</v>
      </c>
      <c r="J3009" s="14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67"/>
        <v>180</v>
      </c>
      <c r="P3009" t="s">
        <v>8319</v>
      </c>
      <c r="Q3009" t="s">
        <v>8355</v>
      </c>
      <c r="R3009" s="12">
        <f t="shared" si="165"/>
        <v>42098.216238425928</v>
      </c>
      <c r="S3009" s="13">
        <f t="shared" si="166"/>
        <v>42119.216238425928</v>
      </c>
    </row>
    <row r="3010" spans="1:19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4">
        <v>1453352719</v>
      </c>
      <c r="J3010" s="14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67"/>
        <v>101</v>
      </c>
      <c r="P3010" t="s">
        <v>8319</v>
      </c>
      <c r="Q3010" t="s">
        <v>8355</v>
      </c>
      <c r="R3010" s="12">
        <f t="shared" ref="R3010:R3073" si="169">(((J3010/60)/60)/24)+DATE(1970,1,1)</f>
        <v>42360.212025462963</v>
      </c>
      <c r="S3010" s="13">
        <f t="shared" ref="S3010:S3073" si="170">(((I3010/60)/60)/24)+DATE(1970,1,1)</f>
        <v>42390.212025462963</v>
      </c>
    </row>
    <row r="3011" spans="1:19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4">
        <v>1417012840</v>
      </c>
      <c r="J3011" s="14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67"/>
        <v>120</v>
      </c>
      <c r="P3011" t="s">
        <v>8319</v>
      </c>
      <c r="Q3011" t="s">
        <v>8355</v>
      </c>
      <c r="R3011" s="12">
        <f t="shared" si="169"/>
        <v>41939.569907407407</v>
      </c>
      <c r="S3011" s="13">
        <f t="shared" si="170"/>
        <v>41969.611574074079</v>
      </c>
    </row>
    <row r="3012" spans="1:19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4">
        <v>1424548719</v>
      </c>
      <c r="J3012" s="14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67"/>
        <v>158</v>
      </c>
      <c r="P3012" t="s">
        <v>8319</v>
      </c>
      <c r="Q3012" t="s">
        <v>8355</v>
      </c>
      <c r="R3012" s="12">
        <f t="shared" si="169"/>
        <v>41996.832395833335</v>
      </c>
      <c r="S3012" s="13">
        <f t="shared" si="170"/>
        <v>42056.832395833335</v>
      </c>
    </row>
    <row r="3013" spans="1:19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4">
        <v>1450911540</v>
      </c>
      <c r="J3013" s="14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67"/>
        <v>124</v>
      </c>
      <c r="P3013" t="s">
        <v>8319</v>
      </c>
      <c r="Q3013" t="s">
        <v>8355</v>
      </c>
      <c r="R3013" s="12">
        <f t="shared" si="169"/>
        <v>42334.468935185185</v>
      </c>
      <c r="S3013" s="13">
        <f t="shared" si="170"/>
        <v>42361.957638888889</v>
      </c>
    </row>
    <row r="3014" spans="1:19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4">
        <v>1423587130</v>
      </c>
      <c r="J3014" s="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67"/>
        <v>117</v>
      </c>
      <c r="P3014" t="s">
        <v>8319</v>
      </c>
      <c r="Q3014" t="s">
        <v>8355</v>
      </c>
      <c r="R3014" s="12">
        <f t="shared" si="169"/>
        <v>42024.702893518523</v>
      </c>
      <c r="S3014" s="13">
        <f t="shared" si="170"/>
        <v>42045.702893518523</v>
      </c>
    </row>
    <row r="3015" spans="1:19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4">
        <v>1434917049</v>
      </c>
      <c r="J3015" s="14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67"/>
        <v>157</v>
      </c>
      <c r="P3015" t="s">
        <v>8319</v>
      </c>
      <c r="Q3015" t="s">
        <v>8355</v>
      </c>
      <c r="R3015" s="12">
        <f t="shared" si="169"/>
        <v>42146.836215277777</v>
      </c>
      <c r="S3015" s="13">
        <f t="shared" si="170"/>
        <v>42176.836215277777</v>
      </c>
    </row>
    <row r="3016" spans="1:19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4">
        <v>1415163600</v>
      </c>
      <c r="J3016" s="14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67"/>
        <v>113</v>
      </c>
      <c r="P3016" t="s">
        <v>8319</v>
      </c>
      <c r="Q3016" t="s">
        <v>8355</v>
      </c>
      <c r="R3016" s="12">
        <f t="shared" si="169"/>
        <v>41920.123611111114</v>
      </c>
      <c r="S3016" s="13">
        <f t="shared" si="170"/>
        <v>41948.208333333336</v>
      </c>
    </row>
    <row r="3017" spans="1:19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4">
        <v>1402459200</v>
      </c>
      <c r="J3017" s="14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67"/>
        <v>103</v>
      </c>
      <c r="P3017" t="s">
        <v>8319</v>
      </c>
      <c r="Q3017" t="s">
        <v>8355</v>
      </c>
      <c r="R3017" s="12">
        <f t="shared" si="169"/>
        <v>41785.72729166667</v>
      </c>
      <c r="S3017" s="13">
        <f t="shared" si="170"/>
        <v>41801.166666666664</v>
      </c>
    </row>
    <row r="3018" spans="1:19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4">
        <v>1405688952</v>
      </c>
      <c r="J3018" s="14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171">ROUND(E3018/D3018*100,0)</f>
        <v>103</v>
      </c>
      <c r="P3018" t="s">
        <v>8319</v>
      </c>
      <c r="Q3018" t="s">
        <v>8355</v>
      </c>
      <c r="R3018" s="12">
        <f t="shared" si="169"/>
        <v>41778.548055555555</v>
      </c>
      <c r="S3018" s="13">
        <f t="shared" si="170"/>
        <v>41838.548055555555</v>
      </c>
    </row>
    <row r="3019" spans="1:19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4">
        <v>1408566243</v>
      </c>
      <c r="J3019" s="14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71"/>
        <v>106</v>
      </c>
      <c r="P3019" t="s">
        <v>8319</v>
      </c>
      <c r="Q3019" t="s">
        <v>8355</v>
      </c>
      <c r="R3019" s="12">
        <f t="shared" si="169"/>
        <v>41841.850034722222</v>
      </c>
      <c r="S3019" s="13">
        <f t="shared" si="170"/>
        <v>41871.850034722222</v>
      </c>
    </row>
    <row r="3020" spans="1:19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4">
        <v>1437429600</v>
      </c>
      <c r="J3020" s="14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71"/>
        <v>101</v>
      </c>
      <c r="P3020" t="s">
        <v>8319</v>
      </c>
      <c r="Q3020" t="s">
        <v>8355</v>
      </c>
      <c r="R3020" s="12">
        <f t="shared" si="169"/>
        <v>42163.29833333334</v>
      </c>
      <c r="S3020" s="13">
        <f t="shared" si="170"/>
        <v>42205.916666666672</v>
      </c>
    </row>
    <row r="3021" spans="1:19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4">
        <v>1401159600</v>
      </c>
      <c r="J3021" s="14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71"/>
        <v>121</v>
      </c>
      <c r="P3021" t="s">
        <v>8319</v>
      </c>
      <c r="Q3021" t="s">
        <v>8355</v>
      </c>
      <c r="R3021" s="12">
        <f t="shared" si="169"/>
        <v>41758.833564814813</v>
      </c>
      <c r="S3021" s="13">
        <f t="shared" si="170"/>
        <v>41786.125</v>
      </c>
    </row>
    <row r="3022" spans="1:19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4">
        <v>1439583533</v>
      </c>
      <c r="J3022" s="14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71"/>
        <v>101</v>
      </c>
      <c r="P3022" t="s">
        <v>8319</v>
      </c>
      <c r="Q3022" t="s">
        <v>8355</v>
      </c>
      <c r="R3022" s="12">
        <f t="shared" si="169"/>
        <v>42170.846446759257</v>
      </c>
      <c r="S3022" s="13">
        <f t="shared" si="170"/>
        <v>42230.846446759257</v>
      </c>
    </row>
    <row r="3023" spans="1:19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4">
        <v>1479794340</v>
      </c>
      <c r="J3023" s="14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71"/>
        <v>116</v>
      </c>
      <c r="P3023" t="s">
        <v>8319</v>
      </c>
      <c r="Q3023" t="s">
        <v>8355</v>
      </c>
      <c r="R3023" s="12">
        <f t="shared" si="169"/>
        <v>42660.618854166663</v>
      </c>
      <c r="S3023" s="13">
        <f t="shared" si="170"/>
        <v>42696.249305555553</v>
      </c>
    </row>
    <row r="3024" spans="1:19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4">
        <v>1472338409</v>
      </c>
      <c r="J3024" s="1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71"/>
        <v>101</v>
      </c>
      <c r="P3024" t="s">
        <v>8319</v>
      </c>
      <c r="Q3024" t="s">
        <v>8355</v>
      </c>
      <c r="R3024" s="12">
        <f t="shared" si="169"/>
        <v>42564.95380787037</v>
      </c>
      <c r="S3024" s="13">
        <f t="shared" si="170"/>
        <v>42609.95380787037</v>
      </c>
    </row>
    <row r="3025" spans="1:19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4">
        <v>1434039186</v>
      </c>
      <c r="J3025" s="14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71"/>
        <v>103</v>
      </c>
      <c r="P3025" t="s">
        <v>8319</v>
      </c>
      <c r="Q3025" t="s">
        <v>8355</v>
      </c>
      <c r="R3025" s="12">
        <f t="shared" si="169"/>
        <v>42121.675763888896</v>
      </c>
      <c r="S3025" s="13">
        <f t="shared" si="170"/>
        <v>42166.675763888896</v>
      </c>
    </row>
    <row r="3026" spans="1:19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4">
        <v>1349567475</v>
      </c>
      <c r="J3026" s="14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71"/>
        <v>246</v>
      </c>
      <c r="P3026" t="s">
        <v>8319</v>
      </c>
      <c r="Q3026" t="s">
        <v>8355</v>
      </c>
      <c r="R3026" s="12">
        <f t="shared" si="169"/>
        <v>41158.993923611109</v>
      </c>
      <c r="S3026" s="13">
        <f t="shared" si="170"/>
        <v>41188.993923611109</v>
      </c>
    </row>
    <row r="3027" spans="1:19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4">
        <v>1401465600</v>
      </c>
      <c r="J3027" s="14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71"/>
        <v>302</v>
      </c>
      <c r="P3027" t="s">
        <v>8319</v>
      </c>
      <c r="Q3027" t="s">
        <v>8355</v>
      </c>
      <c r="R3027" s="12">
        <f t="shared" si="169"/>
        <v>41761.509409722225</v>
      </c>
      <c r="S3027" s="13">
        <f t="shared" si="170"/>
        <v>41789.666666666664</v>
      </c>
    </row>
    <row r="3028" spans="1:19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4">
        <v>1488538892</v>
      </c>
      <c r="J3028" s="14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71"/>
        <v>143</v>
      </c>
      <c r="P3028" t="s">
        <v>8319</v>
      </c>
      <c r="Q3028" t="s">
        <v>8355</v>
      </c>
      <c r="R3028" s="12">
        <f t="shared" si="169"/>
        <v>42783.459398148145</v>
      </c>
      <c r="S3028" s="13">
        <f t="shared" si="170"/>
        <v>42797.459398148145</v>
      </c>
    </row>
    <row r="3029" spans="1:19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4">
        <v>1426866851</v>
      </c>
      <c r="J3029" s="14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71"/>
        <v>131</v>
      </c>
      <c r="P3029" t="s">
        <v>8319</v>
      </c>
      <c r="Q3029" t="s">
        <v>8355</v>
      </c>
      <c r="R3029" s="12">
        <f t="shared" si="169"/>
        <v>42053.704293981486</v>
      </c>
      <c r="S3029" s="13">
        <f t="shared" si="170"/>
        <v>42083.662627314814</v>
      </c>
    </row>
    <row r="3030" spans="1:19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4">
        <v>1471242025</v>
      </c>
      <c r="J3030" s="14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71"/>
        <v>168</v>
      </c>
      <c r="P3030" t="s">
        <v>8319</v>
      </c>
      <c r="Q3030" t="s">
        <v>8355</v>
      </c>
      <c r="R3030" s="12">
        <f t="shared" si="169"/>
        <v>42567.264178240745</v>
      </c>
      <c r="S3030" s="13">
        <f t="shared" si="170"/>
        <v>42597.264178240745</v>
      </c>
    </row>
    <row r="3031" spans="1:19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4">
        <v>1416285300</v>
      </c>
      <c r="J3031" s="14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71"/>
        <v>110</v>
      </c>
      <c r="P3031" t="s">
        <v>8319</v>
      </c>
      <c r="Q3031" t="s">
        <v>8355</v>
      </c>
      <c r="R3031" s="12">
        <f t="shared" si="169"/>
        <v>41932.708877314813</v>
      </c>
      <c r="S3031" s="13">
        <f t="shared" si="170"/>
        <v>41961.190972222219</v>
      </c>
    </row>
    <row r="3032" spans="1:19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4">
        <v>1442426171</v>
      </c>
      <c r="J3032" s="14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71"/>
        <v>107</v>
      </c>
      <c r="P3032" t="s">
        <v>8319</v>
      </c>
      <c r="Q3032" t="s">
        <v>8355</v>
      </c>
      <c r="R3032" s="12">
        <f t="shared" si="169"/>
        <v>42233.747349537036</v>
      </c>
      <c r="S3032" s="13">
        <f t="shared" si="170"/>
        <v>42263.747349537036</v>
      </c>
    </row>
    <row r="3033" spans="1:19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4">
        <v>1476479447</v>
      </c>
      <c r="J3033" s="14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71"/>
        <v>100</v>
      </c>
      <c r="P3033" t="s">
        <v>8319</v>
      </c>
      <c r="Q3033" t="s">
        <v>8355</v>
      </c>
      <c r="R3033" s="12">
        <f t="shared" si="169"/>
        <v>42597.882488425923</v>
      </c>
      <c r="S3033" s="13">
        <f t="shared" si="170"/>
        <v>42657.882488425923</v>
      </c>
    </row>
    <row r="3034" spans="1:19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4">
        <v>1441933459</v>
      </c>
      <c r="J3034" s="1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71"/>
        <v>127</v>
      </c>
      <c r="P3034" t="s">
        <v>8319</v>
      </c>
      <c r="Q3034" t="s">
        <v>8355</v>
      </c>
      <c r="R3034" s="12">
        <f t="shared" si="169"/>
        <v>42228.044664351852</v>
      </c>
      <c r="S3034" s="13">
        <f t="shared" si="170"/>
        <v>42258.044664351852</v>
      </c>
    </row>
    <row r="3035" spans="1:19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4">
        <v>1471487925</v>
      </c>
      <c r="J3035" s="14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71"/>
        <v>147</v>
      </c>
      <c r="P3035" t="s">
        <v>8319</v>
      </c>
      <c r="Q3035" t="s">
        <v>8355</v>
      </c>
      <c r="R3035" s="12">
        <f t="shared" si="169"/>
        <v>42570.110243055555</v>
      </c>
      <c r="S3035" s="13">
        <f t="shared" si="170"/>
        <v>42600.110243055555</v>
      </c>
    </row>
    <row r="3036" spans="1:19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4">
        <v>1477972740</v>
      </c>
      <c r="J3036" s="14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71"/>
        <v>113</v>
      </c>
      <c r="P3036" t="s">
        <v>8319</v>
      </c>
      <c r="Q3036" t="s">
        <v>8355</v>
      </c>
      <c r="R3036" s="12">
        <f t="shared" si="169"/>
        <v>42644.535358796296</v>
      </c>
      <c r="S3036" s="13">
        <f t="shared" si="170"/>
        <v>42675.165972222225</v>
      </c>
    </row>
    <row r="3037" spans="1:19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4">
        <v>1367674009</v>
      </c>
      <c r="J3037" s="14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71"/>
        <v>109</v>
      </c>
      <c r="P3037" t="s">
        <v>8319</v>
      </c>
      <c r="Q3037" t="s">
        <v>8355</v>
      </c>
      <c r="R3037" s="12">
        <f t="shared" si="169"/>
        <v>41368.560289351852</v>
      </c>
      <c r="S3037" s="13">
        <f t="shared" si="170"/>
        <v>41398.560289351852</v>
      </c>
    </row>
    <row r="3038" spans="1:19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4">
        <v>1376654340</v>
      </c>
      <c r="J3038" s="14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71"/>
        <v>127</v>
      </c>
      <c r="P3038" t="s">
        <v>8319</v>
      </c>
      <c r="Q3038" t="s">
        <v>8355</v>
      </c>
      <c r="R3038" s="12">
        <f t="shared" si="169"/>
        <v>41466.785231481481</v>
      </c>
      <c r="S3038" s="13">
        <f t="shared" si="170"/>
        <v>41502.499305555553</v>
      </c>
    </row>
    <row r="3039" spans="1:19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4">
        <v>1285995540</v>
      </c>
      <c r="J3039" s="14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71"/>
        <v>213</v>
      </c>
      <c r="P3039" t="s">
        <v>8319</v>
      </c>
      <c r="Q3039" t="s">
        <v>8355</v>
      </c>
      <c r="R3039" s="12">
        <f t="shared" si="169"/>
        <v>40378.893206018518</v>
      </c>
      <c r="S3039" s="13">
        <f t="shared" si="170"/>
        <v>40453.207638888889</v>
      </c>
    </row>
    <row r="3040" spans="1:19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4">
        <v>1457071397</v>
      </c>
      <c r="J3040" s="14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71"/>
        <v>101</v>
      </c>
      <c r="P3040" t="s">
        <v>8319</v>
      </c>
      <c r="Q3040" t="s">
        <v>8355</v>
      </c>
      <c r="R3040" s="12">
        <f t="shared" si="169"/>
        <v>42373.252280092594</v>
      </c>
      <c r="S3040" s="13">
        <f t="shared" si="170"/>
        <v>42433.252280092594</v>
      </c>
    </row>
    <row r="3041" spans="1:19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4">
        <v>1388303940</v>
      </c>
      <c r="J3041" s="14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71"/>
        <v>109</v>
      </c>
      <c r="P3041" t="s">
        <v>8319</v>
      </c>
      <c r="Q3041" t="s">
        <v>8355</v>
      </c>
      <c r="R3041" s="12">
        <f t="shared" si="169"/>
        <v>41610.794421296298</v>
      </c>
      <c r="S3041" s="13">
        <f t="shared" si="170"/>
        <v>41637.332638888889</v>
      </c>
    </row>
    <row r="3042" spans="1:19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4">
        <v>1435359600</v>
      </c>
      <c r="J3042" s="14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71"/>
        <v>108</v>
      </c>
      <c r="P3042" t="s">
        <v>8319</v>
      </c>
      <c r="Q3042" t="s">
        <v>8355</v>
      </c>
      <c r="R3042" s="12">
        <f t="shared" si="169"/>
        <v>42177.791909722218</v>
      </c>
      <c r="S3042" s="13">
        <f t="shared" si="170"/>
        <v>42181.958333333328</v>
      </c>
    </row>
    <row r="3043" spans="1:19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4">
        <v>1453323048</v>
      </c>
      <c r="J3043" s="14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71"/>
        <v>110</v>
      </c>
      <c r="P3043" t="s">
        <v>8319</v>
      </c>
      <c r="Q3043" t="s">
        <v>8355</v>
      </c>
      <c r="R3043" s="12">
        <f t="shared" si="169"/>
        <v>42359.868611111116</v>
      </c>
      <c r="S3043" s="13">
        <f t="shared" si="170"/>
        <v>42389.868611111116</v>
      </c>
    </row>
    <row r="3044" spans="1:19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4">
        <v>1444149047</v>
      </c>
      <c r="J3044" s="1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71"/>
        <v>128</v>
      </c>
      <c r="P3044" t="s">
        <v>8319</v>
      </c>
      <c r="Q3044" t="s">
        <v>8355</v>
      </c>
      <c r="R3044" s="12">
        <f t="shared" si="169"/>
        <v>42253.688043981485</v>
      </c>
      <c r="S3044" s="13">
        <f t="shared" si="170"/>
        <v>42283.688043981485</v>
      </c>
    </row>
    <row r="3045" spans="1:19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4">
        <v>1429152600</v>
      </c>
      <c r="J3045" s="14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71"/>
        <v>110</v>
      </c>
      <c r="P3045" t="s">
        <v>8319</v>
      </c>
      <c r="Q3045" t="s">
        <v>8355</v>
      </c>
      <c r="R3045" s="12">
        <f t="shared" si="169"/>
        <v>42083.070590277777</v>
      </c>
      <c r="S3045" s="13">
        <f t="shared" si="170"/>
        <v>42110.118055555555</v>
      </c>
    </row>
    <row r="3046" spans="1:19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4">
        <v>1454433998</v>
      </c>
      <c r="J3046" s="14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71"/>
        <v>109</v>
      </c>
      <c r="P3046" t="s">
        <v>8319</v>
      </c>
      <c r="Q3046" t="s">
        <v>8355</v>
      </c>
      <c r="R3046" s="12">
        <f t="shared" si="169"/>
        <v>42387.7268287037</v>
      </c>
      <c r="S3046" s="13">
        <f t="shared" si="170"/>
        <v>42402.7268287037</v>
      </c>
    </row>
    <row r="3047" spans="1:19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4">
        <v>1408679055</v>
      </c>
      <c r="J3047" s="14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71"/>
        <v>133</v>
      </c>
      <c r="P3047" t="s">
        <v>8319</v>
      </c>
      <c r="Q3047" t="s">
        <v>8355</v>
      </c>
      <c r="R3047" s="12">
        <f t="shared" si="169"/>
        <v>41843.155729166669</v>
      </c>
      <c r="S3047" s="13">
        <f t="shared" si="170"/>
        <v>41873.155729166669</v>
      </c>
    </row>
    <row r="3048" spans="1:19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4">
        <v>1410324720</v>
      </c>
      <c r="J3048" s="14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71"/>
        <v>191</v>
      </c>
      <c r="P3048" t="s">
        <v>8319</v>
      </c>
      <c r="Q3048" t="s">
        <v>8355</v>
      </c>
      <c r="R3048" s="12">
        <f t="shared" si="169"/>
        <v>41862.803078703706</v>
      </c>
      <c r="S3048" s="13">
        <f t="shared" si="170"/>
        <v>41892.202777777777</v>
      </c>
    </row>
    <row r="3049" spans="1:19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4">
        <v>1461762960</v>
      </c>
      <c r="J3049" s="14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71"/>
        <v>149</v>
      </c>
      <c r="P3049" t="s">
        <v>8319</v>
      </c>
      <c r="Q3049" t="s">
        <v>8355</v>
      </c>
      <c r="R3049" s="12">
        <f t="shared" si="169"/>
        <v>42443.989050925928</v>
      </c>
      <c r="S3049" s="13">
        <f t="shared" si="170"/>
        <v>42487.552777777775</v>
      </c>
    </row>
    <row r="3050" spans="1:19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4">
        <v>1420060920</v>
      </c>
      <c r="J3050" s="14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71"/>
        <v>166</v>
      </c>
      <c r="P3050" t="s">
        <v>8319</v>
      </c>
      <c r="Q3050" t="s">
        <v>8355</v>
      </c>
      <c r="R3050" s="12">
        <f t="shared" si="169"/>
        <v>41975.901180555549</v>
      </c>
      <c r="S3050" s="13">
        <f t="shared" si="170"/>
        <v>42004.890277777777</v>
      </c>
    </row>
    <row r="3051" spans="1:19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4">
        <v>1434241255</v>
      </c>
      <c r="J3051" s="14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71"/>
        <v>107</v>
      </c>
      <c r="P3051" t="s">
        <v>8319</v>
      </c>
      <c r="Q3051" t="s">
        <v>8355</v>
      </c>
      <c r="R3051" s="12">
        <f t="shared" si="169"/>
        <v>42139.014525462961</v>
      </c>
      <c r="S3051" s="13">
        <f t="shared" si="170"/>
        <v>42169.014525462961</v>
      </c>
    </row>
    <row r="3052" spans="1:19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4">
        <v>1462420960</v>
      </c>
      <c r="J3052" s="14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71"/>
        <v>106</v>
      </c>
      <c r="P3052" t="s">
        <v>8319</v>
      </c>
      <c r="Q3052" t="s">
        <v>8355</v>
      </c>
      <c r="R3052" s="12">
        <f t="shared" si="169"/>
        <v>42465.16851851852</v>
      </c>
      <c r="S3052" s="13">
        <f t="shared" si="170"/>
        <v>42495.16851851852</v>
      </c>
    </row>
    <row r="3053" spans="1:19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4">
        <v>1486547945</v>
      </c>
      <c r="J3053" s="14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71"/>
        <v>24</v>
      </c>
      <c r="P3053" t="s">
        <v>8319</v>
      </c>
      <c r="Q3053" t="s">
        <v>8355</v>
      </c>
      <c r="R3053" s="12">
        <f t="shared" si="169"/>
        <v>42744.416030092587</v>
      </c>
      <c r="S3053" s="13">
        <f t="shared" si="170"/>
        <v>42774.416030092587</v>
      </c>
    </row>
    <row r="3054" spans="1:19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4">
        <v>1432828740</v>
      </c>
      <c r="J3054" s="1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71"/>
        <v>0</v>
      </c>
      <c r="P3054" t="s">
        <v>8319</v>
      </c>
      <c r="Q3054" t="s">
        <v>8355</v>
      </c>
      <c r="R3054" s="12">
        <f t="shared" si="169"/>
        <v>42122.670069444444</v>
      </c>
      <c r="S3054" s="13">
        <f t="shared" si="170"/>
        <v>42152.665972222225</v>
      </c>
    </row>
    <row r="3055" spans="1:19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4">
        <v>1412222340</v>
      </c>
      <c r="J3055" s="14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71"/>
        <v>0</v>
      </c>
      <c r="P3055" t="s">
        <v>8319</v>
      </c>
      <c r="Q3055" t="s">
        <v>8355</v>
      </c>
      <c r="R3055" s="12">
        <f t="shared" si="169"/>
        <v>41862.761724537035</v>
      </c>
      <c r="S3055" s="13">
        <f t="shared" si="170"/>
        <v>41914.165972222225</v>
      </c>
    </row>
    <row r="3056" spans="1:19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4">
        <v>1425258240</v>
      </c>
      <c r="J3056" s="14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71"/>
        <v>0</v>
      </c>
      <c r="P3056" t="s">
        <v>8319</v>
      </c>
      <c r="Q3056" t="s">
        <v>8355</v>
      </c>
      <c r="R3056" s="12">
        <f t="shared" si="169"/>
        <v>42027.832800925928</v>
      </c>
      <c r="S3056" s="13">
        <f t="shared" si="170"/>
        <v>42065.044444444444</v>
      </c>
    </row>
    <row r="3057" spans="1:19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4">
        <v>1420844390</v>
      </c>
      <c r="J3057" s="14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71"/>
        <v>0</v>
      </c>
      <c r="P3057" t="s">
        <v>8319</v>
      </c>
      <c r="Q3057" t="s">
        <v>8355</v>
      </c>
      <c r="R3057" s="12">
        <f t="shared" si="169"/>
        <v>41953.95821759259</v>
      </c>
      <c r="S3057" s="13">
        <f t="shared" si="170"/>
        <v>42013.95821759259</v>
      </c>
    </row>
    <row r="3058" spans="1:19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4">
        <v>1412003784</v>
      </c>
      <c r="J3058" s="14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71"/>
        <v>0</v>
      </c>
      <c r="P3058" t="s">
        <v>8319</v>
      </c>
      <c r="Q3058" t="s">
        <v>8355</v>
      </c>
      <c r="R3058" s="12">
        <f t="shared" si="169"/>
        <v>41851.636388888888</v>
      </c>
      <c r="S3058" s="13">
        <f t="shared" si="170"/>
        <v>41911.636388888888</v>
      </c>
    </row>
    <row r="3059" spans="1:19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4">
        <v>1459694211</v>
      </c>
      <c r="J3059" s="14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71"/>
        <v>0</v>
      </c>
      <c r="P3059" t="s">
        <v>8319</v>
      </c>
      <c r="Q3059" t="s">
        <v>8355</v>
      </c>
      <c r="R3059" s="12">
        <f t="shared" si="169"/>
        <v>42433.650590277779</v>
      </c>
      <c r="S3059" s="13">
        <f t="shared" si="170"/>
        <v>42463.608923611115</v>
      </c>
    </row>
    <row r="3060" spans="1:19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4">
        <v>1463734740</v>
      </c>
      <c r="J3060" s="14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71"/>
        <v>0</v>
      </c>
      <c r="P3060" t="s">
        <v>8319</v>
      </c>
      <c r="Q3060" t="s">
        <v>8355</v>
      </c>
      <c r="R3060" s="12">
        <f t="shared" si="169"/>
        <v>42460.374305555553</v>
      </c>
      <c r="S3060" s="13">
        <f t="shared" si="170"/>
        <v>42510.374305555553</v>
      </c>
    </row>
    <row r="3061" spans="1:19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4">
        <v>1407536846</v>
      </c>
      <c r="J3061" s="14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71"/>
        <v>3</v>
      </c>
      <c r="P3061" t="s">
        <v>8319</v>
      </c>
      <c r="Q3061" t="s">
        <v>8355</v>
      </c>
      <c r="R3061" s="12">
        <f t="shared" si="169"/>
        <v>41829.935717592591</v>
      </c>
      <c r="S3061" s="13">
        <f t="shared" si="170"/>
        <v>41859.935717592591</v>
      </c>
    </row>
    <row r="3062" spans="1:19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4">
        <v>1443422134</v>
      </c>
      <c r="J3062" s="14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71"/>
        <v>0</v>
      </c>
      <c r="P3062" t="s">
        <v>8319</v>
      </c>
      <c r="Q3062" t="s">
        <v>8355</v>
      </c>
      <c r="R3062" s="12">
        <f t="shared" si="169"/>
        <v>42245.274699074071</v>
      </c>
      <c r="S3062" s="13">
        <f t="shared" si="170"/>
        <v>42275.274699074071</v>
      </c>
    </row>
    <row r="3063" spans="1:19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4">
        <v>1407955748</v>
      </c>
      <c r="J3063" s="14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71"/>
        <v>0</v>
      </c>
      <c r="P3063" t="s">
        <v>8319</v>
      </c>
      <c r="Q3063" t="s">
        <v>8355</v>
      </c>
      <c r="R3063" s="12">
        <f t="shared" si="169"/>
        <v>41834.784120370372</v>
      </c>
      <c r="S3063" s="13">
        <f t="shared" si="170"/>
        <v>41864.784120370372</v>
      </c>
    </row>
    <row r="3064" spans="1:19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4">
        <v>1443636000</v>
      </c>
      <c r="J3064" s="1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71"/>
        <v>67</v>
      </c>
      <c r="P3064" t="s">
        <v>8319</v>
      </c>
      <c r="Q3064" t="s">
        <v>8355</v>
      </c>
      <c r="R3064" s="12">
        <f t="shared" si="169"/>
        <v>42248.535787037035</v>
      </c>
      <c r="S3064" s="13">
        <f t="shared" si="170"/>
        <v>42277.75</v>
      </c>
    </row>
    <row r="3065" spans="1:19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4">
        <v>1477174138</v>
      </c>
      <c r="J3065" s="14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71"/>
        <v>20</v>
      </c>
      <c r="P3065" t="s">
        <v>8319</v>
      </c>
      <c r="Q3065" t="s">
        <v>8355</v>
      </c>
      <c r="R3065" s="12">
        <f t="shared" si="169"/>
        <v>42630.922893518517</v>
      </c>
      <c r="S3065" s="13">
        <f t="shared" si="170"/>
        <v>42665.922893518517</v>
      </c>
    </row>
    <row r="3066" spans="1:19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4">
        <v>1448175540</v>
      </c>
      <c r="J3066" s="14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71"/>
        <v>11</v>
      </c>
      <c r="P3066" t="s">
        <v>8319</v>
      </c>
      <c r="Q3066" t="s">
        <v>8355</v>
      </c>
      <c r="R3066" s="12">
        <f t="shared" si="169"/>
        <v>42299.130162037036</v>
      </c>
      <c r="S3066" s="13">
        <f t="shared" si="170"/>
        <v>42330.290972222225</v>
      </c>
    </row>
    <row r="3067" spans="1:19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4">
        <v>1406683172</v>
      </c>
      <c r="J3067" s="14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71"/>
        <v>0</v>
      </c>
      <c r="P3067" t="s">
        <v>8319</v>
      </c>
      <c r="Q3067" t="s">
        <v>8355</v>
      </c>
      <c r="R3067" s="12">
        <f t="shared" si="169"/>
        <v>41825.055231481485</v>
      </c>
      <c r="S3067" s="13">
        <f t="shared" si="170"/>
        <v>41850.055231481485</v>
      </c>
    </row>
    <row r="3068" spans="1:19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4">
        <v>1468128537</v>
      </c>
      <c r="J3068" s="14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71"/>
        <v>12</v>
      </c>
      <c r="P3068" t="s">
        <v>8319</v>
      </c>
      <c r="Q3068" t="s">
        <v>8355</v>
      </c>
      <c r="R3068" s="12">
        <f t="shared" si="169"/>
        <v>42531.228437500002</v>
      </c>
      <c r="S3068" s="13">
        <f t="shared" si="170"/>
        <v>42561.228437500002</v>
      </c>
    </row>
    <row r="3069" spans="1:19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4">
        <v>1441837879</v>
      </c>
      <c r="J3069" s="14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71"/>
        <v>3</v>
      </c>
      <c r="P3069" t="s">
        <v>8319</v>
      </c>
      <c r="Q3069" t="s">
        <v>8355</v>
      </c>
      <c r="R3069" s="12">
        <f t="shared" si="169"/>
        <v>42226.938414351855</v>
      </c>
      <c r="S3069" s="13">
        <f t="shared" si="170"/>
        <v>42256.938414351855</v>
      </c>
    </row>
    <row r="3070" spans="1:19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4">
        <v>1445013352</v>
      </c>
      <c r="J3070" s="14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71"/>
        <v>0</v>
      </c>
      <c r="P3070" t="s">
        <v>8319</v>
      </c>
      <c r="Q3070" t="s">
        <v>8355</v>
      </c>
      <c r="R3070" s="12">
        <f t="shared" si="169"/>
        <v>42263.691574074073</v>
      </c>
      <c r="S3070" s="13">
        <f t="shared" si="170"/>
        <v>42293.691574074073</v>
      </c>
    </row>
    <row r="3071" spans="1:19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4">
        <v>1418587234</v>
      </c>
      <c r="J3071" s="14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71"/>
        <v>14</v>
      </c>
      <c r="P3071" t="s">
        <v>8319</v>
      </c>
      <c r="Q3071" t="s">
        <v>8355</v>
      </c>
      <c r="R3071" s="12">
        <f t="shared" si="169"/>
        <v>41957.833726851852</v>
      </c>
      <c r="S3071" s="13">
        <f t="shared" si="170"/>
        <v>41987.833726851852</v>
      </c>
    </row>
    <row r="3072" spans="1:19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4">
        <v>1481132169</v>
      </c>
      <c r="J3072" s="14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71"/>
        <v>3</v>
      </c>
      <c r="P3072" t="s">
        <v>8319</v>
      </c>
      <c r="Q3072" t="s">
        <v>8355</v>
      </c>
      <c r="R3072" s="12">
        <f t="shared" si="169"/>
        <v>42690.733437499999</v>
      </c>
      <c r="S3072" s="13">
        <f t="shared" si="170"/>
        <v>42711.733437499999</v>
      </c>
    </row>
    <row r="3073" spans="1:19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4">
        <v>1429595940</v>
      </c>
      <c r="J3073" s="14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71"/>
        <v>60</v>
      </c>
      <c r="P3073" t="s">
        <v>8319</v>
      </c>
      <c r="Q3073" t="s">
        <v>8355</v>
      </c>
      <c r="R3073" s="12">
        <f t="shared" si="169"/>
        <v>42097.732418981483</v>
      </c>
      <c r="S3073" s="13">
        <f t="shared" si="170"/>
        <v>42115.249305555553</v>
      </c>
    </row>
    <row r="3074" spans="1:19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4">
        <v>1477791960</v>
      </c>
      <c r="J3074" s="1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71"/>
        <v>0</v>
      </c>
      <c r="P3074" t="s">
        <v>8319</v>
      </c>
      <c r="Q3074" t="s">
        <v>8355</v>
      </c>
      <c r="R3074" s="12">
        <f t="shared" ref="R3074:R3137" si="172">(((J3074/60)/60)/24)+DATE(1970,1,1)</f>
        <v>42658.690532407403</v>
      </c>
      <c r="S3074" s="13">
        <f t="shared" ref="S3074:S3137" si="173">(((I3074/60)/60)/24)+DATE(1970,1,1)</f>
        <v>42673.073611111111</v>
      </c>
    </row>
    <row r="3075" spans="1:19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4">
        <v>1434309540</v>
      </c>
      <c r="J3075" s="14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71"/>
        <v>0</v>
      </c>
      <c r="P3075" t="s">
        <v>8319</v>
      </c>
      <c r="Q3075" t="s">
        <v>8355</v>
      </c>
      <c r="R3075" s="12">
        <f t="shared" si="172"/>
        <v>42111.684027777781</v>
      </c>
      <c r="S3075" s="13">
        <f t="shared" si="173"/>
        <v>42169.804861111115</v>
      </c>
    </row>
    <row r="3076" spans="1:19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4">
        <v>1457617359</v>
      </c>
      <c r="J3076" s="14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71"/>
        <v>0</v>
      </c>
      <c r="P3076" t="s">
        <v>8319</v>
      </c>
      <c r="Q3076" t="s">
        <v>8355</v>
      </c>
      <c r="R3076" s="12">
        <f t="shared" si="172"/>
        <v>42409.571284722217</v>
      </c>
      <c r="S3076" s="13">
        <f t="shared" si="173"/>
        <v>42439.571284722217</v>
      </c>
    </row>
    <row r="3077" spans="1:19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4">
        <v>1471573640</v>
      </c>
      <c r="J3077" s="14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71"/>
        <v>9</v>
      </c>
      <c r="P3077" t="s">
        <v>8319</v>
      </c>
      <c r="Q3077" t="s">
        <v>8355</v>
      </c>
      <c r="R3077" s="12">
        <f t="shared" si="172"/>
        <v>42551.102314814809</v>
      </c>
      <c r="S3077" s="13">
        <f t="shared" si="173"/>
        <v>42601.102314814809</v>
      </c>
    </row>
    <row r="3078" spans="1:19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4">
        <v>1444405123</v>
      </c>
      <c r="J3078" s="14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71"/>
        <v>15</v>
      </c>
      <c r="P3078" t="s">
        <v>8319</v>
      </c>
      <c r="Q3078" t="s">
        <v>8355</v>
      </c>
      <c r="R3078" s="12">
        <f t="shared" si="172"/>
        <v>42226.651886574073</v>
      </c>
      <c r="S3078" s="13">
        <f t="shared" si="173"/>
        <v>42286.651886574073</v>
      </c>
    </row>
    <row r="3079" spans="1:19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4">
        <v>1488495478</v>
      </c>
      <c r="J3079" s="14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71"/>
        <v>0</v>
      </c>
      <c r="P3079" t="s">
        <v>8319</v>
      </c>
      <c r="Q3079" t="s">
        <v>8355</v>
      </c>
      <c r="R3079" s="12">
        <f t="shared" si="172"/>
        <v>42766.956921296296</v>
      </c>
      <c r="S3079" s="13">
        <f t="shared" si="173"/>
        <v>42796.956921296296</v>
      </c>
    </row>
    <row r="3080" spans="1:19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4">
        <v>1424920795</v>
      </c>
      <c r="J3080" s="14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71"/>
        <v>0</v>
      </c>
      <c r="P3080" t="s">
        <v>8319</v>
      </c>
      <c r="Q3080" t="s">
        <v>8355</v>
      </c>
      <c r="R3080" s="12">
        <f t="shared" si="172"/>
        <v>42031.138831018514</v>
      </c>
      <c r="S3080" s="13">
        <f t="shared" si="173"/>
        <v>42061.138831018514</v>
      </c>
    </row>
    <row r="3081" spans="1:19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4">
        <v>1427040435</v>
      </c>
      <c r="J3081" s="14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71"/>
        <v>1</v>
      </c>
      <c r="P3081" t="s">
        <v>8319</v>
      </c>
      <c r="Q3081" t="s">
        <v>8355</v>
      </c>
      <c r="R3081" s="12">
        <f t="shared" si="172"/>
        <v>42055.713368055556</v>
      </c>
      <c r="S3081" s="13">
        <f t="shared" si="173"/>
        <v>42085.671701388885</v>
      </c>
    </row>
    <row r="3082" spans="1:19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4">
        <v>1419644444</v>
      </c>
      <c r="J3082" s="14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174">ROUND(E3082/D3082*100,0)</f>
        <v>0</v>
      </c>
      <c r="P3082" t="s">
        <v>8319</v>
      </c>
      <c r="Q3082" t="s">
        <v>8355</v>
      </c>
      <c r="R3082" s="12">
        <f t="shared" si="172"/>
        <v>41940.028287037036</v>
      </c>
      <c r="S3082" s="13">
        <f t="shared" si="173"/>
        <v>42000.0699537037</v>
      </c>
    </row>
    <row r="3083" spans="1:19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4">
        <v>1442722891</v>
      </c>
      <c r="J3083" s="14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74"/>
        <v>0</v>
      </c>
      <c r="P3083" t="s">
        <v>8319</v>
      </c>
      <c r="Q3083" t="s">
        <v>8355</v>
      </c>
      <c r="R3083" s="12">
        <f t="shared" si="172"/>
        <v>42237.181608796294</v>
      </c>
      <c r="S3083" s="13">
        <f t="shared" si="173"/>
        <v>42267.181608796294</v>
      </c>
    </row>
    <row r="3084" spans="1:19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4">
        <v>1447628946</v>
      </c>
      <c r="J3084" s="1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74"/>
        <v>0</v>
      </c>
      <c r="P3084" t="s">
        <v>8319</v>
      </c>
      <c r="Q3084" t="s">
        <v>8355</v>
      </c>
      <c r="R3084" s="12">
        <f t="shared" si="172"/>
        <v>42293.922986111109</v>
      </c>
      <c r="S3084" s="13">
        <f t="shared" si="173"/>
        <v>42323.96465277778</v>
      </c>
    </row>
    <row r="3085" spans="1:19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4">
        <v>1409547600</v>
      </c>
      <c r="J3085" s="14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74"/>
        <v>0</v>
      </c>
      <c r="P3085" t="s">
        <v>8319</v>
      </c>
      <c r="Q3085" t="s">
        <v>8355</v>
      </c>
      <c r="R3085" s="12">
        <f t="shared" si="172"/>
        <v>41853.563402777778</v>
      </c>
      <c r="S3085" s="13">
        <f t="shared" si="173"/>
        <v>41883.208333333336</v>
      </c>
    </row>
    <row r="3086" spans="1:19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4">
        <v>1430851680</v>
      </c>
      <c r="J3086" s="14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74"/>
        <v>12</v>
      </c>
      <c r="P3086" t="s">
        <v>8319</v>
      </c>
      <c r="Q3086" t="s">
        <v>8355</v>
      </c>
      <c r="R3086" s="12">
        <f t="shared" si="172"/>
        <v>42100.723738425921</v>
      </c>
      <c r="S3086" s="13">
        <f t="shared" si="173"/>
        <v>42129.783333333333</v>
      </c>
    </row>
    <row r="3087" spans="1:19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4">
        <v>1443561159</v>
      </c>
      <c r="J3087" s="14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74"/>
        <v>2</v>
      </c>
      <c r="P3087" t="s">
        <v>8319</v>
      </c>
      <c r="Q3087" t="s">
        <v>8355</v>
      </c>
      <c r="R3087" s="12">
        <f t="shared" si="172"/>
        <v>42246.883784722217</v>
      </c>
      <c r="S3087" s="13">
        <f t="shared" si="173"/>
        <v>42276.883784722217</v>
      </c>
    </row>
    <row r="3088" spans="1:19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4">
        <v>1439827559</v>
      </c>
      <c r="J3088" s="14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74"/>
        <v>0</v>
      </c>
      <c r="P3088" t="s">
        <v>8319</v>
      </c>
      <c r="Q3088" t="s">
        <v>8355</v>
      </c>
      <c r="R3088" s="12">
        <f t="shared" si="172"/>
        <v>42173.67082175926</v>
      </c>
      <c r="S3088" s="13">
        <f t="shared" si="173"/>
        <v>42233.67082175926</v>
      </c>
    </row>
    <row r="3089" spans="1:19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4">
        <v>1482294990</v>
      </c>
      <c r="J3089" s="14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74"/>
        <v>1</v>
      </c>
      <c r="P3089" t="s">
        <v>8319</v>
      </c>
      <c r="Q3089" t="s">
        <v>8355</v>
      </c>
      <c r="R3089" s="12">
        <f t="shared" si="172"/>
        <v>42665.150347222225</v>
      </c>
      <c r="S3089" s="13">
        <f t="shared" si="173"/>
        <v>42725.192013888889</v>
      </c>
    </row>
    <row r="3090" spans="1:19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4">
        <v>1420724460</v>
      </c>
      <c r="J3090" s="14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74"/>
        <v>0</v>
      </c>
      <c r="P3090" t="s">
        <v>8319</v>
      </c>
      <c r="Q3090" t="s">
        <v>8355</v>
      </c>
      <c r="R3090" s="12">
        <f t="shared" si="172"/>
        <v>41981.57230324074</v>
      </c>
      <c r="S3090" s="13">
        <f t="shared" si="173"/>
        <v>42012.570138888885</v>
      </c>
    </row>
    <row r="3091" spans="1:19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4">
        <v>1468029540</v>
      </c>
      <c r="J3091" s="14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74"/>
        <v>23</v>
      </c>
      <c r="P3091" t="s">
        <v>8319</v>
      </c>
      <c r="Q3091" t="s">
        <v>8355</v>
      </c>
      <c r="R3091" s="12">
        <f t="shared" si="172"/>
        <v>42528.542627314819</v>
      </c>
      <c r="S3091" s="13">
        <f t="shared" si="173"/>
        <v>42560.082638888889</v>
      </c>
    </row>
    <row r="3092" spans="1:19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4">
        <v>1430505545</v>
      </c>
      <c r="J3092" s="14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74"/>
        <v>5</v>
      </c>
      <c r="P3092" t="s">
        <v>8319</v>
      </c>
      <c r="Q3092" t="s">
        <v>8355</v>
      </c>
      <c r="R3092" s="12">
        <f t="shared" si="172"/>
        <v>42065.818807870368</v>
      </c>
      <c r="S3092" s="13">
        <f t="shared" si="173"/>
        <v>42125.777141203704</v>
      </c>
    </row>
    <row r="3093" spans="1:19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4">
        <v>1471214743</v>
      </c>
      <c r="J3093" s="14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74"/>
        <v>16</v>
      </c>
      <c r="P3093" t="s">
        <v>8319</v>
      </c>
      <c r="Q3093" t="s">
        <v>8355</v>
      </c>
      <c r="R3093" s="12">
        <f t="shared" si="172"/>
        <v>42566.948414351849</v>
      </c>
      <c r="S3093" s="13">
        <f t="shared" si="173"/>
        <v>42596.948414351849</v>
      </c>
    </row>
    <row r="3094" spans="1:19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4">
        <v>1444946400</v>
      </c>
      <c r="J3094" s="1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74"/>
        <v>1</v>
      </c>
      <c r="P3094" t="s">
        <v>8319</v>
      </c>
      <c r="Q3094" t="s">
        <v>8355</v>
      </c>
      <c r="R3094" s="12">
        <f t="shared" si="172"/>
        <v>42255.619351851856</v>
      </c>
      <c r="S3094" s="13">
        <f t="shared" si="173"/>
        <v>42292.916666666672</v>
      </c>
    </row>
    <row r="3095" spans="1:19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4">
        <v>1401595140</v>
      </c>
      <c r="J3095" s="14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74"/>
        <v>23</v>
      </c>
      <c r="P3095" t="s">
        <v>8319</v>
      </c>
      <c r="Q3095" t="s">
        <v>8355</v>
      </c>
      <c r="R3095" s="12">
        <f t="shared" si="172"/>
        <v>41760.909039351849</v>
      </c>
      <c r="S3095" s="13">
        <f t="shared" si="173"/>
        <v>41791.165972222225</v>
      </c>
    </row>
    <row r="3096" spans="1:19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4">
        <v>1442775956</v>
      </c>
      <c r="J3096" s="14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74"/>
        <v>0</v>
      </c>
      <c r="P3096" t="s">
        <v>8319</v>
      </c>
      <c r="Q3096" t="s">
        <v>8355</v>
      </c>
      <c r="R3096" s="12">
        <f t="shared" si="172"/>
        <v>42207.795787037037</v>
      </c>
      <c r="S3096" s="13">
        <f t="shared" si="173"/>
        <v>42267.795787037037</v>
      </c>
    </row>
    <row r="3097" spans="1:19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4">
        <v>1470011780</v>
      </c>
      <c r="J3097" s="14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74"/>
        <v>0</v>
      </c>
      <c r="P3097" t="s">
        <v>8319</v>
      </c>
      <c r="Q3097" t="s">
        <v>8355</v>
      </c>
      <c r="R3097" s="12">
        <f t="shared" si="172"/>
        <v>42523.025231481486</v>
      </c>
      <c r="S3097" s="13">
        <f t="shared" si="173"/>
        <v>42583.025231481486</v>
      </c>
    </row>
    <row r="3098" spans="1:19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4">
        <v>1432151326</v>
      </c>
      <c r="J3098" s="14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74"/>
        <v>4</v>
      </c>
      <c r="P3098" t="s">
        <v>8319</v>
      </c>
      <c r="Q3098" t="s">
        <v>8355</v>
      </c>
      <c r="R3098" s="12">
        <f t="shared" si="172"/>
        <v>42114.825532407413</v>
      </c>
      <c r="S3098" s="13">
        <f t="shared" si="173"/>
        <v>42144.825532407413</v>
      </c>
    </row>
    <row r="3099" spans="1:19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4">
        <v>1475848800</v>
      </c>
      <c r="J3099" s="14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74"/>
        <v>17</v>
      </c>
      <c r="P3099" t="s">
        <v>8319</v>
      </c>
      <c r="Q3099" t="s">
        <v>8355</v>
      </c>
      <c r="R3099" s="12">
        <f t="shared" si="172"/>
        <v>42629.503483796296</v>
      </c>
      <c r="S3099" s="13">
        <f t="shared" si="173"/>
        <v>42650.583333333328</v>
      </c>
    </row>
    <row r="3100" spans="1:19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4">
        <v>1454890620</v>
      </c>
      <c r="J3100" s="14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74"/>
        <v>4</v>
      </c>
      <c r="P3100" t="s">
        <v>8319</v>
      </c>
      <c r="Q3100" t="s">
        <v>8355</v>
      </c>
      <c r="R3100" s="12">
        <f t="shared" si="172"/>
        <v>42359.792233796295</v>
      </c>
      <c r="S3100" s="13">
        <f t="shared" si="173"/>
        <v>42408.01180555555</v>
      </c>
    </row>
    <row r="3101" spans="1:19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4">
        <v>1455251591</v>
      </c>
      <c r="J3101" s="14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74"/>
        <v>14</v>
      </c>
      <c r="P3101" t="s">
        <v>8319</v>
      </c>
      <c r="Q3101" t="s">
        <v>8355</v>
      </c>
      <c r="R3101" s="12">
        <f t="shared" si="172"/>
        <v>42382.189710648148</v>
      </c>
      <c r="S3101" s="13">
        <f t="shared" si="173"/>
        <v>42412.189710648148</v>
      </c>
    </row>
    <row r="3102" spans="1:19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4">
        <v>1413816975</v>
      </c>
      <c r="J3102" s="14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74"/>
        <v>15</v>
      </c>
      <c r="P3102" t="s">
        <v>8319</v>
      </c>
      <c r="Q3102" t="s">
        <v>8355</v>
      </c>
      <c r="R3102" s="12">
        <f t="shared" si="172"/>
        <v>41902.622395833336</v>
      </c>
      <c r="S3102" s="13">
        <f t="shared" si="173"/>
        <v>41932.622395833336</v>
      </c>
    </row>
    <row r="3103" spans="1:19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4">
        <v>1437033360</v>
      </c>
      <c r="J3103" s="14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74"/>
        <v>12</v>
      </c>
      <c r="P3103" t="s">
        <v>8319</v>
      </c>
      <c r="Q3103" t="s">
        <v>8355</v>
      </c>
      <c r="R3103" s="12">
        <f t="shared" si="172"/>
        <v>42171.383530092593</v>
      </c>
      <c r="S3103" s="13">
        <f t="shared" si="173"/>
        <v>42201.330555555556</v>
      </c>
    </row>
    <row r="3104" spans="1:19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4">
        <v>1471939818</v>
      </c>
      <c r="J3104" s="1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74"/>
        <v>39</v>
      </c>
      <c r="P3104" t="s">
        <v>8319</v>
      </c>
      <c r="Q3104" t="s">
        <v>8355</v>
      </c>
      <c r="R3104" s="12">
        <f t="shared" si="172"/>
        <v>42555.340486111112</v>
      </c>
      <c r="S3104" s="13">
        <f t="shared" si="173"/>
        <v>42605.340486111112</v>
      </c>
    </row>
    <row r="3105" spans="1:19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4">
        <v>1434080706</v>
      </c>
      <c r="J3105" s="14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74"/>
        <v>0</v>
      </c>
      <c r="P3105" t="s">
        <v>8319</v>
      </c>
      <c r="Q3105" t="s">
        <v>8355</v>
      </c>
      <c r="R3105" s="12">
        <f t="shared" si="172"/>
        <v>42107.156319444446</v>
      </c>
      <c r="S3105" s="13">
        <f t="shared" si="173"/>
        <v>42167.156319444446</v>
      </c>
    </row>
    <row r="3106" spans="1:19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4">
        <v>1422928800</v>
      </c>
      <c r="J3106" s="14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74"/>
        <v>30</v>
      </c>
      <c r="P3106" t="s">
        <v>8319</v>
      </c>
      <c r="Q3106" t="s">
        <v>8355</v>
      </c>
      <c r="R3106" s="12">
        <f t="shared" si="172"/>
        <v>42006.908692129626</v>
      </c>
      <c r="S3106" s="13">
        <f t="shared" si="173"/>
        <v>42038.083333333328</v>
      </c>
    </row>
    <row r="3107" spans="1:19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4">
        <v>1413694800</v>
      </c>
      <c r="J3107" s="14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74"/>
        <v>42</v>
      </c>
      <c r="P3107" t="s">
        <v>8319</v>
      </c>
      <c r="Q3107" t="s">
        <v>8355</v>
      </c>
      <c r="R3107" s="12">
        <f t="shared" si="172"/>
        <v>41876.718935185185</v>
      </c>
      <c r="S3107" s="13">
        <f t="shared" si="173"/>
        <v>41931.208333333336</v>
      </c>
    </row>
    <row r="3108" spans="1:19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4">
        <v>1442440800</v>
      </c>
      <c r="J3108" s="14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74"/>
        <v>4</v>
      </c>
      <c r="P3108" t="s">
        <v>8319</v>
      </c>
      <c r="Q3108" t="s">
        <v>8355</v>
      </c>
      <c r="R3108" s="12">
        <f t="shared" si="172"/>
        <v>42241.429120370376</v>
      </c>
      <c r="S3108" s="13">
        <f t="shared" si="173"/>
        <v>42263.916666666672</v>
      </c>
    </row>
    <row r="3109" spans="1:19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4">
        <v>1431372751</v>
      </c>
      <c r="J3109" s="14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74"/>
        <v>20</v>
      </c>
      <c r="P3109" t="s">
        <v>8319</v>
      </c>
      <c r="Q3109" t="s">
        <v>8355</v>
      </c>
      <c r="R3109" s="12">
        <f t="shared" si="172"/>
        <v>42128.814247685179</v>
      </c>
      <c r="S3109" s="13">
        <f t="shared" si="173"/>
        <v>42135.814247685179</v>
      </c>
    </row>
    <row r="3110" spans="1:19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4">
        <v>1430234394</v>
      </c>
      <c r="J3110" s="14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74"/>
        <v>0</v>
      </c>
      <c r="P3110" t="s">
        <v>8319</v>
      </c>
      <c r="Q3110" t="s">
        <v>8355</v>
      </c>
      <c r="R3110" s="12">
        <f t="shared" si="172"/>
        <v>42062.680486111116</v>
      </c>
      <c r="S3110" s="13">
        <f t="shared" si="173"/>
        <v>42122.638819444444</v>
      </c>
    </row>
    <row r="3111" spans="1:19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4">
        <v>1409194810</v>
      </c>
      <c r="J3111" s="14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74"/>
        <v>25</v>
      </c>
      <c r="P3111" t="s">
        <v>8319</v>
      </c>
      <c r="Q3111" t="s">
        <v>8355</v>
      </c>
      <c r="R3111" s="12">
        <f t="shared" si="172"/>
        <v>41844.125115740739</v>
      </c>
      <c r="S3111" s="13">
        <f t="shared" si="173"/>
        <v>41879.125115740739</v>
      </c>
    </row>
    <row r="3112" spans="1:19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4">
        <v>1487465119</v>
      </c>
      <c r="J3112" s="14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74"/>
        <v>0</v>
      </c>
      <c r="P3112" t="s">
        <v>8319</v>
      </c>
      <c r="Q3112" t="s">
        <v>8355</v>
      </c>
      <c r="R3112" s="12">
        <f t="shared" si="172"/>
        <v>42745.031469907408</v>
      </c>
      <c r="S3112" s="13">
        <f t="shared" si="173"/>
        <v>42785.031469907408</v>
      </c>
    </row>
    <row r="3113" spans="1:19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4">
        <v>1412432220</v>
      </c>
      <c r="J3113" s="14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74"/>
        <v>27</v>
      </c>
      <c r="P3113" t="s">
        <v>8319</v>
      </c>
      <c r="Q3113" t="s">
        <v>8355</v>
      </c>
      <c r="R3113" s="12">
        <f t="shared" si="172"/>
        <v>41885.595138888886</v>
      </c>
      <c r="S3113" s="13">
        <f t="shared" si="173"/>
        <v>41916.595138888886</v>
      </c>
    </row>
    <row r="3114" spans="1:19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4">
        <v>1477968934</v>
      </c>
      <c r="J3114" s="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74"/>
        <v>5</v>
      </c>
      <c r="P3114" t="s">
        <v>8319</v>
      </c>
      <c r="Q3114" t="s">
        <v>8355</v>
      </c>
      <c r="R3114" s="12">
        <f t="shared" si="172"/>
        <v>42615.121921296297</v>
      </c>
      <c r="S3114" s="13">
        <f t="shared" si="173"/>
        <v>42675.121921296297</v>
      </c>
    </row>
    <row r="3115" spans="1:19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4">
        <v>1429291982</v>
      </c>
      <c r="J3115" s="14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74"/>
        <v>4</v>
      </c>
      <c r="P3115" t="s">
        <v>8319</v>
      </c>
      <c r="Q3115" t="s">
        <v>8355</v>
      </c>
      <c r="R3115" s="12">
        <f t="shared" si="172"/>
        <v>42081.731273148151</v>
      </c>
      <c r="S3115" s="13">
        <f t="shared" si="173"/>
        <v>42111.731273148151</v>
      </c>
    </row>
    <row r="3116" spans="1:19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4">
        <v>1411312250</v>
      </c>
      <c r="J3116" s="14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74"/>
        <v>0</v>
      </c>
      <c r="P3116" t="s">
        <v>8319</v>
      </c>
      <c r="Q3116" t="s">
        <v>8355</v>
      </c>
      <c r="R3116" s="12">
        <f t="shared" si="172"/>
        <v>41843.632523148146</v>
      </c>
      <c r="S3116" s="13">
        <f t="shared" si="173"/>
        <v>41903.632523148146</v>
      </c>
    </row>
    <row r="3117" spans="1:19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4">
        <v>1465123427</v>
      </c>
      <c r="J3117" s="14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74"/>
        <v>3</v>
      </c>
      <c r="P3117" t="s">
        <v>8319</v>
      </c>
      <c r="Q3117" t="s">
        <v>8355</v>
      </c>
      <c r="R3117" s="12">
        <f t="shared" si="172"/>
        <v>42496.447071759263</v>
      </c>
      <c r="S3117" s="13">
        <f t="shared" si="173"/>
        <v>42526.447071759263</v>
      </c>
    </row>
    <row r="3118" spans="1:19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4">
        <v>1427890925</v>
      </c>
      <c r="J3118" s="14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74"/>
        <v>57</v>
      </c>
      <c r="P3118" t="s">
        <v>8319</v>
      </c>
      <c r="Q3118" t="s">
        <v>8355</v>
      </c>
      <c r="R3118" s="12">
        <f t="shared" si="172"/>
        <v>42081.515335648146</v>
      </c>
      <c r="S3118" s="13">
        <f t="shared" si="173"/>
        <v>42095.515335648146</v>
      </c>
    </row>
    <row r="3119" spans="1:19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4">
        <v>1464354720</v>
      </c>
      <c r="J3119" s="14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74"/>
        <v>0</v>
      </c>
      <c r="P3119" t="s">
        <v>8319</v>
      </c>
      <c r="Q3119" t="s">
        <v>8355</v>
      </c>
      <c r="R3119" s="12">
        <f t="shared" si="172"/>
        <v>42509.374537037031</v>
      </c>
      <c r="S3119" s="13">
        <f t="shared" si="173"/>
        <v>42517.55</v>
      </c>
    </row>
    <row r="3120" spans="1:19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4">
        <v>1467473723</v>
      </c>
      <c r="J3120" s="14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74"/>
        <v>0</v>
      </c>
      <c r="P3120" t="s">
        <v>8319</v>
      </c>
      <c r="Q3120" t="s">
        <v>8355</v>
      </c>
      <c r="R3120" s="12">
        <f t="shared" si="172"/>
        <v>42534.649571759262</v>
      </c>
      <c r="S3120" s="13">
        <f t="shared" si="173"/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4">
        <v>1427414732</v>
      </c>
      <c r="J3121" s="14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74"/>
        <v>0</v>
      </c>
      <c r="P3121" t="s">
        <v>8319</v>
      </c>
      <c r="Q3121" t="s">
        <v>8355</v>
      </c>
      <c r="R3121" s="12">
        <f t="shared" si="172"/>
        <v>42060.04550925926</v>
      </c>
      <c r="S3121" s="13">
        <f t="shared" si="173"/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4">
        <v>1462484196</v>
      </c>
      <c r="J3122" s="14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74"/>
        <v>0</v>
      </c>
      <c r="P3122" t="s">
        <v>8319</v>
      </c>
      <c r="Q3122" t="s">
        <v>8355</v>
      </c>
      <c r="R3122" s="12">
        <f t="shared" si="172"/>
        <v>42435.942083333335</v>
      </c>
      <c r="S3122" s="13">
        <f t="shared" si="173"/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4">
        <v>1411748335</v>
      </c>
      <c r="J3123" s="14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74"/>
        <v>1</v>
      </c>
      <c r="P3123" t="s">
        <v>8319</v>
      </c>
      <c r="Q3123" t="s">
        <v>8355</v>
      </c>
      <c r="R3123" s="12">
        <f t="shared" si="172"/>
        <v>41848.679803240739</v>
      </c>
      <c r="S3123" s="13">
        <f t="shared" si="173"/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4">
        <v>1478733732</v>
      </c>
      <c r="J3124" s="1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74"/>
        <v>58</v>
      </c>
      <c r="P3124" t="s">
        <v>8319</v>
      </c>
      <c r="Q3124" t="s">
        <v>8355</v>
      </c>
      <c r="R3124" s="12">
        <f t="shared" si="172"/>
        <v>42678.932083333333</v>
      </c>
      <c r="S3124" s="13">
        <f t="shared" si="173"/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4">
        <v>1468108198</v>
      </c>
      <c r="J3125" s="14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74"/>
        <v>68</v>
      </c>
      <c r="P3125" t="s">
        <v>8319</v>
      </c>
      <c r="Q3125" t="s">
        <v>8355</v>
      </c>
      <c r="R3125" s="12">
        <f t="shared" si="172"/>
        <v>42530.993032407408</v>
      </c>
      <c r="S3125" s="13">
        <f t="shared" si="173"/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4">
        <v>1422902601</v>
      </c>
      <c r="J3126" s="14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74"/>
        <v>0</v>
      </c>
      <c r="P3126" t="s">
        <v>8319</v>
      </c>
      <c r="Q3126" t="s">
        <v>8355</v>
      </c>
      <c r="R3126" s="12">
        <f t="shared" si="172"/>
        <v>41977.780104166668</v>
      </c>
      <c r="S3126" s="13">
        <f t="shared" si="173"/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4">
        <v>1452142672</v>
      </c>
      <c r="J3127" s="14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74"/>
        <v>0</v>
      </c>
      <c r="P3127" t="s">
        <v>8319</v>
      </c>
      <c r="Q3127" t="s">
        <v>8355</v>
      </c>
      <c r="R3127" s="12">
        <f t="shared" si="172"/>
        <v>42346.20685185185</v>
      </c>
      <c r="S3127" s="13">
        <f t="shared" si="173"/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4">
        <v>1459121162</v>
      </c>
      <c r="J3128" s="14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74"/>
        <v>4</v>
      </c>
      <c r="P3128" t="s">
        <v>8319</v>
      </c>
      <c r="Q3128" t="s">
        <v>8355</v>
      </c>
      <c r="R3128" s="12">
        <f t="shared" si="172"/>
        <v>42427.01807870371</v>
      </c>
      <c r="S3128" s="13">
        <f t="shared" si="173"/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4">
        <v>1425242029</v>
      </c>
      <c r="J3129" s="14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74"/>
        <v>0</v>
      </c>
      <c r="P3129" t="s">
        <v>8319</v>
      </c>
      <c r="Q3129" t="s">
        <v>8355</v>
      </c>
      <c r="R3129" s="12">
        <f t="shared" si="172"/>
        <v>42034.856817129628</v>
      </c>
      <c r="S3129" s="13">
        <f t="shared" si="173"/>
        <v>42064.856817129628</v>
      </c>
    </row>
    <row r="3130" spans="1:20" ht="43.2" x14ac:dyDescent="0.3">
      <c r="A3130">
        <v>3389</v>
      </c>
      <c r="B3130" s="3" t="s">
        <v>3388</v>
      </c>
      <c r="C3130" s="3" t="s">
        <v>7499</v>
      </c>
      <c r="D3130" s="6">
        <v>10000</v>
      </c>
      <c r="E3130" s="8">
        <v>11450</v>
      </c>
      <c r="F3130" t="s">
        <v>8218</v>
      </c>
      <c r="G3130" t="s">
        <v>8223</v>
      </c>
      <c r="H3130" t="s">
        <v>8245</v>
      </c>
      <c r="I3130" s="14">
        <v>1464960682</v>
      </c>
      <c r="J3130" s="14">
        <v>1462368682</v>
      </c>
      <c r="K3130" t="b">
        <v>0</v>
      </c>
      <c r="L3130">
        <v>62</v>
      </c>
      <c r="M3130" t="b">
        <v>1</v>
      </c>
      <c r="N3130" t="s">
        <v>8269</v>
      </c>
      <c r="O3130">
        <f t="shared" si="174"/>
        <v>115</v>
      </c>
      <c r="P3130" t="s">
        <v>8319</v>
      </c>
      <c r="Q3130" t="s">
        <v>8320</v>
      </c>
      <c r="R3130" s="12">
        <f t="shared" si="172"/>
        <v>42494.563449074078</v>
      </c>
      <c r="S3130" s="13">
        <f t="shared" si="173"/>
        <v>42524.563449074078</v>
      </c>
      <c r="T3130">
        <f>YEAR(R3130)</f>
        <v>2016</v>
      </c>
    </row>
    <row r="3131" spans="1:20" ht="57.6" x14ac:dyDescent="0.3">
      <c r="A3131">
        <v>3407</v>
      </c>
      <c r="B3131" s="3" t="s">
        <v>3406</v>
      </c>
      <c r="C3131" s="3" t="s">
        <v>7517</v>
      </c>
      <c r="D3131" s="6">
        <v>2000</v>
      </c>
      <c r="E3131" s="8">
        <v>2142</v>
      </c>
      <c r="F3131" t="s">
        <v>8218</v>
      </c>
      <c r="G3131" t="s">
        <v>8224</v>
      </c>
      <c r="H3131" t="s">
        <v>8246</v>
      </c>
      <c r="I3131" s="14">
        <v>1404641289</v>
      </c>
      <c r="J3131" s="14">
        <v>1402049289</v>
      </c>
      <c r="K3131" t="b">
        <v>0</v>
      </c>
      <c r="L3131">
        <v>67</v>
      </c>
      <c r="M3131" t="b">
        <v>1</v>
      </c>
      <c r="N3131" t="s">
        <v>8269</v>
      </c>
      <c r="O3131">
        <f t="shared" si="174"/>
        <v>107</v>
      </c>
      <c r="P3131" t="s">
        <v>8319</v>
      </c>
      <c r="Q3131" t="s">
        <v>8320</v>
      </c>
      <c r="R3131" s="12">
        <f t="shared" si="172"/>
        <v>41796.422326388885</v>
      </c>
      <c r="S3131" s="13">
        <f t="shared" si="173"/>
        <v>41826.422326388885</v>
      </c>
    </row>
    <row r="3132" spans="1:20" ht="43.2" x14ac:dyDescent="0.3">
      <c r="A3132">
        <v>3539</v>
      </c>
      <c r="B3132" s="3" t="s">
        <v>3538</v>
      </c>
      <c r="C3132" s="3" t="s">
        <v>7649</v>
      </c>
      <c r="D3132" s="6">
        <v>600</v>
      </c>
      <c r="E3132" s="8">
        <v>718</v>
      </c>
      <c r="F3132" t="s">
        <v>8218</v>
      </c>
      <c r="G3132" t="s">
        <v>8223</v>
      </c>
      <c r="H3132" t="s">
        <v>8245</v>
      </c>
      <c r="I3132" s="14">
        <v>1473358122</v>
      </c>
      <c r="J3132" s="14">
        <v>1471543722</v>
      </c>
      <c r="K3132" t="b">
        <v>0</v>
      </c>
      <c r="L3132">
        <v>13</v>
      </c>
      <c r="M3132" t="b">
        <v>1</v>
      </c>
      <c r="N3132" t="s">
        <v>8269</v>
      </c>
      <c r="O3132">
        <f t="shared" si="174"/>
        <v>120</v>
      </c>
      <c r="P3132" t="s">
        <v>8319</v>
      </c>
      <c r="Q3132" t="s">
        <v>8320</v>
      </c>
      <c r="R3132" s="12">
        <f t="shared" si="172"/>
        <v>42600.756041666667</v>
      </c>
      <c r="S3132" s="13">
        <f t="shared" si="173"/>
        <v>42621.756041666667</v>
      </c>
      <c r="T3132">
        <f>YEAR(R3132)</f>
        <v>2016</v>
      </c>
    </row>
    <row r="3133" spans="1:20" ht="43.2" x14ac:dyDescent="0.3">
      <c r="A3133">
        <v>4002</v>
      </c>
      <c r="B3133" s="3" t="s">
        <v>3998</v>
      </c>
      <c r="C3133" s="3" t="s">
        <v>8108</v>
      </c>
      <c r="D3133" s="6">
        <v>1250</v>
      </c>
      <c r="E3133" s="8">
        <v>23</v>
      </c>
      <c r="F3133" t="s">
        <v>8220</v>
      </c>
      <c r="G3133" t="s">
        <v>8223</v>
      </c>
      <c r="H3133" t="s">
        <v>8245</v>
      </c>
      <c r="I3133" s="14">
        <v>1411779761</v>
      </c>
      <c r="J3133" s="14">
        <v>1409187761</v>
      </c>
      <c r="K3133" t="b">
        <v>0</v>
      </c>
      <c r="L3133">
        <v>4</v>
      </c>
      <c r="M3133" t="b">
        <v>0</v>
      </c>
      <c r="N3133" t="s">
        <v>8269</v>
      </c>
      <c r="O3133">
        <f t="shared" si="174"/>
        <v>2</v>
      </c>
      <c r="P3133" t="s">
        <v>8319</v>
      </c>
      <c r="Q3133" t="s">
        <v>8320</v>
      </c>
      <c r="R3133" s="12">
        <f t="shared" si="172"/>
        <v>41879.043530092589</v>
      </c>
      <c r="S3133" s="13">
        <f t="shared" si="173"/>
        <v>41909.043530092589</v>
      </c>
    </row>
    <row r="3134" spans="1:20" ht="43.2" x14ac:dyDescent="0.3">
      <c r="A3134">
        <v>3269</v>
      </c>
      <c r="B3134" s="3" t="s">
        <v>3269</v>
      </c>
      <c r="C3134" s="3" t="s">
        <v>7379</v>
      </c>
      <c r="D3134" s="6">
        <v>8000</v>
      </c>
      <c r="E3134" s="8">
        <v>8120</v>
      </c>
      <c r="F3134" t="s">
        <v>8218</v>
      </c>
      <c r="G3134" t="s">
        <v>8224</v>
      </c>
      <c r="H3134" t="s">
        <v>8246</v>
      </c>
      <c r="I3134" s="14">
        <v>1434452400</v>
      </c>
      <c r="J3134" s="14">
        <v>1431509397</v>
      </c>
      <c r="K3134" t="b">
        <v>1</v>
      </c>
      <c r="L3134">
        <v>70</v>
      </c>
      <c r="M3134" t="b">
        <v>1</v>
      </c>
      <c r="N3134" t="s">
        <v>8269</v>
      </c>
      <c r="O3134">
        <f t="shared" si="174"/>
        <v>102</v>
      </c>
      <c r="P3134" t="s">
        <v>8319</v>
      </c>
      <c r="Q3134" t="s">
        <v>8320</v>
      </c>
      <c r="R3134" s="12">
        <f t="shared" si="172"/>
        <v>42137.395798611105</v>
      </c>
      <c r="S3134" s="13">
        <f t="shared" si="173"/>
        <v>42171.458333333328</v>
      </c>
    </row>
    <row r="3135" spans="1:20" ht="43.2" x14ac:dyDescent="0.3">
      <c r="A3135">
        <v>4069</v>
      </c>
      <c r="B3135" s="3" t="s">
        <v>4065</v>
      </c>
      <c r="C3135" s="3" t="s">
        <v>8172</v>
      </c>
      <c r="D3135" s="6">
        <v>1250</v>
      </c>
      <c r="E3135" s="8">
        <v>430</v>
      </c>
      <c r="F3135" t="s">
        <v>8220</v>
      </c>
      <c r="G3135" t="s">
        <v>8224</v>
      </c>
      <c r="H3135" t="s">
        <v>8246</v>
      </c>
      <c r="I3135" s="14">
        <v>1425124800</v>
      </c>
      <c r="J3135" s="14">
        <v>1421596356</v>
      </c>
      <c r="K3135" t="b">
        <v>0</v>
      </c>
      <c r="L3135">
        <v>13</v>
      </c>
      <c r="M3135" t="b">
        <v>0</v>
      </c>
      <c r="N3135" t="s">
        <v>8269</v>
      </c>
      <c r="O3135">
        <f t="shared" si="174"/>
        <v>34</v>
      </c>
      <c r="P3135" t="s">
        <v>8319</v>
      </c>
      <c r="Q3135" t="s">
        <v>8320</v>
      </c>
      <c r="R3135" s="12">
        <f t="shared" si="172"/>
        <v>42022.661527777775</v>
      </c>
      <c r="S3135" s="13">
        <f t="shared" si="173"/>
        <v>42063.5</v>
      </c>
    </row>
    <row r="3136" spans="1:20" ht="43.2" x14ac:dyDescent="0.3">
      <c r="A3136">
        <v>3598</v>
      </c>
      <c r="B3136" s="3" t="s">
        <v>3597</v>
      </c>
      <c r="C3136" s="3" t="s">
        <v>7708</v>
      </c>
      <c r="D3136" s="6">
        <v>1000</v>
      </c>
      <c r="E3136" s="8">
        <v>1101</v>
      </c>
      <c r="F3136" t="s">
        <v>8218</v>
      </c>
      <c r="G3136" t="s">
        <v>8223</v>
      </c>
      <c r="H3136" t="s">
        <v>8245</v>
      </c>
      <c r="I3136" s="14">
        <v>1409720340</v>
      </c>
      <c r="J3136" s="14">
        <v>1408129822</v>
      </c>
      <c r="K3136" t="b">
        <v>0</v>
      </c>
      <c r="L3136">
        <v>27</v>
      </c>
      <c r="M3136" t="b">
        <v>1</v>
      </c>
      <c r="N3136" t="s">
        <v>8269</v>
      </c>
      <c r="O3136">
        <f t="shared" si="174"/>
        <v>110</v>
      </c>
      <c r="P3136" t="s">
        <v>8319</v>
      </c>
      <c r="Q3136" t="s">
        <v>8320</v>
      </c>
      <c r="R3136" s="12">
        <f t="shared" si="172"/>
        <v>41866.79886574074</v>
      </c>
      <c r="S3136" s="13">
        <f t="shared" si="173"/>
        <v>41885.207638888889</v>
      </c>
      <c r="T3136">
        <f t="shared" ref="T3136:T3137" si="175">YEAR(R3136)</f>
        <v>2014</v>
      </c>
    </row>
    <row r="3137" spans="1:20" ht="28.8" x14ac:dyDescent="0.3">
      <c r="A3137">
        <v>3439</v>
      </c>
      <c r="B3137" s="3" t="s">
        <v>3438</v>
      </c>
      <c r="C3137" s="3" t="s">
        <v>7549</v>
      </c>
      <c r="D3137" s="6">
        <v>1200</v>
      </c>
      <c r="E3137" s="8">
        <v>1616.14</v>
      </c>
      <c r="F3137" t="s">
        <v>8218</v>
      </c>
      <c r="G3137" t="s">
        <v>8223</v>
      </c>
      <c r="H3137" t="s">
        <v>8245</v>
      </c>
      <c r="I3137" s="14">
        <v>1453179540</v>
      </c>
      <c r="J3137" s="14">
        <v>1452030730</v>
      </c>
      <c r="K3137" t="b">
        <v>0</v>
      </c>
      <c r="L3137">
        <v>18</v>
      </c>
      <c r="M3137" t="b">
        <v>1</v>
      </c>
      <c r="N3137" t="s">
        <v>8269</v>
      </c>
      <c r="O3137">
        <f t="shared" si="174"/>
        <v>135</v>
      </c>
      <c r="P3137" t="s">
        <v>8319</v>
      </c>
      <c r="Q3137" t="s">
        <v>8320</v>
      </c>
      <c r="R3137" s="12">
        <f t="shared" si="172"/>
        <v>42374.911226851851</v>
      </c>
      <c r="S3137" s="13">
        <f t="shared" si="173"/>
        <v>42388.207638888889</v>
      </c>
      <c r="T3137">
        <f t="shared" si="175"/>
        <v>2016</v>
      </c>
    </row>
    <row r="3138" spans="1:20" ht="43.2" x14ac:dyDescent="0.3">
      <c r="A3138">
        <v>3976</v>
      </c>
      <c r="B3138" s="3" t="s">
        <v>3973</v>
      </c>
      <c r="C3138" s="3" t="s">
        <v>8083</v>
      </c>
      <c r="D3138" s="6">
        <v>1300</v>
      </c>
      <c r="E3138" s="8">
        <v>620</v>
      </c>
      <c r="F3138" t="s">
        <v>8220</v>
      </c>
      <c r="G3138" t="s">
        <v>8223</v>
      </c>
      <c r="H3138" t="s">
        <v>8245</v>
      </c>
      <c r="I3138" s="14">
        <v>1406876400</v>
      </c>
      <c r="J3138" s="14">
        <v>1405024561</v>
      </c>
      <c r="K3138" t="b">
        <v>0</v>
      </c>
      <c r="L3138">
        <v>10</v>
      </c>
      <c r="M3138" t="b">
        <v>0</v>
      </c>
      <c r="N3138" t="s">
        <v>8269</v>
      </c>
      <c r="O3138">
        <f t="shared" si="174"/>
        <v>48</v>
      </c>
      <c r="P3138" t="s">
        <v>8319</v>
      </c>
      <c r="Q3138" t="s">
        <v>8320</v>
      </c>
      <c r="R3138" s="12">
        <f t="shared" ref="R3138:R3201" si="176">(((J3138/60)/60)/24)+DATE(1970,1,1)</f>
        <v>41830.858344907407</v>
      </c>
      <c r="S3138" s="13">
        <f t="shared" ref="S3138:S3201" si="177">(((I3138/60)/60)/24)+DATE(1970,1,1)</f>
        <v>41852.291666666664</v>
      </c>
    </row>
    <row r="3139" spans="1:20" ht="57.6" x14ac:dyDescent="0.3">
      <c r="A3139">
        <v>3962</v>
      </c>
      <c r="B3139" s="3" t="s">
        <v>3959</v>
      </c>
      <c r="C3139" s="3" t="s">
        <v>8069</v>
      </c>
      <c r="D3139" s="6">
        <v>1400</v>
      </c>
      <c r="E3139" s="8">
        <v>45</v>
      </c>
      <c r="F3139" t="s">
        <v>8220</v>
      </c>
      <c r="G3139" t="s">
        <v>8224</v>
      </c>
      <c r="H3139" t="s">
        <v>8246</v>
      </c>
      <c r="I3139" s="14">
        <v>1448722494</v>
      </c>
      <c r="J3139" s="14">
        <v>1446562494</v>
      </c>
      <c r="K3139" t="b">
        <v>0</v>
      </c>
      <c r="L3139">
        <v>3</v>
      </c>
      <c r="M3139" t="b">
        <v>0</v>
      </c>
      <c r="N3139" t="s">
        <v>8269</v>
      </c>
      <c r="O3139">
        <f t="shared" si="174"/>
        <v>3</v>
      </c>
      <c r="P3139" t="s">
        <v>8319</v>
      </c>
      <c r="Q3139" t="s">
        <v>8320</v>
      </c>
      <c r="R3139" s="12">
        <f t="shared" si="176"/>
        <v>42311.621458333335</v>
      </c>
      <c r="S3139" s="13">
        <f t="shared" si="177"/>
        <v>42336.621458333335</v>
      </c>
    </row>
    <row r="3140" spans="1:20" ht="43.2" x14ac:dyDescent="0.3">
      <c r="A3140">
        <v>3479</v>
      </c>
      <c r="B3140" s="3" t="s">
        <v>3478</v>
      </c>
      <c r="C3140" s="3" t="s">
        <v>7589</v>
      </c>
      <c r="D3140" s="6">
        <v>1500</v>
      </c>
      <c r="E3140" s="8">
        <v>1918</v>
      </c>
      <c r="F3140" t="s">
        <v>8218</v>
      </c>
      <c r="G3140" t="s">
        <v>8224</v>
      </c>
      <c r="H3140" t="s">
        <v>8246</v>
      </c>
      <c r="I3140" s="14">
        <v>1403382680</v>
      </c>
      <c r="J3140" s="14">
        <v>1400790680</v>
      </c>
      <c r="K3140" t="b">
        <v>0</v>
      </c>
      <c r="L3140">
        <v>56</v>
      </c>
      <c r="M3140" t="b">
        <v>1</v>
      </c>
      <c r="N3140" t="s">
        <v>8269</v>
      </c>
      <c r="O3140">
        <f t="shared" si="174"/>
        <v>128</v>
      </c>
      <c r="P3140" t="s">
        <v>8319</v>
      </c>
      <c r="Q3140" t="s">
        <v>8320</v>
      </c>
      <c r="R3140" s="12">
        <f t="shared" si="176"/>
        <v>41781.855092592588</v>
      </c>
      <c r="S3140" s="13">
        <f t="shared" si="177"/>
        <v>41811.855092592588</v>
      </c>
    </row>
    <row r="3141" spans="1:20" ht="43.2" x14ac:dyDescent="0.3">
      <c r="A3141">
        <v>4056</v>
      </c>
      <c r="B3141" s="3" t="s">
        <v>4052</v>
      </c>
      <c r="C3141" s="3" t="s">
        <v>8160</v>
      </c>
      <c r="D3141" s="6">
        <v>1500</v>
      </c>
      <c r="E3141" s="8">
        <v>795</v>
      </c>
      <c r="F3141" t="s">
        <v>8220</v>
      </c>
      <c r="G3141" t="s">
        <v>8223</v>
      </c>
      <c r="H3141" t="s">
        <v>8245</v>
      </c>
      <c r="I3141" s="14">
        <v>1467575940</v>
      </c>
      <c r="J3141" s="14">
        <v>1465856639</v>
      </c>
      <c r="K3141" t="b">
        <v>0</v>
      </c>
      <c r="L3141">
        <v>9</v>
      </c>
      <c r="M3141" t="b">
        <v>0</v>
      </c>
      <c r="N3141" t="s">
        <v>8269</v>
      </c>
      <c r="O3141">
        <f t="shared" si="174"/>
        <v>53</v>
      </c>
      <c r="P3141" t="s">
        <v>8319</v>
      </c>
      <c r="Q3141" t="s">
        <v>8320</v>
      </c>
      <c r="R3141" s="12">
        <f t="shared" si="176"/>
        <v>42534.933321759265</v>
      </c>
      <c r="S3141" s="13">
        <f t="shared" si="177"/>
        <v>42554.832638888889</v>
      </c>
    </row>
    <row r="3142" spans="1:20" ht="28.8" x14ac:dyDescent="0.3">
      <c r="A3142">
        <v>3309</v>
      </c>
      <c r="B3142" s="3" t="s">
        <v>3309</v>
      </c>
      <c r="C3142" s="3" t="s">
        <v>7419</v>
      </c>
      <c r="D3142" s="6">
        <v>350</v>
      </c>
      <c r="E3142" s="8">
        <v>558</v>
      </c>
      <c r="F3142" t="s">
        <v>8218</v>
      </c>
      <c r="G3142" t="s">
        <v>8224</v>
      </c>
      <c r="H3142" t="s">
        <v>8246</v>
      </c>
      <c r="I3142" s="14">
        <v>1476632178</v>
      </c>
      <c r="J3142" s="14">
        <v>1473953778</v>
      </c>
      <c r="K3142" t="b">
        <v>0</v>
      </c>
      <c r="L3142">
        <v>31</v>
      </c>
      <c r="M3142" t="b">
        <v>1</v>
      </c>
      <c r="N3142" t="s">
        <v>8269</v>
      </c>
      <c r="O3142">
        <f t="shared" si="174"/>
        <v>159</v>
      </c>
      <c r="P3142" t="s">
        <v>8319</v>
      </c>
      <c r="Q3142" t="s">
        <v>8320</v>
      </c>
      <c r="R3142" s="12">
        <f t="shared" si="176"/>
        <v>42628.650208333333</v>
      </c>
      <c r="S3142" s="13">
        <f t="shared" si="177"/>
        <v>42659.650208333333</v>
      </c>
    </row>
    <row r="3143" spans="1:20" ht="43.2" x14ac:dyDescent="0.3">
      <c r="A3143">
        <v>3905</v>
      </c>
      <c r="B3143" s="3" t="s">
        <v>3902</v>
      </c>
      <c r="C3143" s="3" t="s">
        <v>8013</v>
      </c>
      <c r="D3143" s="6">
        <v>1500</v>
      </c>
      <c r="E3143" s="8">
        <v>173</v>
      </c>
      <c r="F3143" t="s">
        <v>8220</v>
      </c>
      <c r="G3143" t="s">
        <v>8224</v>
      </c>
      <c r="H3143" t="s">
        <v>8246</v>
      </c>
      <c r="I3143" s="14">
        <v>1434063600</v>
      </c>
      <c r="J3143" s="14">
        <v>1430405903</v>
      </c>
      <c r="K3143" t="b">
        <v>0</v>
      </c>
      <c r="L3143">
        <v>7</v>
      </c>
      <c r="M3143" t="b">
        <v>0</v>
      </c>
      <c r="N3143" t="s">
        <v>8269</v>
      </c>
      <c r="O3143">
        <f t="shared" si="174"/>
        <v>12</v>
      </c>
      <c r="P3143" t="s">
        <v>8319</v>
      </c>
      <c r="Q3143" t="s">
        <v>8320</v>
      </c>
      <c r="R3143" s="12">
        <f t="shared" si="176"/>
        <v>42124.623877314814</v>
      </c>
      <c r="S3143" s="13">
        <f t="shared" si="177"/>
        <v>42166.958333333328</v>
      </c>
    </row>
    <row r="3144" spans="1:20" ht="57.6" x14ac:dyDescent="0.3">
      <c r="A3144">
        <v>3215</v>
      </c>
      <c r="B3144" s="3" t="s">
        <v>3215</v>
      </c>
      <c r="C3144" s="3" t="s">
        <v>7325</v>
      </c>
      <c r="D3144" s="6">
        <v>35000</v>
      </c>
      <c r="E3144" s="8">
        <v>35123</v>
      </c>
      <c r="F3144" t="s">
        <v>8218</v>
      </c>
      <c r="G3144" t="s">
        <v>8223</v>
      </c>
      <c r="H3144" t="s">
        <v>8245</v>
      </c>
      <c r="I3144" s="14">
        <v>1441857540</v>
      </c>
      <c r="J3144" s="14">
        <v>1438617471</v>
      </c>
      <c r="K3144" t="b">
        <v>1</v>
      </c>
      <c r="L3144">
        <v>134</v>
      </c>
      <c r="M3144" t="b">
        <v>1</v>
      </c>
      <c r="N3144" t="s">
        <v>8269</v>
      </c>
      <c r="O3144">
        <f t="shared" si="174"/>
        <v>100</v>
      </c>
      <c r="P3144" t="s">
        <v>8319</v>
      </c>
      <c r="Q3144" t="s">
        <v>8320</v>
      </c>
      <c r="R3144" s="12">
        <f t="shared" si="176"/>
        <v>42219.665173611109</v>
      </c>
      <c r="S3144" s="13">
        <f t="shared" si="177"/>
        <v>42257.165972222225</v>
      </c>
      <c r="T3144">
        <f>YEAR(R3144)</f>
        <v>2015</v>
      </c>
    </row>
    <row r="3145" spans="1:20" ht="43.2" x14ac:dyDescent="0.3">
      <c r="A3145">
        <v>3984</v>
      </c>
      <c r="B3145" s="3" t="s">
        <v>3980</v>
      </c>
      <c r="C3145" s="3" t="s">
        <v>8090</v>
      </c>
      <c r="D3145" s="6">
        <v>1500</v>
      </c>
      <c r="E3145" s="8">
        <v>95</v>
      </c>
      <c r="F3145" t="s">
        <v>8220</v>
      </c>
      <c r="G3145" t="s">
        <v>8224</v>
      </c>
      <c r="H3145" t="s">
        <v>8246</v>
      </c>
      <c r="I3145" s="14">
        <v>1415404800</v>
      </c>
      <c r="J3145" s="14">
        <v>1412809644</v>
      </c>
      <c r="K3145" t="b">
        <v>0</v>
      </c>
      <c r="L3145">
        <v>10</v>
      </c>
      <c r="M3145" t="b">
        <v>0</v>
      </c>
      <c r="N3145" t="s">
        <v>8269</v>
      </c>
      <c r="O3145">
        <f t="shared" si="174"/>
        <v>6</v>
      </c>
      <c r="P3145" t="s">
        <v>8319</v>
      </c>
      <c r="Q3145" t="s">
        <v>8320</v>
      </c>
      <c r="R3145" s="12">
        <f t="shared" si="176"/>
        <v>41920.963472222218</v>
      </c>
      <c r="S3145" s="13">
        <f t="shared" si="177"/>
        <v>41951</v>
      </c>
    </row>
    <row r="3146" spans="1:20" ht="43.2" x14ac:dyDescent="0.3">
      <c r="A3146">
        <v>3553</v>
      </c>
      <c r="B3146" s="3" t="s">
        <v>3552</v>
      </c>
      <c r="C3146" s="3" t="s">
        <v>7663</v>
      </c>
      <c r="D3146" s="6">
        <v>5500</v>
      </c>
      <c r="E3146" s="8">
        <v>5845</v>
      </c>
      <c r="F3146" t="s">
        <v>8218</v>
      </c>
      <c r="G3146" t="s">
        <v>8223</v>
      </c>
      <c r="H3146" t="s">
        <v>8245</v>
      </c>
      <c r="I3146" s="14">
        <v>1439337600</v>
      </c>
      <c r="J3146" s="14">
        <v>1436575280</v>
      </c>
      <c r="K3146" t="b">
        <v>0</v>
      </c>
      <c r="L3146">
        <v>104</v>
      </c>
      <c r="M3146" t="b">
        <v>1</v>
      </c>
      <c r="N3146" t="s">
        <v>8269</v>
      </c>
      <c r="O3146">
        <f t="shared" ref="O3146:O3209" si="178">ROUND(E3146/D3146*100,0)</f>
        <v>106</v>
      </c>
      <c r="P3146" t="s">
        <v>8319</v>
      </c>
      <c r="Q3146" t="s">
        <v>8320</v>
      </c>
      <c r="R3146" s="12">
        <f t="shared" si="176"/>
        <v>42196.028703703705</v>
      </c>
      <c r="S3146" s="13">
        <f t="shared" si="177"/>
        <v>42228</v>
      </c>
      <c r="T3146">
        <f>YEAR(R3146)</f>
        <v>2015</v>
      </c>
    </row>
    <row r="3147" spans="1:20" ht="43.2" x14ac:dyDescent="0.3">
      <c r="A3147">
        <v>3906</v>
      </c>
      <c r="B3147" s="3" t="s">
        <v>3903</v>
      </c>
      <c r="C3147" s="3" t="s">
        <v>8014</v>
      </c>
      <c r="D3147" s="6">
        <v>1500</v>
      </c>
      <c r="E3147" s="8">
        <v>1010</v>
      </c>
      <c r="F3147" t="s">
        <v>8220</v>
      </c>
      <c r="G3147" t="s">
        <v>8224</v>
      </c>
      <c r="H3147" t="s">
        <v>8246</v>
      </c>
      <c r="I3147" s="14">
        <v>1435325100</v>
      </c>
      <c r="J3147" s="14">
        <v>1432072893</v>
      </c>
      <c r="K3147" t="b">
        <v>0</v>
      </c>
      <c r="L3147">
        <v>16</v>
      </c>
      <c r="M3147" t="b">
        <v>0</v>
      </c>
      <c r="N3147" t="s">
        <v>8269</v>
      </c>
      <c r="O3147">
        <f t="shared" si="178"/>
        <v>67</v>
      </c>
      <c r="P3147" t="s">
        <v>8319</v>
      </c>
      <c r="Q3147" t="s">
        <v>8320</v>
      </c>
      <c r="R3147" s="12">
        <f t="shared" si="176"/>
        <v>42143.917743055557</v>
      </c>
      <c r="S3147" s="13">
        <f t="shared" si="177"/>
        <v>42181.559027777781</v>
      </c>
    </row>
    <row r="3148" spans="1:20" ht="43.2" x14ac:dyDescent="0.3">
      <c r="A3148">
        <v>522</v>
      </c>
      <c r="B3148" s="3" t="s">
        <v>523</v>
      </c>
      <c r="C3148" s="3" t="s">
        <v>4632</v>
      </c>
      <c r="D3148" s="6">
        <v>3000</v>
      </c>
      <c r="E3148" s="8">
        <v>3440</v>
      </c>
      <c r="F3148" t="s">
        <v>8218</v>
      </c>
      <c r="G3148" t="s">
        <v>8223</v>
      </c>
      <c r="H3148" t="s">
        <v>8245</v>
      </c>
      <c r="I3148" s="14">
        <v>1458518325</v>
      </c>
      <c r="J3148" s="14">
        <v>1456793925</v>
      </c>
      <c r="K3148" t="b">
        <v>0</v>
      </c>
      <c r="L3148">
        <v>31</v>
      </c>
      <c r="M3148" t="b">
        <v>1</v>
      </c>
      <c r="N3148" t="s">
        <v>8269</v>
      </c>
      <c r="O3148">
        <f t="shared" si="178"/>
        <v>115</v>
      </c>
      <c r="P3148" t="s">
        <v>8319</v>
      </c>
      <c r="Q3148" t="s">
        <v>8320</v>
      </c>
      <c r="R3148" s="12">
        <f t="shared" si="176"/>
        <v>42430.040798611109</v>
      </c>
      <c r="S3148" s="13">
        <f t="shared" si="177"/>
        <v>42449.999131944445</v>
      </c>
      <c r="T3148">
        <f t="shared" ref="T3148:T3149" si="179">YEAR(R3148)</f>
        <v>2016</v>
      </c>
    </row>
    <row r="3149" spans="1:20" ht="43.2" x14ac:dyDescent="0.3">
      <c r="A3149">
        <v>531</v>
      </c>
      <c r="B3149" s="3" t="s">
        <v>532</v>
      </c>
      <c r="C3149" s="3" t="s">
        <v>4641</v>
      </c>
      <c r="D3149" s="6">
        <v>4000</v>
      </c>
      <c r="E3149" s="8">
        <v>4000</v>
      </c>
      <c r="F3149" t="s">
        <v>8218</v>
      </c>
      <c r="G3149" t="s">
        <v>8223</v>
      </c>
      <c r="H3149" t="s">
        <v>8245</v>
      </c>
      <c r="I3149" s="14">
        <v>1481957940</v>
      </c>
      <c r="J3149" s="14">
        <v>1478050429</v>
      </c>
      <c r="K3149" t="b">
        <v>0</v>
      </c>
      <c r="L3149">
        <v>31</v>
      </c>
      <c r="M3149" t="b">
        <v>1</v>
      </c>
      <c r="N3149" t="s">
        <v>8269</v>
      </c>
      <c r="O3149">
        <f t="shared" si="178"/>
        <v>100</v>
      </c>
      <c r="P3149" t="s">
        <v>8319</v>
      </c>
      <c r="Q3149" t="s">
        <v>8320</v>
      </c>
      <c r="R3149" s="12">
        <f t="shared" si="176"/>
        <v>42676.065150462964</v>
      </c>
      <c r="S3149" s="13">
        <f t="shared" si="177"/>
        <v>42721.290972222225</v>
      </c>
      <c r="T3149">
        <f t="shared" si="179"/>
        <v>2016</v>
      </c>
    </row>
    <row r="3150" spans="1:20" ht="43.2" x14ac:dyDescent="0.3">
      <c r="A3150">
        <v>3704</v>
      </c>
      <c r="B3150" s="3" t="s">
        <v>3701</v>
      </c>
      <c r="C3150" s="3" t="s">
        <v>7814</v>
      </c>
      <c r="D3150" s="6">
        <v>300</v>
      </c>
      <c r="E3150" s="8">
        <v>409.01</v>
      </c>
      <c r="F3150" t="s">
        <v>8218</v>
      </c>
      <c r="G3150" t="s">
        <v>8224</v>
      </c>
      <c r="H3150" t="s">
        <v>8246</v>
      </c>
      <c r="I3150" s="14">
        <v>1464712394</v>
      </c>
      <c r="J3150" s="14">
        <v>1459528394</v>
      </c>
      <c r="K3150" t="b">
        <v>0</v>
      </c>
      <c r="L3150">
        <v>27</v>
      </c>
      <c r="M3150" t="b">
        <v>1</v>
      </c>
      <c r="N3150" t="s">
        <v>8269</v>
      </c>
      <c r="O3150">
        <f t="shared" si="178"/>
        <v>136</v>
      </c>
      <c r="P3150" t="s">
        <v>8319</v>
      </c>
      <c r="Q3150" t="s">
        <v>8320</v>
      </c>
      <c r="R3150" s="12">
        <f t="shared" si="176"/>
        <v>42461.689745370371</v>
      </c>
      <c r="S3150" s="13">
        <f t="shared" si="177"/>
        <v>42521.689745370371</v>
      </c>
    </row>
    <row r="3151" spans="1:20" ht="28.8" x14ac:dyDescent="0.3">
      <c r="A3151">
        <v>3988</v>
      </c>
      <c r="B3151" s="3" t="s">
        <v>3984</v>
      </c>
      <c r="C3151" s="3" t="s">
        <v>8094</v>
      </c>
      <c r="D3151" s="6">
        <v>1500</v>
      </c>
      <c r="E3151" s="8">
        <v>32</v>
      </c>
      <c r="F3151" t="s">
        <v>8220</v>
      </c>
      <c r="G3151" t="s">
        <v>8223</v>
      </c>
      <c r="H3151" t="s">
        <v>8245</v>
      </c>
      <c r="I3151" s="14">
        <v>1440813413</v>
      </c>
      <c r="J3151" s="14">
        <v>1439517413</v>
      </c>
      <c r="K3151" t="b">
        <v>0</v>
      </c>
      <c r="L3151">
        <v>4</v>
      </c>
      <c r="M3151" t="b">
        <v>0</v>
      </c>
      <c r="N3151" t="s">
        <v>8269</v>
      </c>
      <c r="O3151">
        <f t="shared" si="178"/>
        <v>2</v>
      </c>
      <c r="P3151" t="s">
        <v>8319</v>
      </c>
      <c r="Q3151" t="s">
        <v>8320</v>
      </c>
      <c r="R3151" s="12">
        <f t="shared" si="176"/>
        <v>42230.08116898148</v>
      </c>
      <c r="S3151" s="13">
        <f t="shared" si="177"/>
        <v>42245.08116898148</v>
      </c>
    </row>
    <row r="3152" spans="1:20" ht="43.2" x14ac:dyDescent="0.3">
      <c r="A3152">
        <v>3698</v>
      </c>
      <c r="B3152" s="3" t="s">
        <v>3695</v>
      </c>
      <c r="C3152" s="3" t="s">
        <v>7808</v>
      </c>
      <c r="D3152" s="6">
        <v>5000</v>
      </c>
      <c r="E3152" s="8">
        <v>5526</v>
      </c>
      <c r="F3152" t="s">
        <v>8218</v>
      </c>
      <c r="G3152" t="s">
        <v>8223</v>
      </c>
      <c r="H3152" t="s">
        <v>8245</v>
      </c>
      <c r="I3152" s="14">
        <v>1456946487</v>
      </c>
      <c r="J3152" s="14">
        <v>1454354487</v>
      </c>
      <c r="K3152" t="b">
        <v>0</v>
      </c>
      <c r="L3152">
        <v>136</v>
      </c>
      <c r="M3152" t="b">
        <v>1</v>
      </c>
      <c r="N3152" t="s">
        <v>8269</v>
      </c>
      <c r="O3152">
        <f t="shared" si="178"/>
        <v>111</v>
      </c>
      <c r="P3152" t="s">
        <v>8319</v>
      </c>
      <c r="Q3152" t="s">
        <v>8320</v>
      </c>
      <c r="R3152" s="12">
        <f t="shared" si="176"/>
        <v>42401.806562500002</v>
      </c>
      <c r="S3152" s="13">
        <f t="shared" si="177"/>
        <v>42431.806562500002</v>
      </c>
      <c r="T3152">
        <f>YEAR(R3152)</f>
        <v>2016</v>
      </c>
    </row>
    <row r="3153" spans="1:20" ht="28.8" x14ac:dyDescent="0.3">
      <c r="A3153">
        <v>3719</v>
      </c>
      <c r="B3153" s="3" t="s">
        <v>3716</v>
      </c>
      <c r="C3153" s="3" t="s">
        <v>7829</v>
      </c>
      <c r="D3153" s="6">
        <v>200</v>
      </c>
      <c r="E3153" s="8">
        <v>420</v>
      </c>
      <c r="F3153" t="s">
        <v>8218</v>
      </c>
      <c r="G3153" t="s">
        <v>8224</v>
      </c>
      <c r="H3153" t="s">
        <v>8246</v>
      </c>
      <c r="I3153" s="14">
        <v>1434994266</v>
      </c>
      <c r="J3153" s="14">
        <v>1432402266</v>
      </c>
      <c r="K3153" t="b">
        <v>0</v>
      </c>
      <c r="L3153">
        <v>4</v>
      </c>
      <c r="M3153" t="b">
        <v>1</v>
      </c>
      <c r="N3153" t="s">
        <v>8269</v>
      </c>
      <c r="O3153">
        <f t="shared" si="178"/>
        <v>210</v>
      </c>
      <c r="P3153" t="s">
        <v>8319</v>
      </c>
      <c r="Q3153" t="s">
        <v>8320</v>
      </c>
      <c r="R3153" s="12">
        <f t="shared" si="176"/>
        <v>42147.729930555557</v>
      </c>
      <c r="S3153" s="13">
        <f t="shared" si="177"/>
        <v>42177.729930555557</v>
      </c>
    </row>
    <row r="3154" spans="1:20" ht="57.6" x14ac:dyDescent="0.3">
      <c r="A3154">
        <v>3270</v>
      </c>
      <c r="B3154" s="3" t="s">
        <v>3270</v>
      </c>
      <c r="C3154" s="3" t="s">
        <v>7380</v>
      </c>
      <c r="D3154" s="6">
        <v>1800</v>
      </c>
      <c r="E3154" s="8">
        <v>1830</v>
      </c>
      <c r="F3154" t="s">
        <v>8218</v>
      </c>
      <c r="G3154" t="s">
        <v>8224</v>
      </c>
      <c r="H3154" t="s">
        <v>8246</v>
      </c>
      <c r="I3154" s="14">
        <v>1436705265</v>
      </c>
      <c r="J3154" s="14">
        <v>1434113265</v>
      </c>
      <c r="K3154" t="b">
        <v>1</v>
      </c>
      <c r="L3154">
        <v>30</v>
      </c>
      <c r="M3154" t="b">
        <v>1</v>
      </c>
      <c r="N3154" t="s">
        <v>8269</v>
      </c>
      <c r="O3154">
        <f t="shared" si="178"/>
        <v>102</v>
      </c>
      <c r="P3154" t="s">
        <v>8319</v>
      </c>
      <c r="Q3154" t="s">
        <v>8320</v>
      </c>
      <c r="R3154" s="12">
        <f t="shared" si="176"/>
        <v>42167.533159722225</v>
      </c>
      <c r="S3154" s="13">
        <f t="shared" si="177"/>
        <v>42197.533159722225</v>
      </c>
    </row>
    <row r="3155" spans="1:20" ht="43.2" x14ac:dyDescent="0.3">
      <c r="A3155">
        <v>530</v>
      </c>
      <c r="B3155" s="3" t="s">
        <v>531</v>
      </c>
      <c r="C3155" s="3" t="s">
        <v>4640</v>
      </c>
      <c r="D3155" s="6">
        <v>3405</v>
      </c>
      <c r="E3155" s="8">
        <v>3670</v>
      </c>
      <c r="F3155" t="s">
        <v>8218</v>
      </c>
      <c r="G3155" t="s">
        <v>8223</v>
      </c>
      <c r="H3155" t="s">
        <v>8245</v>
      </c>
      <c r="I3155" s="14">
        <v>1435111200</v>
      </c>
      <c r="J3155" s="14">
        <v>1433254268</v>
      </c>
      <c r="K3155" t="b">
        <v>0</v>
      </c>
      <c r="L3155">
        <v>29</v>
      </c>
      <c r="M3155" t="b">
        <v>1</v>
      </c>
      <c r="N3155" t="s">
        <v>8269</v>
      </c>
      <c r="O3155">
        <f t="shared" si="178"/>
        <v>108</v>
      </c>
      <c r="P3155" t="s">
        <v>8319</v>
      </c>
      <c r="Q3155" t="s">
        <v>8320</v>
      </c>
      <c r="R3155" s="12">
        <f t="shared" si="176"/>
        <v>42157.591064814813</v>
      </c>
      <c r="S3155" s="13">
        <f t="shared" si="177"/>
        <v>42179.083333333328</v>
      </c>
      <c r="T3155">
        <f t="shared" ref="T3155:T3156" si="180">YEAR(R3155)</f>
        <v>2015</v>
      </c>
    </row>
    <row r="3156" spans="1:20" ht="43.2" x14ac:dyDescent="0.3">
      <c r="A3156">
        <v>3332</v>
      </c>
      <c r="B3156" s="3" t="s">
        <v>3332</v>
      </c>
      <c r="C3156" s="3" t="s">
        <v>7442</v>
      </c>
      <c r="D3156" s="6">
        <v>6000</v>
      </c>
      <c r="E3156" s="8">
        <v>6000</v>
      </c>
      <c r="F3156" t="s">
        <v>8218</v>
      </c>
      <c r="G3156" t="s">
        <v>8223</v>
      </c>
      <c r="H3156" t="s">
        <v>8245</v>
      </c>
      <c r="I3156" s="14">
        <v>1405802330</v>
      </c>
      <c r="J3156" s="14">
        <v>1403210330</v>
      </c>
      <c r="K3156" t="b">
        <v>0</v>
      </c>
      <c r="L3156">
        <v>83</v>
      </c>
      <c r="M3156" t="b">
        <v>1</v>
      </c>
      <c r="N3156" t="s">
        <v>8269</v>
      </c>
      <c r="O3156">
        <f t="shared" si="178"/>
        <v>100</v>
      </c>
      <c r="P3156" t="s">
        <v>8319</v>
      </c>
      <c r="Q3156" t="s">
        <v>8320</v>
      </c>
      <c r="R3156" s="12">
        <f t="shared" si="176"/>
        <v>41809.860300925924</v>
      </c>
      <c r="S3156" s="13">
        <f t="shared" si="177"/>
        <v>41839.860300925924</v>
      </c>
      <c r="T3156">
        <f t="shared" si="180"/>
        <v>2014</v>
      </c>
    </row>
    <row r="3157" spans="1:20" ht="43.2" x14ac:dyDescent="0.3">
      <c r="A3157">
        <v>3382</v>
      </c>
      <c r="B3157" s="3" t="s">
        <v>3381</v>
      </c>
      <c r="C3157" s="3" t="s">
        <v>7492</v>
      </c>
      <c r="D3157" s="6">
        <v>3500</v>
      </c>
      <c r="E3157" s="8">
        <v>3526</v>
      </c>
      <c r="F3157" t="s">
        <v>8218</v>
      </c>
      <c r="G3157" t="s">
        <v>8224</v>
      </c>
      <c r="H3157" t="s">
        <v>8246</v>
      </c>
      <c r="I3157" s="14">
        <v>1470092340</v>
      </c>
      <c r="J3157" s="14">
        <v>1467973256</v>
      </c>
      <c r="K3157" t="b">
        <v>0</v>
      </c>
      <c r="L3157">
        <v>46</v>
      </c>
      <c r="M3157" t="b">
        <v>1</v>
      </c>
      <c r="N3157" t="s">
        <v>8269</v>
      </c>
      <c r="O3157">
        <f t="shared" si="178"/>
        <v>101</v>
      </c>
      <c r="P3157" t="s">
        <v>8319</v>
      </c>
      <c r="Q3157" t="s">
        <v>8320</v>
      </c>
      <c r="R3157" s="12">
        <f t="shared" si="176"/>
        <v>42559.431203703702</v>
      </c>
      <c r="S3157" s="13">
        <f t="shared" si="177"/>
        <v>42583.957638888889</v>
      </c>
    </row>
    <row r="3158" spans="1:20" ht="43.2" x14ac:dyDescent="0.3">
      <c r="A3158">
        <v>3168</v>
      </c>
      <c r="B3158" s="3" t="s">
        <v>3168</v>
      </c>
      <c r="C3158" s="3" t="s">
        <v>7278</v>
      </c>
      <c r="D3158" s="6">
        <v>2500</v>
      </c>
      <c r="E3158" s="8">
        <v>3105</v>
      </c>
      <c r="F3158" t="s">
        <v>8218</v>
      </c>
      <c r="G3158" t="s">
        <v>8223</v>
      </c>
      <c r="H3158" t="s">
        <v>8245</v>
      </c>
      <c r="I3158" s="14">
        <v>1402696800</v>
      </c>
      <c r="J3158" s="14">
        <v>1399948353</v>
      </c>
      <c r="K3158" t="b">
        <v>1</v>
      </c>
      <c r="L3158">
        <v>61</v>
      </c>
      <c r="M3158" t="b">
        <v>1</v>
      </c>
      <c r="N3158" t="s">
        <v>8269</v>
      </c>
      <c r="O3158">
        <f t="shared" si="178"/>
        <v>124</v>
      </c>
      <c r="P3158" t="s">
        <v>8319</v>
      </c>
      <c r="Q3158" t="s">
        <v>8320</v>
      </c>
      <c r="R3158" s="12">
        <f t="shared" si="176"/>
        <v>41772.105937500004</v>
      </c>
      <c r="S3158" s="13">
        <f t="shared" si="177"/>
        <v>41803.916666666664</v>
      </c>
      <c r="T3158">
        <f>YEAR(R3158)</f>
        <v>2014</v>
      </c>
    </row>
    <row r="3159" spans="1:20" ht="43.2" x14ac:dyDescent="0.3">
      <c r="A3159">
        <v>3824</v>
      </c>
      <c r="B3159" s="3" t="s">
        <v>3821</v>
      </c>
      <c r="C3159" s="3" t="s">
        <v>7933</v>
      </c>
      <c r="D3159" s="6">
        <v>250</v>
      </c>
      <c r="E3159" s="8">
        <v>270</v>
      </c>
      <c r="F3159" t="s">
        <v>8218</v>
      </c>
      <c r="G3159" t="s">
        <v>8224</v>
      </c>
      <c r="H3159" t="s">
        <v>8246</v>
      </c>
      <c r="I3159" s="14">
        <v>1470058860</v>
      </c>
      <c r="J3159" s="14">
        <v>1469026903</v>
      </c>
      <c r="K3159" t="b">
        <v>0</v>
      </c>
      <c r="L3159">
        <v>7</v>
      </c>
      <c r="M3159" t="b">
        <v>1</v>
      </c>
      <c r="N3159" t="s">
        <v>8269</v>
      </c>
      <c r="O3159">
        <f t="shared" si="178"/>
        <v>108</v>
      </c>
      <c r="P3159" t="s">
        <v>8319</v>
      </c>
      <c r="Q3159" t="s">
        <v>8320</v>
      </c>
      <c r="R3159" s="12">
        <f t="shared" si="176"/>
        <v>42571.626192129625</v>
      </c>
      <c r="S3159" s="13">
        <f t="shared" si="177"/>
        <v>42583.570138888885</v>
      </c>
    </row>
    <row r="3160" spans="1:20" ht="28.8" x14ac:dyDescent="0.3">
      <c r="A3160">
        <v>3738</v>
      </c>
      <c r="B3160" s="3" t="s">
        <v>3735</v>
      </c>
      <c r="C3160" s="3" t="s">
        <v>7848</v>
      </c>
      <c r="D3160" s="6">
        <v>1500</v>
      </c>
      <c r="E3160" s="8">
        <v>270</v>
      </c>
      <c r="F3160" t="s">
        <v>8220</v>
      </c>
      <c r="G3160" t="s">
        <v>8224</v>
      </c>
      <c r="H3160" t="s">
        <v>8246</v>
      </c>
      <c r="I3160" s="14">
        <v>1405461600</v>
      </c>
      <c r="J3160" s="14">
        <v>1403562705</v>
      </c>
      <c r="K3160" t="b">
        <v>0</v>
      </c>
      <c r="L3160">
        <v>6</v>
      </c>
      <c r="M3160" t="b">
        <v>0</v>
      </c>
      <c r="N3160" t="s">
        <v>8269</v>
      </c>
      <c r="O3160">
        <f t="shared" si="178"/>
        <v>18</v>
      </c>
      <c r="P3160" t="s">
        <v>8319</v>
      </c>
      <c r="Q3160" t="s">
        <v>8320</v>
      </c>
      <c r="R3160" s="12">
        <f t="shared" si="176"/>
        <v>41813.938715277778</v>
      </c>
      <c r="S3160" s="13">
        <f t="shared" si="177"/>
        <v>41835.916666666664</v>
      </c>
    </row>
    <row r="3161" spans="1:20" ht="43.2" x14ac:dyDescent="0.3">
      <c r="A3161">
        <v>3428</v>
      </c>
      <c r="B3161" s="3" t="s">
        <v>3427</v>
      </c>
      <c r="C3161" s="3" t="s">
        <v>7538</v>
      </c>
      <c r="D3161" s="6">
        <v>2000</v>
      </c>
      <c r="E3161" s="8">
        <v>2055</v>
      </c>
      <c r="F3161" t="s">
        <v>8218</v>
      </c>
      <c r="G3161" t="s">
        <v>8224</v>
      </c>
      <c r="H3161" t="s">
        <v>8246</v>
      </c>
      <c r="I3161" s="14">
        <v>1425142800</v>
      </c>
      <c r="J3161" s="14">
        <v>1422983847</v>
      </c>
      <c r="K3161" t="b">
        <v>0</v>
      </c>
      <c r="L3161">
        <v>51</v>
      </c>
      <c r="M3161" t="b">
        <v>1</v>
      </c>
      <c r="N3161" t="s">
        <v>8269</v>
      </c>
      <c r="O3161">
        <f t="shared" si="178"/>
        <v>103</v>
      </c>
      <c r="P3161" t="s">
        <v>8319</v>
      </c>
      <c r="Q3161" t="s">
        <v>8320</v>
      </c>
      <c r="R3161" s="12">
        <f t="shared" si="176"/>
        <v>42038.720451388886</v>
      </c>
      <c r="S3161" s="13">
        <f t="shared" si="177"/>
        <v>42063.708333333328</v>
      </c>
    </row>
    <row r="3162" spans="1:20" ht="43.2" x14ac:dyDescent="0.3">
      <c r="A3162">
        <v>3606</v>
      </c>
      <c r="B3162" s="3" t="s">
        <v>3605</v>
      </c>
      <c r="C3162" s="3" t="s">
        <v>7716</v>
      </c>
      <c r="D3162" s="6">
        <v>3000</v>
      </c>
      <c r="E3162" s="8">
        <v>3908</v>
      </c>
      <c r="F3162" t="s">
        <v>8218</v>
      </c>
      <c r="G3162" t="s">
        <v>8224</v>
      </c>
      <c r="H3162" t="s">
        <v>8246</v>
      </c>
      <c r="I3162" s="14">
        <v>1471185057</v>
      </c>
      <c r="J3162" s="14">
        <v>1468593057</v>
      </c>
      <c r="K3162" t="b">
        <v>0</v>
      </c>
      <c r="L3162">
        <v>64</v>
      </c>
      <c r="M3162" t="b">
        <v>1</v>
      </c>
      <c r="N3162" t="s">
        <v>8269</v>
      </c>
      <c r="O3162">
        <f t="shared" si="178"/>
        <v>130</v>
      </c>
      <c r="P3162" t="s">
        <v>8319</v>
      </c>
      <c r="Q3162" t="s">
        <v>8320</v>
      </c>
      <c r="R3162" s="12">
        <f t="shared" si="176"/>
        <v>42566.604826388888</v>
      </c>
      <c r="S3162" s="13">
        <f t="shared" si="177"/>
        <v>42596.604826388888</v>
      </c>
    </row>
    <row r="3163" spans="1:20" ht="43.2" x14ac:dyDescent="0.3">
      <c r="A3163">
        <v>3465</v>
      </c>
      <c r="B3163" s="3" t="s">
        <v>3464</v>
      </c>
      <c r="C3163" s="3" t="s">
        <v>7575</v>
      </c>
      <c r="D3163" s="6">
        <v>2000</v>
      </c>
      <c r="E3163" s="8">
        <v>2060</v>
      </c>
      <c r="F3163" t="s">
        <v>8218</v>
      </c>
      <c r="G3163" t="s">
        <v>8224</v>
      </c>
      <c r="H3163" t="s">
        <v>8246</v>
      </c>
      <c r="I3163" s="14">
        <v>1439136000</v>
      </c>
      <c r="J3163" s="14">
        <v>1436972472</v>
      </c>
      <c r="K3163" t="b">
        <v>0</v>
      </c>
      <c r="L3163">
        <v>36</v>
      </c>
      <c r="M3163" t="b">
        <v>1</v>
      </c>
      <c r="N3163" t="s">
        <v>8269</v>
      </c>
      <c r="O3163">
        <f t="shared" si="178"/>
        <v>103</v>
      </c>
      <c r="P3163" t="s">
        <v>8319</v>
      </c>
      <c r="Q3163" t="s">
        <v>8320</v>
      </c>
      <c r="R3163" s="12">
        <f t="shared" si="176"/>
        <v>42200.625833333332</v>
      </c>
      <c r="S3163" s="13">
        <f t="shared" si="177"/>
        <v>42225.666666666672</v>
      </c>
    </row>
    <row r="3164" spans="1:20" ht="43.2" x14ac:dyDescent="0.3">
      <c r="A3164">
        <v>2973</v>
      </c>
      <c r="B3164" s="3" t="s">
        <v>2973</v>
      </c>
      <c r="C3164" s="3" t="s">
        <v>7083</v>
      </c>
      <c r="D3164" s="6">
        <v>5000</v>
      </c>
      <c r="E3164" s="8">
        <v>8740</v>
      </c>
      <c r="F3164" t="s">
        <v>8218</v>
      </c>
      <c r="G3164" t="s">
        <v>8223</v>
      </c>
      <c r="H3164" t="s">
        <v>8245</v>
      </c>
      <c r="I3164" s="14">
        <v>1451620800</v>
      </c>
      <c r="J3164" s="14">
        <v>1449171508</v>
      </c>
      <c r="K3164" t="b">
        <v>0</v>
      </c>
      <c r="L3164">
        <v>33</v>
      </c>
      <c r="M3164" t="b">
        <v>1</v>
      </c>
      <c r="N3164" t="s">
        <v>8269</v>
      </c>
      <c r="O3164">
        <f t="shared" si="178"/>
        <v>175</v>
      </c>
      <c r="P3164" t="s">
        <v>8319</v>
      </c>
      <c r="Q3164" t="s">
        <v>8320</v>
      </c>
      <c r="R3164" s="12">
        <f t="shared" si="176"/>
        <v>42341.818379629629</v>
      </c>
      <c r="S3164" s="13">
        <f t="shared" si="177"/>
        <v>42370.166666666672</v>
      </c>
      <c r="T3164">
        <f t="shared" ref="T3164:T3165" si="181">YEAR(R3164)</f>
        <v>2015</v>
      </c>
    </row>
    <row r="3165" spans="1:20" ht="43.2" x14ac:dyDescent="0.3">
      <c r="A3165">
        <v>3664</v>
      </c>
      <c r="B3165" s="3" t="s">
        <v>3661</v>
      </c>
      <c r="C3165" s="3" t="s">
        <v>7774</v>
      </c>
      <c r="D3165" s="6">
        <v>800</v>
      </c>
      <c r="E3165" s="8">
        <v>875</v>
      </c>
      <c r="F3165" t="s">
        <v>8218</v>
      </c>
      <c r="G3165" t="s">
        <v>8223</v>
      </c>
      <c r="H3165" t="s">
        <v>8245</v>
      </c>
      <c r="I3165" s="14">
        <v>1466056689</v>
      </c>
      <c r="J3165" s="14">
        <v>1464847089</v>
      </c>
      <c r="K3165" t="b">
        <v>0</v>
      </c>
      <c r="L3165">
        <v>19</v>
      </c>
      <c r="M3165" t="b">
        <v>1</v>
      </c>
      <c r="N3165" t="s">
        <v>8269</v>
      </c>
      <c r="O3165">
        <f t="shared" si="178"/>
        <v>109</v>
      </c>
      <c r="P3165" t="s">
        <v>8319</v>
      </c>
      <c r="Q3165" t="s">
        <v>8320</v>
      </c>
      <c r="R3165" s="12">
        <f t="shared" si="176"/>
        <v>42523.248715277776</v>
      </c>
      <c r="S3165" s="13">
        <f t="shared" si="177"/>
        <v>42537.248715277776</v>
      </c>
      <c r="T3165">
        <f t="shared" si="181"/>
        <v>2016</v>
      </c>
    </row>
    <row r="3166" spans="1:20" ht="57.6" x14ac:dyDescent="0.3">
      <c r="A3166">
        <v>3178</v>
      </c>
      <c r="B3166" s="3" t="s">
        <v>3178</v>
      </c>
      <c r="C3166" s="3" t="s">
        <v>7288</v>
      </c>
      <c r="D3166" s="6">
        <v>1500</v>
      </c>
      <c r="E3166" s="8">
        <v>2576</v>
      </c>
      <c r="F3166" t="s">
        <v>8218</v>
      </c>
      <c r="G3166" t="s">
        <v>8224</v>
      </c>
      <c r="H3166" t="s">
        <v>8246</v>
      </c>
      <c r="I3166" s="14">
        <v>1405521075</v>
      </c>
      <c r="J3166" s="14">
        <v>1402929075</v>
      </c>
      <c r="K3166" t="b">
        <v>1</v>
      </c>
      <c r="L3166">
        <v>78</v>
      </c>
      <c r="M3166" t="b">
        <v>1</v>
      </c>
      <c r="N3166" t="s">
        <v>8269</v>
      </c>
      <c r="O3166">
        <f t="shared" si="178"/>
        <v>172</v>
      </c>
      <c r="P3166" t="s">
        <v>8319</v>
      </c>
      <c r="Q3166" t="s">
        <v>8320</v>
      </c>
      <c r="R3166" s="12">
        <f t="shared" si="176"/>
        <v>41806.605034722219</v>
      </c>
      <c r="S3166" s="13">
        <f t="shared" si="177"/>
        <v>41836.605034722219</v>
      </c>
    </row>
    <row r="3167" spans="1:20" ht="43.2" x14ac:dyDescent="0.3">
      <c r="A3167">
        <v>3459</v>
      </c>
      <c r="B3167" s="3" t="s">
        <v>3458</v>
      </c>
      <c r="C3167" s="3" t="s">
        <v>7569</v>
      </c>
      <c r="D3167" s="6">
        <v>500</v>
      </c>
      <c r="E3167" s="8">
        <v>631</v>
      </c>
      <c r="F3167" t="s">
        <v>8218</v>
      </c>
      <c r="G3167" t="s">
        <v>8224</v>
      </c>
      <c r="H3167" t="s">
        <v>8246</v>
      </c>
      <c r="I3167" s="14">
        <v>1463743860</v>
      </c>
      <c r="J3167" s="14">
        <v>1461151860</v>
      </c>
      <c r="K3167" t="b">
        <v>0</v>
      </c>
      <c r="L3167">
        <v>36</v>
      </c>
      <c r="M3167" t="b">
        <v>1</v>
      </c>
      <c r="N3167" t="s">
        <v>8269</v>
      </c>
      <c r="O3167">
        <f t="shared" si="178"/>
        <v>126</v>
      </c>
      <c r="P3167" t="s">
        <v>8319</v>
      </c>
      <c r="Q3167" t="s">
        <v>8320</v>
      </c>
      <c r="R3167" s="12">
        <f t="shared" si="176"/>
        <v>42480.479861111111</v>
      </c>
      <c r="S3167" s="13">
        <f t="shared" si="177"/>
        <v>42510.479861111111</v>
      </c>
    </row>
    <row r="3168" spans="1:20" ht="43.2" x14ac:dyDescent="0.3">
      <c r="A3168">
        <v>3472</v>
      </c>
      <c r="B3168" s="3" t="s">
        <v>3471</v>
      </c>
      <c r="C3168" s="3" t="s">
        <v>7582</v>
      </c>
      <c r="D3168" s="6">
        <v>2000</v>
      </c>
      <c r="E3168" s="8">
        <v>2041</v>
      </c>
      <c r="F3168" t="s">
        <v>8218</v>
      </c>
      <c r="G3168" t="s">
        <v>8223</v>
      </c>
      <c r="H3168" t="s">
        <v>8245</v>
      </c>
      <c r="I3168" s="14">
        <v>1415253540</v>
      </c>
      <c r="J3168" s="14">
        <v>1413432331</v>
      </c>
      <c r="K3168" t="b">
        <v>0</v>
      </c>
      <c r="L3168">
        <v>23</v>
      </c>
      <c r="M3168" t="b">
        <v>1</v>
      </c>
      <c r="N3168" t="s">
        <v>8269</v>
      </c>
      <c r="O3168">
        <f t="shared" si="178"/>
        <v>102</v>
      </c>
      <c r="P3168" t="s">
        <v>8319</v>
      </c>
      <c r="Q3168" t="s">
        <v>8320</v>
      </c>
      <c r="R3168" s="12">
        <f t="shared" si="176"/>
        <v>41928.170497685183</v>
      </c>
      <c r="S3168" s="13">
        <f t="shared" si="177"/>
        <v>41949.249305555553</v>
      </c>
      <c r="T3168">
        <f>YEAR(R3168)</f>
        <v>2014</v>
      </c>
    </row>
    <row r="3169" spans="1:20" ht="43.2" x14ac:dyDescent="0.3">
      <c r="A3169">
        <v>520</v>
      </c>
      <c r="B3169" s="3" t="s">
        <v>521</v>
      </c>
      <c r="C3169" s="3" t="s">
        <v>4630</v>
      </c>
      <c r="D3169" s="6">
        <v>5000</v>
      </c>
      <c r="E3169" s="8">
        <v>5105</v>
      </c>
      <c r="F3169" t="s">
        <v>8218</v>
      </c>
      <c r="G3169" t="s">
        <v>8224</v>
      </c>
      <c r="H3169" t="s">
        <v>8246</v>
      </c>
      <c r="I3169" s="14">
        <v>1449766261</v>
      </c>
      <c r="J3169" s="14">
        <v>1447174261</v>
      </c>
      <c r="K3169" t="b">
        <v>0</v>
      </c>
      <c r="L3169">
        <v>34</v>
      </c>
      <c r="M3169" t="b">
        <v>1</v>
      </c>
      <c r="N3169" t="s">
        <v>8269</v>
      </c>
      <c r="O3169">
        <f t="shared" si="178"/>
        <v>102</v>
      </c>
      <c r="P3169" t="s">
        <v>8319</v>
      </c>
      <c r="Q3169" t="s">
        <v>8320</v>
      </c>
      <c r="R3169" s="12">
        <f t="shared" si="176"/>
        <v>42318.702094907407</v>
      </c>
      <c r="S3169" s="13">
        <f t="shared" si="177"/>
        <v>42348.702094907407</v>
      </c>
    </row>
    <row r="3170" spans="1:20" ht="43.2" x14ac:dyDescent="0.3">
      <c r="A3170">
        <v>3527</v>
      </c>
      <c r="B3170" s="3" t="s">
        <v>3526</v>
      </c>
      <c r="C3170" s="3" t="s">
        <v>7637</v>
      </c>
      <c r="D3170" s="6">
        <v>6000</v>
      </c>
      <c r="E3170" s="8">
        <v>7015</v>
      </c>
      <c r="F3170" t="s">
        <v>8218</v>
      </c>
      <c r="G3170" t="s">
        <v>8223</v>
      </c>
      <c r="H3170" t="s">
        <v>8245</v>
      </c>
      <c r="I3170" s="14">
        <v>1436587140</v>
      </c>
      <c r="J3170" s="14">
        <v>1434069205</v>
      </c>
      <c r="K3170" t="b">
        <v>0</v>
      </c>
      <c r="L3170">
        <v>86</v>
      </c>
      <c r="M3170" t="b">
        <v>1</v>
      </c>
      <c r="N3170" t="s">
        <v>8269</v>
      </c>
      <c r="O3170">
        <f t="shared" si="178"/>
        <v>117</v>
      </c>
      <c r="P3170" t="s">
        <v>8319</v>
      </c>
      <c r="Q3170" t="s">
        <v>8320</v>
      </c>
      <c r="R3170" s="12">
        <f t="shared" si="176"/>
        <v>42167.023206018523</v>
      </c>
      <c r="S3170" s="13">
        <f t="shared" si="177"/>
        <v>42196.165972222225</v>
      </c>
      <c r="T3170">
        <f>YEAR(R3170)</f>
        <v>2015</v>
      </c>
    </row>
    <row r="3171" spans="1:20" ht="43.2" x14ac:dyDescent="0.3">
      <c r="A3171">
        <v>3337</v>
      </c>
      <c r="B3171" s="3" t="s">
        <v>3337</v>
      </c>
      <c r="C3171" s="3" t="s">
        <v>7447</v>
      </c>
      <c r="D3171" s="6">
        <v>2500</v>
      </c>
      <c r="E3171" s="8">
        <v>2755</v>
      </c>
      <c r="F3171" t="s">
        <v>8218</v>
      </c>
      <c r="G3171" t="s">
        <v>8224</v>
      </c>
      <c r="H3171" t="s">
        <v>8246</v>
      </c>
      <c r="I3171" s="14">
        <v>1412974800</v>
      </c>
      <c r="J3171" s="14">
        <v>1411109167</v>
      </c>
      <c r="K3171" t="b">
        <v>0</v>
      </c>
      <c r="L3171">
        <v>34</v>
      </c>
      <c r="M3171" t="b">
        <v>1</v>
      </c>
      <c r="N3171" t="s">
        <v>8269</v>
      </c>
      <c r="O3171">
        <f t="shared" si="178"/>
        <v>110</v>
      </c>
      <c r="P3171" t="s">
        <v>8319</v>
      </c>
      <c r="Q3171" t="s">
        <v>8320</v>
      </c>
      <c r="R3171" s="12">
        <f t="shared" si="176"/>
        <v>41901.282025462962</v>
      </c>
      <c r="S3171" s="13">
        <f t="shared" si="177"/>
        <v>41922.875</v>
      </c>
    </row>
    <row r="3172" spans="1:20" ht="43.2" x14ac:dyDescent="0.3">
      <c r="A3172">
        <v>3915</v>
      </c>
      <c r="B3172" s="3" t="s">
        <v>3912</v>
      </c>
      <c r="C3172" s="3" t="s">
        <v>8023</v>
      </c>
      <c r="D3172" s="6">
        <v>1500</v>
      </c>
      <c r="E3172" s="8">
        <v>5</v>
      </c>
      <c r="F3172" t="s">
        <v>8220</v>
      </c>
      <c r="G3172" t="s">
        <v>8224</v>
      </c>
      <c r="H3172" t="s">
        <v>8246</v>
      </c>
      <c r="I3172" s="14">
        <v>1464824309</v>
      </c>
      <c r="J3172" s="14">
        <v>1462232309</v>
      </c>
      <c r="K3172" t="b">
        <v>0</v>
      </c>
      <c r="L3172">
        <v>1</v>
      </c>
      <c r="M3172" t="b">
        <v>0</v>
      </c>
      <c r="N3172" t="s">
        <v>8269</v>
      </c>
      <c r="O3172">
        <f t="shared" si="178"/>
        <v>0</v>
      </c>
      <c r="P3172" t="s">
        <v>8319</v>
      </c>
      <c r="Q3172" t="s">
        <v>8320</v>
      </c>
      <c r="R3172" s="12">
        <f t="shared" si="176"/>
        <v>42492.98505787037</v>
      </c>
      <c r="S3172" s="13">
        <f t="shared" si="177"/>
        <v>42522.98505787037</v>
      </c>
    </row>
    <row r="3173" spans="1:20" ht="43.2" x14ac:dyDescent="0.3">
      <c r="A3173">
        <v>2842</v>
      </c>
      <c r="B3173" s="3" t="s">
        <v>2842</v>
      </c>
      <c r="C3173" s="3" t="s">
        <v>6952</v>
      </c>
      <c r="D3173" s="6">
        <v>1500</v>
      </c>
      <c r="E3173" s="8">
        <v>0</v>
      </c>
      <c r="F3173" t="s">
        <v>8220</v>
      </c>
      <c r="G3173" t="s">
        <v>8224</v>
      </c>
      <c r="H3173" t="s">
        <v>8246</v>
      </c>
      <c r="I3173" s="14">
        <v>1403348400</v>
      </c>
      <c r="J3173" s="14">
        <v>1401058295</v>
      </c>
      <c r="K3173" t="b">
        <v>0</v>
      </c>
      <c r="L3173">
        <v>0</v>
      </c>
      <c r="M3173" t="b">
        <v>0</v>
      </c>
      <c r="N3173" t="s">
        <v>8269</v>
      </c>
      <c r="O3173">
        <f t="shared" si="178"/>
        <v>0</v>
      </c>
      <c r="P3173" t="s">
        <v>8319</v>
      </c>
      <c r="Q3173" t="s">
        <v>8320</v>
      </c>
      <c r="R3173" s="12">
        <f t="shared" si="176"/>
        <v>41784.952488425923</v>
      </c>
      <c r="S3173" s="13">
        <f t="shared" si="177"/>
        <v>41811.458333333336</v>
      </c>
    </row>
    <row r="3174" spans="1:20" ht="28.8" x14ac:dyDescent="0.3">
      <c r="A3174">
        <v>3826</v>
      </c>
      <c r="B3174" s="3" t="s">
        <v>3823</v>
      </c>
      <c r="C3174" s="3" t="s">
        <v>7935</v>
      </c>
      <c r="D3174" s="6">
        <v>600</v>
      </c>
      <c r="E3174" s="8">
        <v>715</v>
      </c>
      <c r="F3174" t="s">
        <v>8218</v>
      </c>
      <c r="G3174" t="s">
        <v>8224</v>
      </c>
      <c r="H3174" t="s">
        <v>8246</v>
      </c>
      <c r="I3174" s="14">
        <v>1430993394</v>
      </c>
      <c r="J3174" s="14">
        <v>1428401394</v>
      </c>
      <c r="K3174" t="b">
        <v>0</v>
      </c>
      <c r="L3174">
        <v>26</v>
      </c>
      <c r="M3174" t="b">
        <v>1</v>
      </c>
      <c r="N3174" t="s">
        <v>8269</v>
      </c>
      <c r="O3174">
        <f t="shared" si="178"/>
        <v>119</v>
      </c>
      <c r="P3174" t="s">
        <v>8319</v>
      </c>
      <c r="Q3174" t="s">
        <v>8320</v>
      </c>
      <c r="R3174" s="12">
        <f t="shared" si="176"/>
        <v>42101.423541666663</v>
      </c>
      <c r="S3174" s="13">
        <f t="shared" si="177"/>
        <v>42131.423541666663</v>
      </c>
    </row>
    <row r="3175" spans="1:20" ht="43.2" x14ac:dyDescent="0.3">
      <c r="A3175">
        <v>3736</v>
      </c>
      <c r="B3175" s="3" t="s">
        <v>3733</v>
      </c>
      <c r="C3175" s="3" t="s">
        <v>7846</v>
      </c>
      <c r="D3175" s="6">
        <v>1500</v>
      </c>
      <c r="E3175" s="8">
        <v>10</v>
      </c>
      <c r="F3175" t="s">
        <v>8220</v>
      </c>
      <c r="G3175" t="s">
        <v>8224</v>
      </c>
      <c r="H3175" t="s">
        <v>8246</v>
      </c>
      <c r="I3175" s="14">
        <v>1427133600</v>
      </c>
      <c r="J3175" s="14">
        <v>1423847093</v>
      </c>
      <c r="K3175" t="b">
        <v>0</v>
      </c>
      <c r="L3175">
        <v>1</v>
      </c>
      <c r="M3175" t="b">
        <v>0</v>
      </c>
      <c r="N3175" t="s">
        <v>8269</v>
      </c>
      <c r="O3175">
        <f t="shared" si="178"/>
        <v>1</v>
      </c>
      <c r="P3175" t="s">
        <v>8319</v>
      </c>
      <c r="Q3175" t="s">
        <v>8320</v>
      </c>
      <c r="R3175" s="12">
        <f t="shared" si="176"/>
        <v>42048.711724537032</v>
      </c>
      <c r="S3175" s="13">
        <f t="shared" si="177"/>
        <v>42086.75</v>
      </c>
    </row>
    <row r="3176" spans="1:20" ht="43.2" x14ac:dyDescent="0.3">
      <c r="A3176">
        <v>3687</v>
      </c>
      <c r="B3176" s="3" t="s">
        <v>3684</v>
      </c>
      <c r="C3176" s="3" t="s">
        <v>7797</v>
      </c>
      <c r="D3176" s="6">
        <v>5000</v>
      </c>
      <c r="E3176" s="8">
        <v>5012.25</v>
      </c>
      <c r="F3176" t="s">
        <v>8218</v>
      </c>
      <c r="G3176" t="s">
        <v>8223</v>
      </c>
      <c r="H3176" t="s">
        <v>8245</v>
      </c>
      <c r="I3176" s="14">
        <v>1403846055</v>
      </c>
      <c r="J3176" s="14">
        <v>1401254055</v>
      </c>
      <c r="K3176" t="b">
        <v>0</v>
      </c>
      <c r="L3176">
        <v>25</v>
      </c>
      <c r="M3176" t="b">
        <v>1</v>
      </c>
      <c r="N3176" t="s">
        <v>8269</v>
      </c>
      <c r="O3176">
        <f t="shared" si="178"/>
        <v>100</v>
      </c>
      <c r="P3176" t="s">
        <v>8319</v>
      </c>
      <c r="Q3176" t="s">
        <v>8320</v>
      </c>
      <c r="R3176" s="12">
        <f t="shared" si="176"/>
        <v>41787.218229166669</v>
      </c>
      <c r="S3176" s="13">
        <f t="shared" si="177"/>
        <v>41817.218229166669</v>
      </c>
      <c r="T3176">
        <f>YEAR(R3176)</f>
        <v>2014</v>
      </c>
    </row>
    <row r="3177" spans="1:20" ht="57.6" x14ac:dyDescent="0.3">
      <c r="A3177">
        <v>3903</v>
      </c>
      <c r="B3177" s="3" t="s">
        <v>3900</v>
      </c>
      <c r="C3177" s="3" t="s">
        <v>8011</v>
      </c>
      <c r="D3177" s="6">
        <v>1500</v>
      </c>
      <c r="E3177" s="8">
        <v>0</v>
      </c>
      <c r="F3177" t="s">
        <v>8220</v>
      </c>
      <c r="G3177" t="s">
        <v>8223</v>
      </c>
      <c r="H3177" t="s">
        <v>8245</v>
      </c>
      <c r="I3177" s="14">
        <v>1439581080</v>
      </c>
      <c r="J3177" s="14">
        <v>1435709765</v>
      </c>
      <c r="K3177" t="b">
        <v>0</v>
      </c>
      <c r="L3177">
        <v>0</v>
      </c>
      <c r="M3177" t="b">
        <v>0</v>
      </c>
      <c r="N3177" t="s">
        <v>8269</v>
      </c>
      <c r="O3177">
        <f t="shared" si="178"/>
        <v>0</v>
      </c>
      <c r="P3177" t="s">
        <v>8319</v>
      </c>
      <c r="Q3177" t="s">
        <v>8320</v>
      </c>
      <c r="R3177" s="12">
        <f t="shared" si="176"/>
        <v>42186.01116898148</v>
      </c>
      <c r="S3177" s="13">
        <f t="shared" si="177"/>
        <v>42230.818055555559</v>
      </c>
    </row>
    <row r="3178" spans="1:20" ht="43.2" x14ac:dyDescent="0.3">
      <c r="A3178">
        <v>3733</v>
      </c>
      <c r="B3178" s="3" t="s">
        <v>3730</v>
      </c>
      <c r="C3178" s="3" t="s">
        <v>7843</v>
      </c>
      <c r="D3178" s="6">
        <v>1500</v>
      </c>
      <c r="E3178" s="8">
        <v>0</v>
      </c>
      <c r="F3178" t="s">
        <v>8220</v>
      </c>
      <c r="G3178" t="s">
        <v>8223</v>
      </c>
      <c r="H3178" t="s">
        <v>8245</v>
      </c>
      <c r="I3178" s="14">
        <v>1429396200</v>
      </c>
      <c r="J3178" s="14">
        <v>1428539708</v>
      </c>
      <c r="K3178" t="b">
        <v>0</v>
      </c>
      <c r="L3178">
        <v>0</v>
      </c>
      <c r="M3178" t="b">
        <v>0</v>
      </c>
      <c r="N3178" t="s">
        <v>8269</v>
      </c>
      <c r="O3178">
        <f t="shared" si="178"/>
        <v>0</v>
      </c>
      <c r="P3178" t="s">
        <v>8319</v>
      </c>
      <c r="Q3178" t="s">
        <v>8320</v>
      </c>
      <c r="R3178" s="12">
        <f t="shared" si="176"/>
        <v>42103.024398148147</v>
      </c>
      <c r="S3178" s="13">
        <f t="shared" si="177"/>
        <v>42112.9375</v>
      </c>
    </row>
    <row r="3179" spans="1:20" ht="28.8" x14ac:dyDescent="0.3">
      <c r="A3179">
        <v>3167</v>
      </c>
      <c r="B3179" s="3" t="s">
        <v>3167</v>
      </c>
      <c r="C3179" s="3" t="s">
        <v>7277</v>
      </c>
      <c r="D3179" s="6">
        <v>3000</v>
      </c>
      <c r="E3179" s="8">
        <v>3485</v>
      </c>
      <c r="F3179" t="s">
        <v>8218</v>
      </c>
      <c r="G3179" t="s">
        <v>8223</v>
      </c>
      <c r="H3179" t="s">
        <v>8245</v>
      </c>
      <c r="I3179" s="14">
        <v>1406952781</v>
      </c>
      <c r="J3179" s="14">
        <v>1405743181</v>
      </c>
      <c r="K3179" t="b">
        <v>1</v>
      </c>
      <c r="L3179">
        <v>55</v>
      </c>
      <c r="M3179" t="b">
        <v>1</v>
      </c>
      <c r="N3179" t="s">
        <v>8269</v>
      </c>
      <c r="O3179">
        <f t="shared" si="178"/>
        <v>116</v>
      </c>
      <c r="P3179" t="s">
        <v>8319</v>
      </c>
      <c r="Q3179" t="s">
        <v>8320</v>
      </c>
      <c r="R3179" s="12">
        <f t="shared" si="176"/>
        <v>41839.175706018519</v>
      </c>
      <c r="S3179" s="13">
        <f t="shared" si="177"/>
        <v>41853.175706018519</v>
      </c>
      <c r="T3179">
        <f t="shared" ref="T3179:T3180" si="182">YEAR(R3179)</f>
        <v>2014</v>
      </c>
    </row>
    <row r="3180" spans="1:20" ht="28.8" x14ac:dyDescent="0.3">
      <c r="A3180">
        <v>528</v>
      </c>
      <c r="B3180" s="3" t="s">
        <v>529</v>
      </c>
      <c r="C3180" s="3" t="s">
        <v>4638</v>
      </c>
      <c r="D3180" s="6">
        <v>1150</v>
      </c>
      <c r="E3180" s="8">
        <v>1330</v>
      </c>
      <c r="F3180" t="s">
        <v>8218</v>
      </c>
      <c r="G3180" t="s">
        <v>8223</v>
      </c>
      <c r="H3180" t="s">
        <v>8245</v>
      </c>
      <c r="I3180" s="14">
        <v>1434921600</v>
      </c>
      <c r="J3180" s="14">
        <v>1433109907</v>
      </c>
      <c r="K3180" t="b">
        <v>0</v>
      </c>
      <c r="L3180">
        <v>30</v>
      </c>
      <c r="M3180" t="b">
        <v>1</v>
      </c>
      <c r="N3180" t="s">
        <v>8269</v>
      </c>
      <c r="O3180">
        <f t="shared" si="178"/>
        <v>116</v>
      </c>
      <c r="P3180" t="s">
        <v>8319</v>
      </c>
      <c r="Q3180" t="s">
        <v>8320</v>
      </c>
      <c r="R3180" s="12">
        <f t="shared" si="176"/>
        <v>42155.920219907406</v>
      </c>
      <c r="S3180" s="13">
        <f t="shared" si="177"/>
        <v>42176.888888888891</v>
      </c>
      <c r="T3180">
        <f t="shared" si="182"/>
        <v>2015</v>
      </c>
    </row>
    <row r="3181" spans="1:20" ht="43.2" x14ac:dyDescent="0.3">
      <c r="A3181">
        <v>4050</v>
      </c>
      <c r="B3181" s="3" t="s">
        <v>4046</v>
      </c>
      <c r="C3181" s="3" t="s">
        <v>8154</v>
      </c>
      <c r="D3181" s="6">
        <v>1500</v>
      </c>
      <c r="E3181" s="8">
        <v>1</v>
      </c>
      <c r="F3181" t="s">
        <v>8220</v>
      </c>
      <c r="G3181" t="s">
        <v>8223</v>
      </c>
      <c r="H3181" t="s">
        <v>8245</v>
      </c>
      <c r="I3181" s="14">
        <v>1414077391</v>
      </c>
      <c r="J3181" s="14">
        <v>1411485391</v>
      </c>
      <c r="K3181" t="b">
        <v>0</v>
      </c>
      <c r="L3181">
        <v>1</v>
      </c>
      <c r="M3181" t="b">
        <v>0</v>
      </c>
      <c r="N3181" t="s">
        <v>8269</v>
      </c>
      <c r="O3181">
        <f t="shared" si="178"/>
        <v>0</v>
      </c>
      <c r="P3181" t="s">
        <v>8319</v>
      </c>
      <c r="Q3181" t="s">
        <v>8320</v>
      </c>
      <c r="R3181" s="12">
        <f t="shared" si="176"/>
        <v>41905.636469907404</v>
      </c>
      <c r="S3181" s="13">
        <f t="shared" si="177"/>
        <v>41935.636469907404</v>
      </c>
    </row>
    <row r="3182" spans="1:20" ht="43.2" x14ac:dyDescent="0.3">
      <c r="A3182">
        <v>3292</v>
      </c>
      <c r="B3182" s="3" t="s">
        <v>3292</v>
      </c>
      <c r="C3182" s="3" t="s">
        <v>7402</v>
      </c>
      <c r="D3182" s="6">
        <v>101</v>
      </c>
      <c r="E3182" s="8">
        <v>289</v>
      </c>
      <c r="F3182" t="s">
        <v>8218</v>
      </c>
      <c r="G3182" t="s">
        <v>8224</v>
      </c>
      <c r="H3182" t="s">
        <v>8246</v>
      </c>
      <c r="I3182" s="14">
        <v>1449257348</v>
      </c>
      <c r="J3182" s="14">
        <v>1444069748</v>
      </c>
      <c r="K3182" t="b">
        <v>0</v>
      </c>
      <c r="L3182">
        <v>15</v>
      </c>
      <c r="M3182" t="b">
        <v>1</v>
      </c>
      <c r="N3182" t="s">
        <v>8269</v>
      </c>
      <c r="O3182">
        <f t="shared" si="178"/>
        <v>286</v>
      </c>
      <c r="P3182" t="s">
        <v>8319</v>
      </c>
      <c r="Q3182" t="s">
        <v>8320</v>
      </c>
      <c r="R3182" s="12">
        <f t="shared" si="176"/>
        <v>42282.770231481481</v>
      </c>
      <c r="S3182" s="13">
        <f t="shared" si="177"/>
        <v>42342.811898148153</v>
      </c>
    </row>
    <row r="3183" spans="1:20" ht="43.2" x14ac:dyDescent="0.3">
      <c r="A3183">
        <v>3502</v>
      </c>
      <c r="B3183" s="3" t="s">
        <v>3501</v>
      </c>
      <c r="C3183" s="3" t="s">
        <v>7612</v>
      </c>
      <c r="D3183" s="6">
        <v>4000</v>
      </c>
      <c r="E3183" s="8">
        <v>4216</v>
      </c>
      <c r="F3183" t="s">
        <v>8218</v>
      </c>
      <c r="G3183" t="s">
        <v>8223</v>
      </c>
      <c r="H3183" t="s">
        <v>8245</v>
      </c>
      <c r="I3183" s="14">
        <v>1458100740</v>
      </c>
      <c r="J3183" s="14">
        <v>1456862924</v>
      </c>
      <c r="K3183" t="b">
        <v>0</v>
      </c>
      <c r="L3183">
        <v>31</v>
      </c>
      <c r="M3183" t="b">
        <v>1</v>
      </c>
      <c r="N3183" t="s">
        <v>8269</v>
      </c>
      <c r="O3183">
        <f t="shared" si="178"/>
        <v>105</v>
      </c>
      <c r="P3183" t="s">
        <v>8319</v>
      </c>
      <c r="Q3183" t="s">
        <v>8320</v>
      </c>
      <c r="R3183" s="12">
        <f t="shared" si="176"/>
        <v>42430.839398148149</v>
      </c>
      <c r="S3183" s="13">
        <f t="shared" si="177"/>
        <v>42445.165972222225</v>
      </c>
      <c r="T3183">
        <f>YEAR(R3183)</f>
        <v>2016</v>
      </c>
    </row>
    <row r="3184" spans="1:20" ht="43.2" x14ac:dyDescent="0.3">
      <c r="A3184">
        <v>3471</v>
      </c>
      <c r="B3184" s="3" t="s">
        <v>3470</v>
      </c>
      <c r="C3184" s="3" t="s">
        <v>7581</v>
      </c>
      <c r="D3184" s="6">
        <v>500</v>
      </c>
      <c r="E3184" s="8">
        <v>1073</v>
      </c>
      <c r="F3184" t="s">
        <v>8218</v>
      </c>
      <c r="G3184" t="s">
        <v>8224</v>
      </c>
      <c r="H3184" t="s">
        <v>8246</v>
      </c>
      <c r="I3184" s="14">
        <v>1409515200</v>
      </c>
      <c r="J3184" s="14">
        <v>1405971690</v>
      </c>
      <c r="K3184" t="b">
        <v>0</v>
      </c>
      <c r="L3184">
        <v>30</v>
      </c>
      <c r="M3184" t="b">
        <v>1</v>
      </c>
      <c r="N3184" t="s">
        <v>8269</v>
      </c>
      <c r="O3184">
        <f t="shared" si="178"/>
        <v>215</v>
      </c>
      <c r="P3184" t="s">
        <v>8319</v>
      </c>
      <c r="Q3184" t="s">
        <v>8320</v>
      </c>
      <c r="R3184" s="12">
        <f t="shared" si="176"/>
        <v>41841.820486111108</v>
      </c>
      <c r="S3184" s="13">
        <f t="shared" si="177"/>
        <v>41882.833333333336</v>
      </c>
    </row>
    <row r="3185" spans="1:20" ht="43.2" x14ac:dyDescent="0.3">
      <c r="A3185">
        <v>1298</v>
      </c>
      <c r="B3185" s="3" t="s">
        <v>1299</v>
      </c>
      <c r="C3185" s="3" t="s">
        <v>5408</v>
      </c>
      <c r="D3185" s="6">
        <v>2000</v>
      </c>
      <c r="E3185" s="8">
        <v>2093</v>
      </c>
      <c r="F3185" t="s">
        <v>8218</v>
      </c>
      <c r="G3185" t="s">
        <v>8224</v>
      </c>
      <c r="H3185" t="s">
        <v>8246</v>
      </c>
      <c r="I3185" s="14">
        <v>1461860432</v>
      </c>
      <c r="J3185" s="14">
        <v>1459268432</v>
      </c>
      <c r="K3185" t="b">
        <v>0</v>
      </c>
      <c r="L3185">
        <v>33</v>
      </c>
      <c r="M3185" t="b">
        <v>1</v>
      </c>
      <c r="N3185" t="s">
        <v>8269</v>
      </c>
      <c r="O3185">
        <f t="shared" si="178"/>
        <v>105</v>
      </c>
      <c r="P3185" t="s">
        <v>8319</v>
      </c>
      <c r="Q3185" t="s">
        <v>8320</v>
      </c>
      <c r="R3185" s="12">
        <f t="shared" si="176"/>
        <v>42458.680925925932</v>
      </c>
      <c r="S3185" s="13">
        <f t="shared" si="177"/>
        <v>42488.680925925932</v>
      </c>
    </row>
    <row r="3186" spans="1:20" ht="57.6" x14ac:dyDescent="0.3">
      <c r="A3186">
        <v>3734</v>
      </c>
      <c r="B3186" s="3" t="s">
        <v>3731</v>
      </c>
      <c r="C3186" s="3" t="s">
        <v>7844</v>
      </c>
      <c r="D3186" s="6">
        <v>1500</v>
      </c>
      <c r="E3186" s="8">
        <v>427</v>
      </c>
      <c r="F3186" t="s">
        <v>8220</v>
      </c>
      <c r="G3186" t="s">
        <v>8223</v>
      </c>
      <c r="H3186" t="s">
        <v>8245</v>
      </c>
      <c r="I3186" s="14">
        <v>1432589896</v>
      </c>
      <c r="J3186" s="14">
        <v>1427405896</v>
      </c>
      <c r="K3186" t="b">
        <v>0</v>
      </c>
      <c r="L3186">
        <v>7</v>
      </c>
      <c r="M3186" t="b">
        <v>0</v>
      </c>
      <c r="N3186" t="s">
        <v>8269</v>
      </c>
      <c r="O3186">
        <f t="shared" si="178"/>
        <v>28</v>
      </c>
      <c r="P3186" t="s">
        <v>8319</v>
      </c>
      <c r="Q3186" t="s">
        <v>8320</v>
      </c>
      <c r="R3186" s="12">
        <f t="shared" si="176"/>
        <v>42089.901574074072</v>
      </c>
      <c r="S3186" s="13">
        <f t="shared" si="177"/>
        <v>42149.901574074072</v>
      </c>
    </row>
    <row r="3187" spans="1:20" ht="43.2" x14ac:dyDescent="0.3">
      <c r="A3187">
        <v>2969</v>
      </c>
      <c r="B3187" s="3" t="s">
        <v>2969</v>
      </c>
      <c r="C3187" s="3" t="s">
        <v>7079</v>
      </c>
      <c r="D3187" s="6">
        <v>1000</v>
      </c>
      <c r="E3187" s="8">
        <v>1625</v>
      </c>
      <c r="F3187" t="s">
        <v>8218</v>
      </c>
      <c r="G3187" t="s">
        <v>8228</v>
      </c>
      <c r="H3187" t="s">
        <v>8250</v>
      </c>
      <c r="I3187" s="14">
        <v>1430693460</v>
      </c>
      <c r="J3187" s="14">
        <v>1428087153</v>
      </c>
      <c r="K3187" t="b">
        <v>0</v>
      </c>
      <c r="L3187">
        <v>17</v>
      </c>
      <c r="M3187" t="b">
        <v>1</v>
      </c>
      <c r="N3187" t="s">
        <v>8269</v>
      </c>
      <c r="O3187">
        <f t="shared" si="178"/>
        <v>163</v>
      </c>
      <c r="P3187" t="s">
        <v>8319</v>
      </c>
      <c r="Q3187" t="s">
        <v>8320</v>
      </c>
      <c r="R3187" s="12">
        <f t="shared" si="176"/>
        <v>42097.786493055552</v>
      </c>
      <c r="S3187" s="13">
        <f t="shared" si="177"/>
        <v>42127.952083333337</v>
      </c>
    </row>
    <row r="3188" spans="1:20" ht="43.2" x14ac:dyDescent="0.3">
      <c r="A3188">
        <v>3686</v>
      </c>
      <c r="B3188" s="3" t="s">
        <v>3683</v>
      </c>
      <c r="C3188" s="3" t="s">
        <v>7796</v>
      </c>
      <c r="D3188" s="6">
        <v>350</v>
      </c>
      <c r="E3188" s="8">
        <v>355</v>
      </c>
      <c r="F3188" t="s">
        <v>8218</v>
      </c>
      <c r="G3188" t="s">
        <v>8223</v>
      </c>
      <c r="H3188" t="s">
        <v>8245</v>
      </c>
      <c r="I3188" s="14">
        <v>1440820740</v>
      </c>
      <c r="J3188" s="14">
        <v>1439567660</v>
      </c>
      <c r="K3188" t="b">
        <v>0</v>
      </c>
      <c r="L3188">
        <v>6</v>
      </c>
      <c r="M3188" t="b">
        <v>1</v>
      </c>
      <c r="N3188" t="s">
        <v>8269</v>
      </c>
      <c r="O3188">
        <f t="shared" si="178"/>
        <v>101</v>
      </c>
      <c r="P3188" t="s">
        <v>8319</v>
      </c>
      <c r="Q3188" t="s">
        <v>8320</v>
      </c>
      <c r="R3188" s="12">
        <f t="shared" si="176"/>
        <v>42230.662731481483</v>
      </c>
      <c r="S3188" s="13">
        <f t="shared" si="177"/>
        <v>42245.165972222225</v>
      </c>
      <c r="T3188">
        <f t="shared" ref="T3188:T3189" si="183">YEAR(R3188)</f>
        <v>2015</v>
      </c>
    </row>
    <row r="3189" spans="1:20" ht="43.2" x14ac:dyDescent="0.3">
      <c r="A3189">
        <v>3679</v>
      </c>
      <c r="B3189" s="3" t="s">
        <v>3676</v>
      </c>
      <c r="C3189" s="3" t="s">
        <v>7789</v>
      </c>
      <c r="D3189" s="6">
        <v>2000</v>
      </c>
      <c r="E3189" s="8">
        <v>2202</v>
      </c>
      <c r="F3189" t="s">
        <v>8218</v>
      </c>
      <c r="G3189" t="s">
        <v>8223</v>
      </c>
      <c r="H3189" t="s">
        <v>8245</v>
      </c>
      <c r="I3189" s="14">
        <v>1404190740</v>
      </c>
      <c r="J3189" s="14">
        <v>1401214581</v>
      </c>
      <c r="K3189" t="b">
        <v>0</v>
      </c>
      <c r="L3189">
        <v>30</v>
      </c>
      <c r="M3189" t="b">
        <v>1</v>
      </c>
      <c r="N3189" t="s">
        <v>8269</v>
      </c>
      <c r="O3189">
        <f t="shared" si="178"/>
        <v>110</v>
      </c>
      <c r="P3189" t="s">
        <v>8319</v>
      </c>
      <c r="Q3189" t="s">
        <v>8320</v>
      </c>
      <c r="R3189" s="12">
        <f t="shared" si="176"/>
        <v>41786.761354166665</v>
      </c>
      <c r="S3189" s="13">
        <f t="shared" si="177"/>
        <v>41821.207638888889</v>
      </c>
      <c r="T3189">
        <f t="shared" si="183"/>
        <v>2014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4">
        <v>1433930302</v>
      </c>
      <c r="J3190" s="14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78"/>
        <v>65</v>
      </c>
      <c r="P3190" t="s">
        <v>8319</v>
      </c>
      <c r="Q3190" t="s">
        <v>8357</v>
      </c>
      <c r="R3190" s="12">
        <f t="shared" si="176"/>
        <v>42144.415532407409</v>
      </c>
      <c r="S3190" s="13">
        <f t="shared" si="177"/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4">
        <v>1432455532</v>
      </c>
      <c r="J3191" s="14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78"/>
        <v>12</v>
      </c>
      <c r="P3191" t="s">
        <v>8319</v>
      </c>
      <c r="Q3191" t="s">
        <v>8357</v>
      </c>
      <c r="R3191" s="12">
        <f t="shared" si="176"/>
        <v>42118.346435185187</v>
      </c>
      <c r="S3191" s="13">
        <f t="shared" si="177"/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4">
        <v>1481258275</v>
      </c>
      <c r="J3192" s="14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78"/>
        <v>0</v>
      </c>
      <c r="P3192" t="s">
        <v>8319</v>
      </c>
      <c r="Q3192" t="s">
        <v>8357</v>
      </c>
      <c r="R3192" s="12">
        <f t="shared" si="176"/>
        <v>42683.151331018518</v>
      </c>
      <c r="S3192" s="13">
        <f t="shared" si="177"/>
        <v>42713.192997685182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4">
        <v>1471370869</v>
      </c>
      <c r="J3193" s="14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78"/>
        <v>4</v>
      </c>
      <c r="P3193" t="s">
        <v>8319</v>
      </c>
      <c r="Q3193" t="s">
        <v>8357</v>
      </c>
      <c r="R3193" s="12">
        <f t="shared" si="176"/>
        <v>42538.755428240736</v>
      </c>
      <c r="S3193" s="13">
        <f t="shared" si="177"/>
        <v>42598.755428240736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4">
        <v>1425160800</v>
      </c>
      <c r="J3194" s="1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78"/>
        <v>1</v>
      </c>
      <c r="P3194" t="s">
        <v>8319</v>
      </c>
      <c r="Q3194" t="s">
        <v>8357</v>
      </c>
      <c r="R3194" s="12">
        <f t="shared" si="176"/>
        <v>42018.94049768518</v>
      </c>
      <c r="S3194" s="13">
        <f t="shared" si="177"/>
        <v>42063.916666666672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4">
        <v>1424474056</v>
      </c>
      <c r="J3195" s="14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78"/>
        <v>12</v>
      </c>
      <c r="P3195" t="s">
        <v>8319</v>
      </c>
      <c r="Q3195" t="s">
        <v>8357</v>
      </c>
      <c r="R3195" s="12">
        <f t="shared" si="176"/>
        <v>42010.968240740738</v>
      </c>
      <c r="S3195" s="13">
        <f t="shared" si="177"/>
        <v>42055.968240740738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4">
        <v>1437960598</v>
      </c>
      <c r="J3196" s="14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78"/>
        <v>0</v>
      </c>
      <c r="P3196" t="s">
        <v>8319</v>
      </c>
      <c r="Q3196" t="s">
        <v>8357</v>
      </c>
      <c r="R3196" s="12">
        <f t="shared" si="176"/>
        <v>42182.062476851846</v>
      </c>
      <c r="S3196" s="13">
        <f t="shared" si="177"/>
        <v>42212.062476851846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4">
        <v>1423750542</v>
      </c>
      <c r="J3197" s="14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78"/>
        <v>59</v>
      </c>
      <c r="P3197" t="s">
        <v>8319</v>
      </c>
      <c r="Q3197" t="s">
        <v>8357</v>
      </c>
      <c r="R3197" s="12">
        <f t="shared" si="176"/>
        <v>42017.594236111108</v>
      </c>
      <c r="S3197" s="13">
        <f t="shared" si="177"/>
        <v>42047.594236111108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4">
        <v>1438437600</v>
      </c>
      <c r="J3198" s="14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78"/>
        <v>0</v>
      </c>
      <c r="P3198" t="s">
        <v>8319</v>
      </c>
      <c r="Q3198" t="s">
        <v>8357</v>
      </c>
      <c r="R3198" s="12">
        <f t="shared" si="176"/>
        <v>42157.598090277781</v>
      </c>
      <c r="S3198" s="13">
        <f t="shared" si="177"/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4">
        <v>1423050618</v>
      </c>
      <c r="J3199" s="14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78"/>
        <v>11</v>
      </c>
      <c r="P3199" t="s">
        <v>8319</v>
      </c>
      <c r="Q3199" t="s">
        <v>8357</v>
      </c>
      <c r="R3199" s="12">
        <f t="shared" si="176"/>
        <v>42009.493263888886</v>
      </c>
      <c r="S3199" s="13">
        <f t="shared" si="177"/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4">
        <v>1424081477</v>
      </c>
      <c r="J3200" s="14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78"/>
        <v>0</v>
      </c>
      <c r="P3200" t="s">
        <v>8319</v>
      </c>
      <c r="Q3200" t="s">
        <v>8357</v>
      </c>
      <c r="R3200" s="12">
        <f t="shared" si="176"/>
        <v>42013.424502314811</v>
      </c>
      <c r="S3200" s="13">
        <f t="shared" si="177"/>
        <v>42051.424502314811</v>
      </c>
    </row>
    <row r="3201" spans="1:19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4">
        <v>1410037200</v>
      </c>
      <c r="J3201" s="14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78"/>
        <v>52</v>
      </c>
      <c r="P3201" t="s">
        <v>8319</v>
      </c>
      <c r="Q3201" t="s">
        <v>8357</v>
      </c>
      <c r="R3201" s="12">
        <f t="shared" si="176"/>
        <v>41858.761782407404</v>
      </c>
      <c r="S3201" s="13">
        <f t="shared" si="177"/>
        <v>41888.875</v>
      </c>
    </row>
    <row r="3202" spans="1:19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4">
        <v>1461994440</v>
      </c>
      <c r="J3202" s="14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78"/>
        <v>0</v>
      </c>
      <c r="P3202" t="s">
        <v>8319</v>
      </c>
      <c r="Q3202" t="s">
        <v>8357</v>
      </c>
      <c r="R3202" s="12">
        <f t="shared" ref="R3202:R3265" si="184">(((J3202/60)/60)/24)+DATE(1970,1,1)</f>
        <v>42460.320613425924</v>
      </c>
      <c r="S3202" s="13">
        <f t="shared" ref="S3202:S3265" si="185">(((I3202/60)/60)/24)+DATE(1970,1,1)</f>
        <v>42490.231944444444</v>
      </c>
    </row>
    <row r="3203" spans="1:19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4">
        <v>1409509477</v>
      </c>
      <c r="J3203" s="14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178"/>
        <v>1</v>
      </c>
      <c r="P3203" t="s">
        <v>8319</v>
      </c>
      <c r="Q3203" t="s">
        <v>8357</v>
      </c>
      <c r="R3203" s="12">
        <f t="shared" si="184"/>
        <v>41861.767094907409</v>
      </c>
      <c r="S3203" s="13">
        <f t="shared" si="185"/>
        <v>41882.767094907409</v>
      </c>
    </row>
    <row r="3204" spans="1:19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4">
        <v>1450072740</v>
      </c>
      <c r="J3204" s="1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78"/>
        <v>55</v>
      </c>
      <c r="P3204" t="s">
        <v>8319</v>
      </c>
      <c r="Q3204" t="s">
        <v>8357</v>
      </c>
      <c r="R3204" s="12">
        <f t="shared" si="184"/>
        <v>42293.853541666671</v>
      </c>
      <c r="S3204" s="13">
        <f t="shared" si="185"/>
        <v>42352.249305555553</v>
      </c>
    </row>
    <row r="3205" spans="1:19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4">
        <v>1443224622</v>
      </c>
      <c r="J3205" s="14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78"/>
        <v>25</v>
      </c>
      <c r="P3205" t="s">
        <v>8319</v>
      </c>
      <c r="Q3205" t="s">
        <v>8357</v>
      </c>
      <c r="R3205" s="12">
        <f t="shared" si="184"/>
        <v>42242.988680555558</v>
      </c>
      <c r="S3205" s="13">
        <f t="shared" si="185"/>
        <v>42272.988680555558</v>
      </c>
    </row>
    <row r="3206" spans="1:19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4">
        <v>1437149640</v>
      </c>
      <c r="J3206" s="14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78"/>
        <v>0</v>
      </c>
      <c r="P3206" t="s">
        <v>8319</v>
      </c>
      <c r="Q3206" t="s">
        <v>8357</v>
      </c>
      <c r="R3206" s="12">
        <f t="shared" si="184"/>
        <v>42172.686099537037</v>
      </c>
      <c r="S3206" s="13">
        <f t="shared" si="185"/>
        <v>42202.676388888889</v>
      </c>
    </row>
    <row r="3207" spans="1:19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4">
        <v>1430470772</v>
      </c>
      <c r="J3207" s="14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78"/>
        <v>3</v>
      </c>
      <c r="P3207" t="s">
        <v>8319</v>
      </c>
      <c r="Q3207" t="s">
        <v>8357</v>
      </c>
      <c r="R3207" s="12">
        <f t="shared" si="184"/>
        <v>42095.374675925923</v>
      </c>
      <c r="S3207" s="13">
        <f t="shared" si="185"/>
        <v>42125.374675925923</v>
      </c>
    </row>
    <row r="3208" spans="1:19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4">
        <v>1442644651</v>
      </c>
      <c r="J3208" s="14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78"/>
        <v>0</v>
      </c>
      <c r="P3208" t="s">
        <v>8319</v>
      </c>
      <c r="Q3208" t="s">
        <v>8357</v>
      </c>
      <c r="R3208" s="12">
        <f t="shared" si="184"/>
        <v>42236.276053240741</v>
      </c>
      <c r="S3208" s="13">
        <f t="shared" si="185"/>
        <v>42266.276053240741</v>
      </c>
    </row>
    <row r="3209" spans="1:19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4">
        <v>1429767607</v>
      </c>
      <c r="J3209" s="14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78"/>
        <v>46</v>
      </c>
      <c r="P3209" t="s">
        <v>8319</v>
      </c>
      <c r="Q3209" t="s">
        <v>8357</v>
      </c>
      <c r="R3209" s="12">
        <f t="shared" si="184"/>
        <v>42057.277858796297</v>
      </c>
      <c r="S3209" s="13">
        <f t="shared" si="185"/>
        <v>42117.236192129625</v>
      </c>
    </row>
    <row r="3210" spans="1:19" ht="43.2" x14ac:dyDescent="0.3">
      <c r="A3210">
        <v>3701</v>
      </c>
      <c r="B3210" s="3" t="s">
        <v>3698</v>
      </c>
      <c r="C3210" s="3" t="s">
        <v>7811</v>
      </c>
      <c r="D3210" s="6">
        <v>1500</v>
      </c>
      <c r="E3210" s="8">
        <v>1505</v>
      </c>
      <c r="F3210" t="s">
        <v>8218</v>
      </c>
      <c r="G3210" t="s">
        <v>8224</v>
      </c>
      <c r="H3210" t="s">
        <v>8246</v>
      </c>
      <c r="I3210" s="14">
        <v>1433422793</v>
      </c>
      <c r="J3210" s="14">
        <v>1430830793</v>
      </c>
      <c r="K3210" t="b">
        <v>0</v>
      </c>
      <c r="L3210">
        <v>39</v>
      </c>
      <c r="M3210" t="b">
        <v>1</v>
      </c>
      <c r="N3210" t="s">
        <v>8269</v>
      </c>
      <c r="O3210">
        <f t="shared" ref="O3210:O3273" si="186">ROUND(E3210/D3210*100,0)</f>
        <v>100</v>
      </c>
      <c r="P3210" t="s">
        <v>8319</v>
      </c>
      <c r="Q3210" t="s">
        <v>8320</v>
      </c>
      <c r="R3210" s="12">
        <f t="shared" si="184"/>
        <v>42129.541585648149</v>
      </c>
      <c r="S3210" s="13">
        <f t="shared" si="185"/>
        <v>42159.541585648149</v>
      </c>
    </row>
    <row r="3211" spans="1:19" ht="43.2" x14ac:dyDescent="0.3">
      <c r="A3211">
        <v>2904</v>
      </c>
      <c r="B3211" s="3" t="s">
        <v>2904</v>
      </c>
      <c r="C3211" s="3" t="s">
        <v>7014</v>
      </c>
      <c r="D3211" s="6">
        <v>1500</v>
      </c>
      <c r="E3211" s="8">
        <v>75</v>
      </c>
      <c r="F3211" t="s">
        <v>8220</v>
      </c>
      <c r="G3211" t="s">
        <v>8224</v>
      </c>
      <c r="H3211" t="s">
        <v>8246</v>
      </c>
      <c r="I3211" s="14">
        <v>1415534400</v>
      </c>
      <c r="J3211" s="14">
        <v>1414538031</v>
      </c>
      <c r="K3211" t="b">
        <v>0</v>
      </c>
      <c r="L3211">
        <v>4</v>
      </c>
      <c r="M3211" t="b">
        <v>0</v>
      </c>
      <c r="N3211" t="s">
        <v>8269</v>
      </c>
      <c r="O3211">
        <f t="shared" si="186"/>
        <v>5</v>
      </c>
      <c r="P3211" t="s">
        <v>8319</v>
      </c>
      <c r="Q3211" t="s">
        <v>8320</v>
      </c>
      <c r="R3211" s="12">
        <f t="shared" si="184"/>
        <v>41940.967951388891</v>
      </c>
      <c r="S3211" s="13">
        <f t="shared" si="185"/>
        <v>41952.5</v>
      </c>
    </row>
    <row r="3212" spans="1:19" ht="43.2" x14ac:dyDescent="0.3">
      <c r="A3212">
        <v>3319</v>
      </c>
      <c r="B3212" s="3" t="s">
        <v>3319</v>
      </c>
      <c r="C3212" s="3" t="s">
        <v>7429</v>
      </c>
      <c r="D3212" s="6">
        <v>500</v>
      </c>
      <c r="E3212" s="8">
        <v>540</v>
      </c>
      <c r="F3212" t="s">
        <v>8218</v>
      </c>
      <c r="G3212" t="s">
        <v>8224</v>
      </c>
      <c r="H3212" t="s">
        <v>8246</v>
      </c>
      <c r="I3212" s="14">
        <v>1422712986</v>
      </c>
      <c r="J3212" s="14">
        <v>1418824986</v>
      </c>
      <c r="K3212" t="b">
        <v>0</v>
      </c>
      <c r="L3212">
        <v>16</v>
      </c>
      <c r="M3212" t="b">
        <v>1</v>
      </c>
      <c r="N3212" t="s">
        <v>8269</v>
      </c>
      <c r="O3212">
        <f t="shared" si="186"/>
        <v>108</v>
      </c>
      <c r="P3212" t="s">
        <v>8319</v>
      </c>
      <c r="Q3212" t="s">
        <v>8320</v>
      </c>
      <c r="R3212" s="12">
        <f t="shared" si="184"/>
        <v>41990.585486111115</v>
      </c>
      <c r="S3212" s="13">
        <f t="shared" si="185"/>
        <v>42035.585486111115</v>
      </c>
    </row>
    <row r="3213" spans="1:19" ht="43.2" x14ac:dyDescent="0.3">
      <c r="A3213">
        <v>4113</v>
      </c>
      <c r="B3213" s="3" t="s">
        <v>4109</v>
      </c>
      <c r="C3213" s="3" t="s">
        <v>8215</v>
      </c>
      <c r="D3213" s="6">
        <v>1500</v>
      </c>
      <c r="E3213" s="8">
        <v>3</v>
      </c>
      <c r="F3213" t="s">
        <v>8220</v>
      </c>
      <c r="G3213" t="s">
        <v>8223</v>
      </c>
      <c r="H3213" t="s">
        <v>8245</v>
      </c>
      <c r="I3213" s="14">
        <v>1452234840</v>
      </c>
      <c r="J3213" s="14">
        <v>1450619123</v>
      </c>
      <c r="K3213" t="b">
        <v>0</v>
      </c>
      <c r="L3213">
        <v>3</v>
      </c>
      <c r="M3213" t="b">
        <v>0</v>
      </c>
      <c r="N3213" t="s">
        <v>8269</v>
      </c>
      <c r="O3213">
        <f t="shared" si="186"/>
        <v>0</v>
      </c>
      <c r="P3213" t="s">
        <v>8319</v>
      </c>
      <c r="Q3213" t="s">
        <v>8320</v>
      </c>
      <c r="R3213" s="12">
        <f t="shared" si="184"/>
        <v>42358.573182870372</v>
      </c>
      <c r="S3213" s="13">
        <f t="shared" si="185"/>
        <v>42377.273611111115</v>
      </c>
    </row>
    <row r="3214" spans="1:19" ht="57.6" x14ac:dyDescent="0.3">
      <c r="A3214">
        <v>2794</v>
      </c>
      <c r="B3214" s="3" t="s">
        <v>2794</v>
      </c>
      <c r="C3214" s="3" t="s">
        <v>6904</v>
      </c>
      <c r="D3214" s="6">
        <v>50</v>
      </c>
      <c r="E3214" s="8">
        <v>75</v>
      </c>
      <c r="F3214" t="s">
        <v>8218</v>
      </c>
      <c r="G3214" t="s">
        <v>8224</v>
      </c>
      <c r="H3214" t="s">
        <v>8246</v>
      </c>
      <c r="I3214" s="14">
        <v>1457031600</v>
      </c>
      <c r="J3214" s="14">
        <v>1455640559</v>
      </c>
      <c r="K3214" t="b">
        <v>0</v>
      </c>
      <c r="L3214">
        <v>3</v>
      </c>
      <c r="M3214" t="b">
        <v>1</v>
      </c>
      <c r="N3214" t="s">
        <v>8269</v>
      </c>
      <c r="O3214">
        <f t="shared" si="186"/>
        <v>150</v>
      </c>
      <c r="P3214" t="s">
        <v>8319</v>
      </c>
      <c r="Q3214" t="s">
        <v>8320</v>
      </c>
      <c r="R3214" s="12">
        <f t="shared" si="184"/>
        <v>42416.691655092596</v>
      </c>
      <c r="S3214" s="13">
        <f t="shared" si="185"/>
        <v>42432.791666666672</v>
      </c>
    </row>
    <row r="3215" spans="1:19" ht="28.8" x14ac:dyDescent="0.3">
      <c r="A3215">
        <v>3607</v>
      </c>
      <c r="B3215" s="3" t="s">
        <v>3606</v>
      </c>
      <c r="C3215" s="3" t="s">
        <v>7717</v>
      </c>
      <c r="D3215" s="6">
        <v>550</v>
      </c>
      <c r="E3215" s="8">
        <v>580</v>
      </c>
      <c r="F3215" t="s">
        <v>8218</v>
      </c>
      <c r="G3215" t="s">
        <v>8224</v>
      </c>
      <c r="H3215" t="s">
        <v>8246</v>
      </c>
      <c r="I3215" s="14">
        <v>1450137600</v>
      </c>
      <c r="J3215" s="14">
        <v>1448924882</v>
      </c>
      <c r="K3215" t="b">
        <v>0</v>
      </c>
      <c r="L3215">
        <v>20</v>
      </c>
      <c r="M3215" t="b">
        <v>1</v>
      </c>
      <c r="N3215" t="s">
        <v>8269</v>
      </c>
      <c r="O3215">
        <f t="shared" si="186"/>
        <v>105</v>
      </c>
      <c r="P3215" t="s">
        <v>8319</v>
      </c>
      <c r="Q3215" t="s">
        <v>8320</v>
      </c>
      <c r="R3215" s="12">
        <f t="shared" si="184"/>
        <v>42338.963912037041</v>
      </c>
      <c r="S3215" s="13">
        <f t="shared" si="185"/>
        <v>42353</v>
      </c>
    </row>
    <row r="3216" spans="1:19" ht="43.2" x14ac:dyDescent="0.3">
      <c r="A3216">
        <v>3185</v>
      </c>
      <c r="B3216" s="3" t="s">
        <v>3185</v>
      </c>
      <c r="C3216" s="3" t="s">
        <v>7295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 s="14">
        <v>1405553241</v>
      </c>
      <c r="J3216" s="14">
        <v>1404948441</v>
      </c>
      <c r="K3216" t="b">
        <v>1</v>
      </c>
      <c r="L3216">
        <v>24</v>
      </c>
      <c r="M3216" t="b">
        <v>1</v>
      </c>
      <c r="N3216" t="s">
        <v>8269</v>
      </c>
      <c r="O3216">
        <f t="shared" si="186"/>
        <v>100</v>
      </c>
      <c r="P3216" t="s">
        <v>8319</v>
      </c>
      <c r="Q3216" t="s">
        <v>8320</v>
      </c>
      <c r="R3216" s="12">
        <f t="shared" si="184"/>
        <v>41829.977326388893</v>
      </c>
      <c r="S3216" s="13">
        <f t="shared" si="185"/>
        <v>41836.977326388893</v>
      </c>
    </row>
    <row r="3217" spans="1:20" ht="57.6" x14ac:dyDescent="0.3">
      <c r="A3217">
        <v>3413</v>
      </c>
      <c r="B3217" s="3" t="s">
        <v>3412</v>
      </c>
      <c r="C3217" s="3" t="s">
        <v>7523</v>
      </c>
      <c r="D3217" s="6">
        <v>500</v>
      </c>
      <c r="E3217" s="8">
        <v>650</v>
      </c>
      <c r="F3217" t="s">
        <v>8218</v>
      </c>
      <c r="G3217" t="s">
        <v>8223</v>
      </c>
      <c r="H3217" t="s">
        <v>8245</v>
      </c>
      <c r="I3217" s="14">
        <v>1425099540</v>
      </c>
      <c r="J3217" s="14">
        <v>1424280938</v>
      </c>
      <c r="K3217" t="b">
        <v>0</v>
      </c>
      <c r="L3217">
        <v>14</v>
      </c>
      <c r="M3217" t="b">
        <v>1</v>
      </c>
      <c r="N3217" t="s">
        <v>8269</v>
      </c>
      <c r="O3217">
        <f t="shared" si="186"/>
        <v>130</v>
      </c>
      <c r="P3217" t="s">
        <v>8319</v>
      </c>
      <c r="Q3217" t="s">
        <v>8320</v>
      </c>
      <c r="R3217" s="12">
        <f t="shared" si="184"/>
        <v>42053.733078703706</v>
      </c>
      <c r="S3217" s="13">
        <f t="shared" si="185"/>
        <v>42063.207638888889</v>
      </c>
      <c r="T3217">
        <f t="shared" ref="T3217:T3218" si="187">YEAR(R3217)</f>
        <v>2015</v>
      </c>
    </row>
    <row r="3218" spans="1:20" ht="43.2" x14ac:dyDescent="0.3">
      <c r="A3218">
        <v>3268</v>
      </c>
      <c r="B3218" s="3" t="s">
        <v>3268</v>
      </c>
      <c r="C3218" s="3" t="s">
        <v>7378</v>
      </c>
      <c r="D3218" s="6">
        <v>2000</v>
      </c>
      <c r="E3218" s="8">
        <v>2560</v>
      </c>
      <c r="F3218" t="s">
        <v>8218</v>
      </c>
      <c r="G3218" t="s">
        <v>8223</v>
      </c>
      <c r="H3218" t="s">
        <v>8245</v>
      </c>
      <c r="I3218" s="14">
        <v>1472074928</v>
      </c>
      <c r="J3218" s="14">
        <v>1470692528</v>
      </c>
      <c r="K3218" t="b">
        <v>1</v>
      </c>
      <c r="L3218">
        <v>42</v>
      </c>
      <c r="M3218" t="b">
        <v>1</v>
      </c>
      <c r="N3218" t="s">
        <v>8269</v>
      </c>
      <c r="O3218">
        <f t="shared" si="186"/>
        <v>128</v>
      </c>
      <c r="P3218" t="s">
        <v>8319</v>
      </c>
      <c r="Q3218" t="s">
        <v>8320</v>
      </c>
      <c r="R3218" s="12">
        <f t="shared" si="184"/>
        <v>42590.90425925926</v>
      </c>
      <c r="S3218" s="13">
        <f t="shared" si="185"/>
        <v>42606.90425925926</v>
      </c>
      <c r="T3218">
        <f t="shared" si="187"/>
        <v>2016</v>
      </c>
    </row>
    <row r="3219" spans="1:20" ht="28.8" x14ac:dyDescent="0.3">
      <c r="A3219">
        <v>4018</v>
      </c>
      <c r="B3219" s="3" t="s">
        <v>4014</v>
      </c>
      <c r="C3219" s="3" t="s">
        <v>8123</v>
      </c>
      <c r="D3219" s="6">
        <v>1500</v>
      </c>
      <c r="E3219" s="8">
        <v>130</v>
      </c>
      <c r="F3219" t="s">
        <v>8220</v>
      </c>
      <c r="G3219" t="s">
        <v>8224</v>
      </c>
      <c r="H3219" t="s">
        <v>8246</v>
      </c>
      <c r="I3219" s="14">
        <v>1475877108</v>
      </c>
      <c r="J3219" s="14">
        <v>1473285108</v>
      </c>
      <c r="K3219" t="b">
        <v>0</v>
      </c>
      <c r="L3219">
        <v>4</v>
      </c>
      <c r="M3219" t="b">
        <v>0</v>
      </c>
      <c r="N3219" t="s">
        <v>8269</v>
      </c>
      <c r="O3219">
        <f t="shared" si="186"/>
        <v>9</v>
      </c>
      <c r="P3219" t="s">
        <v>8319</v>
      </c>
      <c r="Q3219" t="s">
        <v>8320</v>
      </c>
      <c r="R3219" s="12">
        <f t="shared" si="184"/>
        <v>42620.91097222222</v>
      </c>
      <c r="S3219" s="13">
        <f t="shared" si="185"/>
        <v>42650.91097222222</v>
      </c>
    </row>
    <row r="3220" spans="1:20" ht="43.2" x14ac:dyDescent="0.3">
      <c r="A3220">
        <v>3839</v>
      </c>
      <c r="B3220" s="3" t="s">
        <v>3836</v>
      </c>
      <c r="C3220" s="3" t="s">
        <v>7948</v>
      </c>
      <c r="D3220" s="6">
        <v>2000</v>
      </c>
      <c r="E3220" s="8">
        <v>2025</v>
      </c>
      <c r="F3220" t="s">
        <v>8218</v>
      </c>
      <c r="G3220" t="s">
        <v>8223</v>
      </c>
      <c r="H3220" t="s">
        <v>8245</v>
      </c>
      <c r="I3220" s="14">
        <v>1438226724</v>
      </c>
      <c r="J3220" s="14">
        <v>1433042724</v>
      </c>
      <c r="K3220" t="b">
        <v>0</v>
      </c>
      <c r="L3220">
        <v>32</v>
      </c>
      <c r="M3220" t="b">
        <v>1</v>
      </c>
      <c r="N3220" t="s">
        <v>8269</v>
      </c>
      <c r="O3220">
        <f t="shared" si="186"/>
        <v>101</v>
      </c>
      <c r="P3220" t="s">
        <v>8319</v>
      </c>
      <c r="Q3220" t="s">
        <v>8320</v>
      </c>
      <c r="R3220" s="12">
        <f t="shared" si="184"/>
        <v>42155.142638888887</v>
      </c>
      <c r="S3220" s="13">
        <f t="shared" si="185"/>
        <v>42215.142638888887</v>
      </c>
      <c r="T3220">
        <f>YEAR(R3220)</f>
        <v>2015</v>
      </c>
    </row>
    <row r="3221" spans="1:20" x14ac:dyDescent="0.3">
      <c r="A3221">
        <v>3302</v>
      </c>
      <c r="B3221" s="3" t="s">
        <v>3302</v>
      </c>
      <c r="C3221" s="3" t="s">
        <v>7412</v>
      </c>
      <c r="D3221" s="6">
        <v>8400</v>
      </c>
      <c r="E3221" s="8">
        <v>8685</v>
      </c>
      <c r="F3221" t="s">
        <v>8218</v>
      </c>
      <c r="G3221" t="s">
        <v>8226</v>
      </c>
      <c r="H3221" t="s">
        <v>8248</v>
      </c>
      <c r="I3221" s="14">
        <v>1481099176</v>
      </c>
      <c r="J3221" s="14">
        <v>1478507176</v>
      </c>
      <c r="K3221" t="b">
        <v>0</v>
      </c>
      <c r="L3221">
        <v>50</v>
      </c>
      <c r="M3221" t="b">
        <v>1</v>
      </c>
      <c r="N3221" t="s">
        <v>8269</v>
      </c>
      <c r="O3221">
        <f t="shared" si="186"/>
        <v>103</v>
      </c>
      <c r="P3221" t="s">
        <v>8319</v>
      </c>
      <c r="Q3221" t="s">
        <v>8320</v>
      </c>
      <c r="R3221" s="12">
        <f t="shared" si="184"/>
        <v>42681.35157407407</v>
      </c>
      <c r="S3221" s="13">
        <f t="shared" si="185"/>
        <v>42711.35157407407</v>
      </c>
    </row>
    <row r="3222" spans="1:20" ht="43.2" x14ac:dyDescent="0.3">
      <c r="A3222">
        <v>4091</v>
      </c>
      <c r="B3222" s="3" t="s">
        <v>4087</v>
      </c>
      <c r="C3222" s="3" t="s">
        <v>8194</v>
      </c>
      <c r="D3222" s="6">
        <v>1600</v>
      </c>
      <c r="E3222" s="8">
        <v>204</v>
      </c>
      <c r="F3222" t="s">
        <v>8220</v>
      </c>
      <c r="G3222" t="s">
        <v>8223</v>
      </c>
      <c r="H3222" t="s">
        <v>8245</v>
      </c>
      <c r="I3222" s="14">
        <v>1421410151</v>
      </c>
      <c r="J3222" s="14">
        <v>1418818151</v>
      </c>
      <c r="K3222" t="b">
        <v>0</v>
      </c>
      <c r="L3222">
        <v>8</v>
      </c>
      <c r="M3222" t="b">
        <v>0</v>
      </c>
      <c r="N3222" t="s">
        <v>8269</v>
      </c>
      <c r="O3222">
        <f t="shared" si="186"/>
        <v>13</v>
      </c>
      <c r="P3222" t="s">
        <v>8319</v>
      </c>
      <c r="Q3222" t="s">
        <v>8320</v>
      </c>
      <c r="R3222" s="12">
        <f t="shared" si="184"/>
        <v>41990.506377314814</v>
      </c>
      <c r="S3222" s="13">
        <f t="shared" si="185"/>
        <v>42020.506377314814</v>
      </c>
    </row>
    <row r="3223" spans="1:20" ht="43.2" x14ac:dyDescent="0.3">
      <c r="A3223">
        <v>3896</v>
      </c>
      <c r="B3223" s="3" t="s">
        <v>3893</v>
      </c>
      <c r="C3223" s="3" t="s">
        <v>8004</v>
      </c>
      <c r="D3223" s="6">
        <v>1600</v>
      </c>
      <c r="E3223" s="8">
        <v>170</v>
      </c>
      <c r="F3223" t="s">
        <v>8220</v>
      </c>
      <c r="G3223" t="s">
        <v>8223</v>
      </c>
      <c r="H3223" t="s">
        <v>8245</v>
      </c>
      <c r="I3223" s="14">
        <v>1402979778</v>
      </c>
      <c r="J3223" s="14">
        <v>1401770178</v>
      </c>
      <c r="K3223" t="b">
        <v>0</v>
      </c>
      <c r="L3223">
        <v>4</v>
      </c>
      <c r="M3223" t="b">
        <v>0</v>
      </c>
      <c r="N3223" t="s">
        <v>8269</v>
      </c>
      <c r="O3223">
        <f t="shared" si="186"/>
        <v>11</v>
      </c>
      <c r="P3223" t="s">
        <v>8319</v>
      </c>
      <c r="Q3223" t="s">
        <v>8320</v>
      </c>
      <c r="R3223" s="12">
        <f t="shared" si="184"/>
        <v>41793.191875000004</v>
      </c>
      <c r="S3223" s="13">
        <f t="shared" si="185"/>
        <v>41807.191875000004</v>
      </c>
    </row>
    <row r="3224" spans="1:20" ht="43.2" x14ac:dyDescent="0.3">
      <c r="A3224">
        <v>3253</v>
      </c>
      <c r="B3224" s="3" t="s">
        <v>3253</v>
      </c>
      <c r="C3224" s="3" t="s">
        <v>7363</v>
      </c>
      <c r="D3224" s="6">
        <v>20000</v>
      </c>
      <c r="E3224" s="8">
        <v>20365</v>
      </c>
      <c r="F3224" t="s">
        <v>8218</v>
      </c>
      <c r="G3224" t="s">
        <v>8223</v>
      </c>
      <c r="H3224" t="s">
        <v>8245</v>
      </c>
      <c r="I3224" s="14">
        <v>1473306300</v>
      </c>
      <c r="J3224" s="14">
        <v>1471701028</v>
      </c>
      <c r="K3224" t="b">
        <v>1</v>
      </c>
      <c r="L3224">
        <v>115</v>
      </c>
      <c r="M3224" t="b">
        <v>1</v>
      </c>
      <c r="N3224" t="s">
        <v>8269</v>
      </c>
      <c r="O3224">
        <f t="shared" si="186"/>
        <v>102</v>
      </c>
      <c r="P3224" t="s">
        <v>8319</v>
      </c>
      <c r="Q3224" t="s">
        <v>8320</v>
      </c>
      <c r="R3224" s="12">
        <f t="shared" si="184"/>
        <v>42602.576712962968</v>
      </c>
      <c r="S3224" s="13">
        <f t="shared" si="185"/>
        <v>42621.15625</v>
      </c>
      <c r="T3224">
        <f>YEAR(R3224)</f>
        <v>2016</v>
      </c>
    </row>
    <row r="3225" spans="1:20" ht="43.2" x14ac:dyDescent="0.3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 s="14">
        <v>1456934893</v>
      </c>
      <c r="J3225" s="14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86"/>
        <v>4</v>
      </c>
      <c r="P3225" t="s">
        <v>8319</v>
      </c>
      <c r="Q3225" t="s">
        <v>8320</v>
      </c>
      <c r="R3225" s="12">
        <f t="shared" si="184"/>
        <v>42401.672372685185</v>
      </c>
      <c r="S3225" s="13">
        <f t="shared" si="185"/>
        <v>42431.672372685185</v>
      </c>
    </row>
    <row r="3226" spans="1:20" ht="43.2" x14ac:dyDescent="0.3">
      <c r="A3226">
        <v>3181</v>
      </c>
      <c r="B3226" s="3" t="s">
        <v>3181</v>
      </c>
      <c r="C3226" s="3" t="s">
        <v>7291</v>
      </c>
      <c r="D3226" s="6">
        <v>500</v>
      </c>
      <c r="E3226" s="8">
        <v>545</v>
      </c>
      <c r="F3226" t="s">
        <v>8218</v>
      </c>
      <c r="G3226" t="s">
        <v>8224</v>
      </c>
      <c r="H3226" t="s">
        <v>8246</v>
      </c>
      <c r="I3226" s="14">
        <v>1402848000</v>
      </c>
      <c r="J3226" s="14">
        <v>1400570787</v>
      </c>
      <c r="K3226" t="b">
        <v>1</v>
      </c>
      <c r="L3226">
        <v>15</v>
      </c>
      <c r="M3226" t="b">
        <v>1</v>
      </c>
      <c r="N3226" t="s">
        <v>8269</v>
      </c>
      <c r="O3226">
        <f t="shared" si="186"/>
        <v>109</v>
      </c>
      <c r="P3226" t="s">
        <v>8319</v>
      </c>
      <c r="Q3226" t="s">
        <v>8320</v>
      </c>
      <c r="R3226" s="12">
        <f t="shared" si="184"/>
        <v>41779.310034722221</v>
      </c>
      <c r="S3226" s="13">
        <f t="shared" si="185"/>
        <v>41805.666666666664</v>
      </c>
    </row>
    <row r="3227" spans="1:20" ht="43.2" x14ac:dyDescent="0.3">
      <c r="A3227">
        <v>1291</v>
      </c>
      <c r="B3227" s="3" t="s">
        <v>1292</v>
      </c>
      <c r="C3227" s="3" t="s">
        <v>5401</v>
      </c>
      <c r="D3227" s="6">
        <v>3000</v>
      </c>
      <c r="E3227" s="8">
        <v>4371</v>
      </c>
      <c r="F3227" t="s">
        <v>8218</v>
      </c>
      <c r="G3227" t="s">
        <v>8223</v>
      </c>
      <c r="H3227" t="s">
        <v>8245</v>
      </c>
      <c r="I3227" s="14">
        <v>1428390000</v>
      </c>
      <c r="J3227" s="14">
        <v>1425224391</v>
      </c>
      <c r="K3227" t="b">
        <v>0</v>
      </c>
      <c r="L3227">
        <v>42</v>
      </c>
      <c r="M3227" t="b">
        <v>1</v>
      </c>
      <c r="N3227" t="s">
        <v>8269</v>
      </c>
      <c r="O3227">
        <f t="shared" si="186"/>
        <v>146</v>
      </c>
      <c r="P3227" t="s">
        <v>8319</v>
      </c>
      <c r="Q3227" t="s">
        <v>8320</v>
      </c>
      <c r="R3227" s="12">
        <f t="shared" si="184"/>
        <v>42064.652673611112</v>
      </c>
      <c r="S3227" s="13">
        <f t="shared" si="185"/>
        <v>42101.291666666672</v>
      </c>
      <c r="T3227">
        <f>YEAR(R3227)</f>
        <v>2015</v>
      </c>
    </row>
    <row r="3228" spans="1:20" ht="43.2" x14ac:dyDescent="0.3">
      <c r="A3228">
        <v>3967</v>
      </c>
      <c r="B3228" s="3" t="s">
        <v>3964</v>
      </c>
      <c r="C3228" s="3" t="s">
        <v>8074</v>
      </c>
      <c r="D3228" s="6">
        <v>1700</v>
      </c>
      <c r="E3228" s="8">
        <v>410</v>
      </c>
      <c r="F3228" t="s">
        <v>8220</v>
      </c>
      <c r="G3228" t="s">
        <v>8223</v>
      </c>
      <c r="H3228" t="s">
        <v>8245</v>
      </c>
      <c r="I3228" s="14">
        <v>1488783507</v>
      </c>
      <c r="J3228" s="14">
        <v>1486191507</v>
      </c>
      <c r="K3228" t="b">
        <v>0</v>
      </c>
      <c r="L3228">
        <v>10</v>
      </c>
      <c r="M3228" t="b">
        <v>0</v>
      </c>
      <c r="N3228" t="s">
        <v>8269</v>
      </c>
      <c r="O3228">
        <f t="shared" si="186"/>
        <v>24</v>
      </c>
      <c r="P3228" t="s">
        <v>8319</v>
      </c>
      <c r="Q3228" t="s">
        <v>8320</v>
      </c>
      <c r="R3228" s="12">
        <f t="shared" si="184"/>
        <v>42770.290590277778</v>
      </c>
      <c r="S3228" s="13">
        <f t="shared" si="185"/>
        <v>42800.290590277778</v>
      </c>
    </row>
    <row r="3229" spans="1:20" ht="43.2" x14ac:dyDescent="0.3">
      <c r="A3229">
        <v>3955</v>
      </c>
      <c r="B3229" s="3" t="s">
        <v>3952</v>
      </c>
      <c r="C3229" s="3" t="s">
        <v>8062</v>
      </c>
      <c r="D3229" s="6">
        <v>1750</v>
      </c>
      <c r="E3229" s="8">
        <v>425</v>
      </c>
      <c r="F3229" t="s">
        <v>8220</v>
      </c>
      <c r="G3229" t="s">
        <v>8223</v>
      </c>
      <c r="H3229" t="s">
        <v>8245</v>
      </c>
      <c r="I3229" s="14">
        <v>1448745741</v>
      </c>
      <c r="J3229" s="14">
        <v>1446150141</v>
      </c>
      <c r="K3229" t="b">
        <v>0</v>
      </c>
      <c r="L3229">
        <v>8</v>
      </c>
      <c r="M3229" t="b">
        <v>0</v>
      </c>
      <c r="N3229" t="s">
        <v>8269</v>
      </c>
      <c r="O3229">
        <f t="shared" si="186"/>
        <v>24</v>
      </c>
      <c r="P3229" t="s">
        <v>8319</v>
      </c>
      <c r="Q3229" t="s">
        <v>8320</v>
      </c>
      <c r="R3229" s="12">
        <f t="shared" si="184"/>
        <v>42306.848854166667</v>
      </c>
      <c r="S3229" s="13">
        <f t="shared" si="185"/>
        <v>42336.890520833331</v>
      </c>
    </row>
    <row r="3230" spans="1:20" ht="43.2" x14ac:dyDescent="0.3">
      <c r="A3230">
        <v>3184</v>
      </c>
      <c r="B3230" s="3" t="s">
        <v>3184</v>
      </c>
      <c r="C3230" s="3" t="s">
        <v>7294</v>
      </c>
      <c r="D3230" s="6">
        <v>4300</v>
      </c>
      <c r="E3230" s="8">
        <v>4610</v>
      </c>
      <c r="F3230" t="s">
        <v>8218</v>
      </c>
      <c r="G3230" t="s">
        <v>8223</v>
      </c>
      <c r="H3230" t="s">
        <v>8245</v>
      </c>
      <c r="I3230" s="14">
        <v>1404258631</v>
      </c>
      <c r="J3230" s="14">
        <v>1401666631</v>
      </c>
      <c r="K3230" t="b">
        <v>1</v>
      </c>
      <c r="L3230">
        <v>46</v>
      </c>
      <c r="M3230" t="b">
        <v>1</v>
      </c>
      <c r="N3230" t="s">
        <v>8269</v>
      </c>
      <c r="O3230">
        <f t="shared" si="186"/>
        <v>107</v>
      </c>
      <c r="P3230" t="s">
        <v>8319</v>
      </c>
      <c r="Q3230" t="s">
        <v>8320</v>
      </c>
      <c r="R3230" s="12">
        <f t="shared" si="184"/>
        <v>41791.993414351848</v>
      </c>
      <c r="S3230" s="13">
        <f t="shared" si="185"/>
        <v>41821.993414351848</v>
      </c>
      <c r="T3230">
        <f t="shared" ref="T3230:T3231" si="188">YEAR(R3230)</f>
        <v>2014</v>
      </c>
    </row>
    <row r="3231" spans="1:20" ht="57.6" x14ac:dyDescent="0.3">
      <c r="A3231">
        <v>525</v>
      </c>
      <c r="B3231" s="3" t="s">
        <v>526</v>
      </c>
      <c r="C3231" s="3" t="s">
        <v>4635</v>
      </c>
      <c r="D3231" s="6">
        <v>12000</v>
      </c>
      <c r="E3231" s="8">
        <v>12000</v>
      </c>
      <c r="F3231" t="s">
        <v>8218</v>
      </c>
      <c r="G3231" t="s">
        <v>8223</v>
      </c>
      <c r="H3231" t="s">
        <v>8245</v>
      </c>
      <c r="I3231" s="14">
        <v>1410601041</v>
      </c>
      <c r="J3231" s="14">
        <v>1406713041</v>
      </c>
      <c r="K3231" t="b">
        <v>0</v>
      </c>
      <c r="L3231">
        <v>12</v>
      </c>
      <c r="M3231" t="b">
        <v>1</v>
      </c>
      <c r="N3231" t="s">
        <v>8269</v>
      </c>
      <c r="O3231">
        <f t="shared" si="186"/>
        <v>100</v>
      </c>
      <c r="P3231" t="s">
        <v>8319</v>
      </c>
      <c r="Q3231" t="s">
        <v>8320</v>
      </c>
      <c r="R3231" s="12">
        <f t="shared" si="184"/>
        <v>41850.400937500002</v>
      </c>
      <c r="S3231" s="13">
        <f t="shared" si="185"/>
        <v>41895.400937500002</v>
      </c>
      <c r="T3231">
        <f t="shared" si="188"/>
        <v>2014</v>
      </c>
    </row>
    <row r="3232" spans="1:20" ht="43.2" x14ac:dyDescent="0.3">
      <c r="A3232">
        <v>2800</v>
      </c>
      <c r="B3232" s="3" t="s">
        <v>2800</v>
      </c>
      <c r="C3232" s="3" t="s">
        <v>6910</v>
      </c>
      <c r="D3232" s="6">
        <v>1000</v>
      </c>
      <c r="E3232" s="8">
        <v>1330</v>
      </c>
      <c r="F3232" t="s">
        <v>8218</v>
      </c>
      <c r="G3232" t="s">
        <v>8224</v>
      </c>
      <c r="H3232" t="s">
        <v>8246</v>
      </c>
      <c r="I3232" s="14">
        <v>1420377366</v>
      </c>
      <c r="J3232" s="14">
        <v>1415193366</v>
      </c>
      <c r="K3232" t="b">
        <v>0</v>
      </c>
      <c r="L3232">
        <v>31</v>
      </c>
      <c r="M3232" t="b">
        <v>1</v>
      </c>
      <c r="N3232" t="s">
        <v>8269</v>
      </c>
      <c r="O3232">
        <f t="shared" si="186"/>
        <v>133</v>
      </c>
      <c r="P3232" t="s">
        <v>8319</v>
      </c>
      <c r="Q3232" t="s">
        <v>8320</v>
      </c>
      <c r="R3232" s="12">
        <f t="shared" si="184"/>
        <v>41948.552847222221</v>
      </c>
      <c r="S3232" s="13">
        <f t="shared" si="185"/>
        <v>42008.552847222221</v>
      </c>
    </row>
    <row r="3233" spans="1:20" ht="43.2" x14ac:dyDescent="0.3">
      <c r="A3233">
        <v>3621</v>
      </c>
      <c r="B3233" s="3" t="s">
        <v>3619</v>
      </c>
      <c r="C3233" s="3" t="s">
        <v>7731</v>
      </c>
      <c r="D3233" s="6">
        <v>3000</v>
      </c>
      <c r="E3233" s="8">
        <v>3292</v>
      </c>
      <c r="F3233" t="s">
        <v>8218</v>
      </c>
      <c r="G3233" t="s">
        <v>8223</v>
      </c>
      <c r="H3233" t="s">
        <v>8245</v>
      </c>
      <c r="I3233" s="14">
        <v>1475269200</v>
      </c>
      <c r="J3233" s="14">
        <v>1473200844</v>
      </c>
      <c r="K3233" t="b">
        <v>0</v>
      </c>
      <c r="L3233">
        <v>70</v>
      </c>
      <c r="M3233" t="b">
        <v>1</v>
      </c>
      <c r="N3233" t="s">
        <v>8269</v>
      </c>
      <c r="O3233">
        <f t="shared" si="186"/>
        <v>110</v>
      </c>
      <c r="P3233" t="s">
        <v>8319</v>
      </c>
      <c r="Q3233" t="s">
        <v>8320</v>
      </c>
      <c r="R3233" s="12">
        <f t="shared" si="184"/>
        <v>42619.935694444444</v>
      </c>
      <c r="S3233" s="13">
        <f t="shared" si="185"/>
        <v>42643.875</v>
      </c>
      <c r="T3233">
        <f t="shared" ref="T3233:T3237" si="189">YEAR(R3233)</f>
        <v>2016</v>
      </c>
    </row>
    <row r="3234" spans="1:20" ht="43.2" x14ac:dyDescent="0.3">
      <c r="A3234">
        <v>3714</v>
      </c>
      <c r="B3234" s="3" t="s">
        <v>3711</v>
      </c>
      <c r="C3234" s="3" t="s">
        <v>7824</v>
      </c>
      <c r="D3234" s="6">
        <v>10000</v>
      </c>
      <c r="E3234" s="8">
        <v>10235</v>
      </c>
      <c r="F3234" t="s">
        <v>8218</v>
      </c>
      <c r="G3234" t="s">
        <v>8223</v>
      </c>
      <c r="H3234" t="s">
        <v>8245</v>
      </c>
      <c r="I3234" s="14">
        <v>1432612740</v>
      </c>
      <c r="J3234" s="14">
        <v>1429881667</v>
      </c>
      <c r="K3234" t="b">
        <v>0</v>
      </c>
      <c r="L3234">
        <v>97</v>
      </c>
      <c r="M3234" t="b">
        <v>1</v>
      </c>
      <c r="N3234" t="s">
        <v>8269</v>
      </c>
      <c r="O3234">
        <f t="shared" si="186"/>
        <v>102</v>
      </c>
      <c r="P3234" t="s">
        <v>8319</v>
      </c>
      <c r="Q3234" t="s">
        <v>8320</v>
      </c>
      <c r="R3234" s="12">
        <f t="shared" si="184"/>
        <v>42118.556331018524</v>
      </c>
      <c r="S3234" s="13">
        <f t="shared" si="185"/>
        <v>42150.165972222225</v>
      </c>
      <c r="T3234">
        <f t="shared" si="189"/>
        <v>2015</v>
      </c>
    </row>
    <row r="3235" spans="1:20" ht="43.2" x14ac:dyDescent="0.3">
      <c r="A3235">
        <v>3219</v>
      </c>
      <c r="B3235" s="3" t="s">
        <v>3219</v>
      </c>
      <c r="C3235" s="3" t="s">
        <v>7329</v>
      </c>
      <c r="D3235" s="6">
        <v>20000</v>
      </c>
      <c r="E3235" s="8">
        <v>20022</v>
      </c>
      <c r="F3235" t="s">
        <v>8218</v>
      </c>
      <c r="G3235" t="s">
        <v>8223</v>
      </c>
      <c r="H3235" t="s">
        <v>8245</v>
      </c>
      <c r="I3235" s="14">
        <v>1427063747</v>
      </c>
      <c r="J3235" s="14">
        <v>1424043347</v>
      </c>
      <c r="K3235" t="b">
        <v>1</v>
      </c>
      <c r="L3235">
        <v>119</v>
      </c>
      <c r="M3235" t="b">
        <v>1</v>
      </c>
      <c r="N3235" t="s">
        <v>8269</v>
      </c>
      <c r="O3235">
        <f t="shared" si="186"/>
        <v>100</v>
      </c>
      <c r="P3235" t="s">
        <v>8319</v>
      </c>
      <c r="Q3235" t="s">
        <v>8320</v>
      </c>
      <c r="R3235" s="12">
        <f t="shared" si="184"/>
        <v>42050.983182870375</v>
      </c>
      <c r="S3235" s="13">
        <f t="shared" si="185"/>
        <v>42085.941516203704</v>
      </c>
      <c r="T3235">
        <f t="shared" si="189"/>
        <v>2015</v>
      </c>
    </row>
    <row r="3236" spans="1:20" ht="43.2" x14ac:dyDescent="0.3">
      <c r="A3236">
        <v>3814</v>
      </c>
      <c r="B3236" s="3" t="s">
        <v>3811</v>
      </c>
      <c r="C3236" s="3" t="s">
        <v>7924</v>
      </c>
      <c r="D3236" s="6">
        <v>1500</v>
      </c>
      <c r="E3236" s="8">
        <v>2102</v>
      </c>
      <c r="F3236" t="s">
        <v>8218</v>
      </c>
      <c r="G3236" t="s">
        <v>8223</v>
      </c>
      <c r="H3236" t="s">
        <v>8245</v>
      </c>
      <c r="I3236" s="14">
        <v>1427860740</v>
      </c>
      <c r="J3236" s="14">
        <v>1424727712</v>
      </c>
      <c r="K3236" t="b">
        <v>0</v>
      </c>
      <c r="L3236">
        <v>34</v>
      </c>
      <c r="M3236" t="b">
        <v>1</v>
      </c>
      <c r="N3236" t="s">
        <v>8269</v>
      </c>
      <c r="O3236">
        <f t="shared" si="186"/>
        <v>140</v>
      </c>
      <c r="P3236" t="s">
        <v>8319</v>
      </c>
      <c r="Q3236" t="s">
        <v>8320</v>
      </c>
      <c r="R3236" s="12">
        <f t="shared" si="184"/>
        <v>42058.904074074075</v>
      </c>
      <c r="S3236" s="13">
        <f t="shared" si="185"/>
        <v>42095.165972222225</v>
      </c>
      <c r="T3236">
        <f t="shared" si="189"/>
        <v>2015</v>
      </c>
    </row>
    <row r="3237" spans="1:20" ht="43.2" x14ac:dyDescent="0.3">
      <c r="A3237">
        <v>3529</v>
      </c>
      <c r="B3237" s="3" t="s">
        <v>3528</v>
      </c>
      <c r="C3237" s="3" t="s">
        <v>7639</v>
      </c>
      <c r="D3237" s="6">
        <v>500</v>
      </c>
      <c r="E3237" s="8">
        <v>660</v>
      </c>
      <c r="F3237" t="s">
        <v>8218</v>
      </c>
      <c r="G3237" t="s">
        <v>8223</v>
      </c>
      <c r="H3237" t="s">
        <v>8245</v>
      </c>
      <c r="I3237" s="14">
        <v>1436749200</v>
      </c>
      <c r="J3237" s="14">
        <v>1434997018</v>
      </c>
      <c r="K3237" t="b">
        <v>0</v>
      </c>
      <c r="L3237">
        <v>18</v>
      </c>
      <c r="M3237" t="b">
        <v>1</v>
      </c>
      <c r="N3237" t="s">
        <v>8269</v>
      </c>
      <c r="O3237">
        <f t="shared" si="186"/>
        <v>132</v>
      </c>
      <c r="P3237" t="s">
        <v>8319</v>
      </c>
      <c r="Q3237" t="s">
        <v>8320</v>
      </c>
      <c r="R3237" s="12">
        <f t="shared" si="184"/>
        <v>42177.761782407411</v>
      </c>
      <c r="S3237" s="13">
        <f t="shared" si="185"/>
        <v>42198.041666666672</v>
      </c>
      <c r="T3237">
        <f t="shared" si="189"/>
        <v>2015</v>
      </c>
    </row>
    <row r="3238" spans="1:20" ht="57.6" x14ac:dyDescent="0.3">
      <c r="A3238">
        <v>2911</v>
      </c>
      <c r="B3238" s="3" t="s">
        <v>2911</v>
      </c>
      <c r="C3238" s="3" t="s">
        <v>7021</v>
      </c>
      <c r="D3238" s="6">
        <v>1800</v>
      </c>
      <c r="E3238" s="8">
        <v>657</v>
      </c>
      <c r="F3238" t="s">
        <v>8220</v>
      </c>
      <c r="G3238" t="s">
        <v>8223</v>
      </c>
      <c r="H3238" t="s">
        <v>8245</v>
      </c>
      <c r="I3238" s="14">
        <v>1435429626</v>
      </c>
      <c r="J3238" s="14">
        <v>1431973626</v>
      </c>
      <c r="K3238" t="b">
        <v>0</v>
      </c>
      <c r="L3238">
        <v>14</v>
      </c>
      <c r="M3238" t="b">
        <v>0</v>
      </c>
      <c r="N3238" t="s">
        <v>8269</v>
      </c>
      <c r="O3238">
        <f t="shared" si="186"/>
        <v>37</v>
      </c>
      <c r="P3238" t="s">
        <v>8319</v>
      </c>
      <c r="Q3238" t="s">
        <v>8320</v>
      </c>
      <c r="R3238" s="12">
        <f t="shared" si="184"/>
        <v>42142.768819444449</v>
      </c>
      <c r="S3238" s="13">
        <f t="shared" si="185"/>
        <v>42182.768819444449</v>
      </c>
    </row>
    <row r="3239" spans="1:20" ht="43.2" x14ac:dyDescent="0.3">
      <c r="A3239">
        <v>3322</v>
      </c>
      <c r="B3239" s="3" t="s">
        <v>3322</v>
      </c>
      <c r="C3239" s="3" t="s">
        <v>7432</v>
      </c>
      <c r="D3239" s="6">
        <v>3300</v>
      </c>
      <c r="E3239" s="8">
        <v>3350</v>
      </c>
      <c r="F3239" t="s">
        <v>8218</v>
      </c>
      <c r="G3239" t="s">
        <v>8223</v>
      </c>
      <c r="H3239" t="s">
        <v>8245</v>
      </c>
      <c r="I3239" s="14">
        <v>1466567700</v>
      </c>
      <c r="J3239" s="14">
        <v>1464653696</v>
      </c>
      <c r="K3239" t="b">
        <v>0</v>
      </c>
      <c r="L3239">
        <v>23</v>
      </c>
      <c r="M3239" t="b">
        <v>1</v>
      </c>
      <c r="N3239" t="s">
        <v>8269</v>
      </c>
      <c r="O3239">
        <f t="shared" si="186"/>
        <v>102</v>
      </c>
      <c r="P3239" t="s">
        <v>8319</v>
      </c>
      <c r="Q3239" t="s">
        <v>8320</v>
      </c>
      <c r="R3239" s="12">
        <f t="shared" si="184"/>
        <v>42521.010370370372</v>
      </c>
      <c r="S3239" s="13">
        <f t="shared" si="185"/>
        <v>42543.163194444445</v>
      </c>
      <c r="T3239">
        <f>YEAR(R3239)</f>
        <v>2016</v>
      </c>
    </row>
    <row r="3240" spans="1:20" ht="43.2" x14ac:dyDescent="0.3">
      <c r="A3240">
        <v>2916</v>
      </c>
      <c r="B3240" s="3" t="s">
        <v>2916</v>
      </c>
      <c r="C3240" s="3" t="s">
        <v>7026</v>
      </c>
      <c r="D3240" s="6">
        <v>1850</v>
      </c>
      <c r="E3240" s="8">
        <v>145</v>
      </c>
      <c r="F3240" t="s">
        <v>8220</v>
      </c>
      <c r="G3240" t="s">
        <v>8224</v>
      </c>
      <c r="H3240" t="s">
        <v>8246</v>
      </c>
      <c r="I3240" s="14">
        <v>1400498789</v>
      </c>
      <c r="J3240" s="14">
        <v>1398511589</v>
      </c>
      <c r="K3240" t="b">
        <v>0</v>
      </c>
      <c r="L3240">
        <v>7</v>
      </c>
      <c r="M3240" t="b">
        <v>0</v>
      </c>
      <c r="N3240" t="s">
        <v>8269</v>
      </c>
      <c r="O3240">
        <f t="shared" si="186"/>
        <v>8</v>
      </c>
      <c r="P3240" t="s">
        <v>8319</v>
      </c>
      <c r="Q3240" t="s">
        <v>8320</v>
      </c>
      <c r="R3240" s="12">
        <f t="shared" si="184"/>
        <v>41755.476724537039</v>
      </c>
      <c r="S3240" s="13">
        <f t="shared" si="185"/>
        <v>41778.476724537039</v>
      </c>
    </row>
    <row r="3241" spans="1:20" ht="43.2" x14ac:dyDescent="0.3">
      <c r="A3241">
        <v>3530</v>
      </c>
      <c r="B3241" s="3" t="s">
        <v>3529</v>
      </c>
      <c r="C3241" s="3" t="s">
        <v>7640</v>
      </c>
      <c r="D3241" s="6">
        <v>2750</v>
      </c>
      <c r="E3241" s="8">
        <v>2750</v>
      </c>
      <c r="F3241" t="s">
        <v>8218</v>
      </c>
      <c r="G3241" t="s">
        <v>8224</v>
      </c>
      <c r="H3241" t="s">
        <v>8246</v>
      </c>
      <c r="I3241" s="14">
        <v>1460318400</v>
      </c>
      <c r="J3241" s="14">
        <v>1457881057</v>
      </c>
      <c r="K3241" t="b">
        <v>0</v>
      </c>
      <c r="L3241">
        <v>22</v>
      </c>
      <c r="M3241" t="b">
        <v>1</v>
      </c>
      <c r="N3241" t="s">
        <v>8269</v>
      </c>
      <c r="O3241">
        <f t="shared" si="186"/>
        <v>100</v>
      </c>
      <c r="P3241" t="s">
        <v>8319</v>
      </c>
      <c r="Q3241" t="s">
        <v>8320</v>
      </c>
      <c r="R3241" s="12">
        <f t="shared" si="184"/>
        <v>42442.623344907406</v>
      </c>
      <c r="S3241" s="13">
        <f t="shared" si="185"/>
        <v>42470.833333333328</v>
      </c>
    </row>
    <row r="3242" spans="1:20" ht="28.8" x14ac:dyDescent="0.3">
      <c r="A3242">
        <v>3837</v>
      </c>
      <c r="B3242" s="3" t="s">
        <v>3834</v>
      </c>
      <c r="C3242" s="3" t="s">
        <v>7946</v>
      </c>
      <c r="D3242" s="6">
        <v>2000</v>
      </c>
      <c r="E3242" s="8">
        <v>2042</v>
      </c>
      <c r="F3242" t="s">
        <v>8218</v>
      </c>
      <c r="G3242" t="s">
        <v>8224</v>
      </c>
      <c r="H3242" t="s">
        <v>8246</v>
      </c>
      <c r="I3242" s="14">
        <v>1435947758</v>
      </c>
      <c r="J3242" s="14">
        <v>1432837358</v>
      </c>
      <c r="K3242" t="b">
        <v>0</v>
      </c>
      <c r="L3242">
        <v>17</v>
      </c>
      <c r="M3242" t="b">
        <v>1</v>
      </c>
      <c r="N3242" t="s">
        <v>8269</v>
      </c>
      <c r="O3242">
        <f t="shared" si="186"/>
        <v>102</v>
      </c>
      <c r="P3242" t="s">
        <v>8319</v>
      </c>
      <c r="Q3242" t="s">
        <v>8320</v>
      </c>
      <c r="R3242" s="12">
        <f t="shared" si="184"/>
        <v>42152.765717592592</v>
      </c>
      <c r="S3242" s="13">
        <f t="shared" si="185"/>
        <v>42188.765717592592</v>
      </c>
    </row>
    <row r="3243" spans="1:20" ht="43.2" x14ac:dyDescent="0.3">
      <c r="A3243">
        <v>2966</v>
      </c>
      <c r="B3243" s="3" t="s">
        <v>2966</v>
      </c>
      <c r="C3243" s="3" t="s">
        <v>7076</v>
      </c>
      <c r="D3243" s="6">
        <v>10000</v>
      </c>
      <c r="E3243" s="8">
        <v>11363</v>
      </c>
      <c r="F3243" t="s">
        <v>8218</v>
      </c>
      <c r="G3243" t="s">
        <v>8223</v>
      </c>
      <c r="H3243" t="s">
        <v>8245</v>
      </c>
      <c r="I3243" s="14">
        <v>1442425412</v>
      </c>
      <c r="J3243" s="14">
        <v>1439833412</v>
      </c>
      <c r="K3243" t="b">
        <v>0</v>
      </c>
      <c r="L3243">
        <v>128</v>
      </c>
      <c r="M3243" t="b">
        <v>1</v>
      </c>
      <c r="N3243" t="s">
        <v>8269</v>
      </c>
      <c r="O3243">
        <f t="shared" si="186"/>
        <v>114</v>
      </c>
      <c r="P3243" t="s">
        <v>8319</v>
      </c>
      <c r="Q3243" t="s">
        <v>8320</v>
      </c>
      <c r="R3243" s="12">
        <f t="shared" si="184"/>
        <v>42233.738564814819</v>
      </c>
      <c r="S3243" s="13">
        <f t="shared" si="185"/>
        <v>42263.738564814819</v>
      </c>
      <c r="T3243">
        <f>YEAR(R3243)</f>
        <v>2015</v>
      </c>
    </row>
    <row r="3244" spans="1:20" ht="43.2" x14ac:dyDescent="0.3">
      <c r="A3244">
        <v>3403</v>
      </c>
      <c r="B3244" s="3" t="s">
        <v>3402</v>
      </c>
      <c r="C3244" s="3" t="s">
        <v>7513</v>
      </c>
      <c r="D3244" s="6">
        <v>2000</v>
      </c>
      <c r="E3244" s="8">
        <v>2000</v>
      </c>
      <c r="F3244" t="s">
        <v>8218</v>
      </c>
      <c r="G3244" t="s">
        <v>8224</v>
      </c>
      <c r="H3244" t="s">
        <v>8246</v>
      </c>
      <c r="I3244" s="14">
        <v>1435230324</v>
      </c>
      <c r="J3244" s="14">
        <v>1432638324</v>
      </c>
      <c r="K3244" t="b">
        <v>0</v>
      </c>
      <c r="L3244">
        <v>17</v>
      </c>
      <c r="M3244" t="b">
        <v>1</v>
      </c>
      <c r="N3244" t="s">
        <v>8269</v>
      </c>
      <c r="O3244">
        <f t="shared" si="186"/>
        <v>100</v>
      </c>
      <c r="P3244" t="s">
        <v>8319</v>
      </c>
      <c r="Q3244" t="s">
        <v>8320</v>
      </c>
      <c r="R3244" s="12">
        <f t="shared" si="184"/>
        <v>42150.462083333332</v>
      </c>
      <c r="S3244" s="13">
        <f t="shared" si="185"/>
        <v>42180.462083333332</v>
      </c>
    </row>
    <row r="3245" spans="1:20" ht="43.2" x14ac:dyDescent="0.3">
      <c r="A3245">
        <v>3674</v>
      </c>
      <c r="B3245" s="3" t="s">
        <v>3671</v>
      </c>
      <c r="C3245" s="3" t="s">
        <v>7784</v>
      </c>
      <c r="D3245" s="6">
        <v>4500</v>
      </c>
      <c r="E3245" s="8">
        <v>4500</v>
      </c>
      <c r="F3245" t="s">
        <v>8218</v>
      </c>
      <c r="G3245" t="s">
        <v>8235</v>
      </c>
      <c r="H3245" t="s">
        <v>8248</v>
      </c>
      <c r="I3245" s="14">
        <v>1472936229</v>
      </c>
      <c r="J3245" s="14">
        <v>1467752229</v>
      </c>
      <c r="K3245" t="b">
        <v>0</v>
      </c>
      <c r="L3245">
        <v>31</v>
      </c>
      <c r="M3245" t="b">
        <v>1</v>
      </c>
      <c r="N3245" t="s">
        <v>8269</v>
      </c>
      <c r="O3245">
        <f t="shared" si="186"/>
        <v>100</v>
      </c>
      <c r="P3245" t="s">
        <v>8319</v>
      </c>
      <c r="Q3245" t="s">
        <v>8320</v>
      </c>
      <c r="R3245" s="12">
        <f t="shared" si="184"/>
        <v>42556.873020833329</v>
      </c>
      <c r="S3245" s="13">
        <f t="shared" si="185"/>
        <v>42616.873020833329</v>
      </c>
    </row>
    <row r="3246" spans="1:20" ht="57.6" x14ac:dyDescent="0.3">
      <c r="A3246">
        <v>3161</v>
      </c>
      <c r="B3246" s="3" t="s">
        <v>3161</v>
      </c>
      <c r="C3246" s="3" t="s">
        <v>7271</v>
      </c>
      <c r="D3246" s="6">
        <v>2000</v>
      </c>
      <c r="E3246" s="8">
        <v>2102</v>
      </c>
      <c r="F3246" t="s">
        <v>8218</v>
      </c>
      <c r="G3246" t="s">
        <v>8224</v>
      </c>
      <c r="H3246" t="s">
        <v>8246</v>
      </c>
      <c r="I3246" s="14">
        <v>1413377522</v>
      </c>
      <c r="J3246" s="14">
        <v>1410785522</v>
      </c>
      <c r="K3246" t="b">
        <v>1</v>
      </c>
      <c r="L3246">
        <v>74</v>
      </c>
      <c r="M3246" t="b">
        <v>1</v>
      </c>
      <c r="N3246" t="s">
        <v>8269</v>
      </c>
      <c r="O3246">
        <f t="shared" si="186"/>
        <v>105</v>
      </c>
      <c r="P3246" t="s">
        <v>8319</v>
      </c>
      <c r="Q3246" t="s">
        <v>8320</v>
      </c>
      <c r="R3246" s="12">
        <f t="shared" si="184"/>
        <v>41897.536134259259</v>
      </c>
      <c r="S3246" s="13">
        <f t="shared" si="185"/>
        <v>41927.536134259259</v>
      </c>
    </row>
    <row r="3247" spans="1:20" ht="43.2" x14ac:dyDescent="0.3">
      <c r="A3247">
        <v>3579</v>
      </c>
      <c r="B3247" s="3" t="s">
        <v>3578</v>
      </c>
      <c r="C3247" s="3" t="s">
        <v>7689</v>
      </c>
      <c r="D3247" s="6">
        <v>500</v>
      </c>
      <c r="E3247" s="8">
        <v>500</v>
      </c>
      <c r="F3247" t="s">
        <v>8218</v>
      </c>
      <c r="G3247" t="s">
        <v>8224</v>
      </c>
      <c r="H3247" t="s">
        <v>8246</v>
      </c>
      <c r="I3247" s="14">
        <v>1459444656</v>
      </c>
      <c r="J3247" s="14">
        <v>1456856256</v>
      </c>
      <c r="K3247" t="b">
        <v>0</v>
      </c>
      <c r="L3247">
        <v>14</v>
      </c>
      <c r="M3247" t="b">
        <v>1</v>
      </c>
      <c r="N3247" t="s">
        <v>8269</v>
      </c>
      <c r="O3247">
        <f t="shared" si="186"/>
        <v>100</v>
      </c>
      <c r="P3247" t="s">
        <v>8319</v>
      </c>
      <c r="Q3247" t="s">
        <v>8320</v>
      </c>
      <c r="R3247" s="12">
        <f t="shared" si="184"/>
        <v>42430.762222222227</v>
      </c>
      <c r="S3247" s="13">
        <f t="shared" si="185"/>
        <v>42460.720555555556</v>
      </c>
    </row>
    <row r="3248" spans="1:20" ht="43.2" x14ac:dyDescent="0.3">
      <c r="A3248">
        <v>3823</v>
      </c>
      <c r="B3248" s="3" t="s">
        <v>3820</v>
      </c>
      <c r="C3248" s="3" t="s">
        <v>7932</v>
      </c>
      <c r="D3248" s="6">
        <v>2500</v>
      </c>
      <c r="E3248" s="8">
        <v>2650</v>
      </c>
      <c r="F3248" t="s">
        <v>8218</v>
      </c>
      <c r="G3248" t="s">
        <v>8223</v>
      </c>
      <c r="H3248" t="s">
        <v>8245</v>
      </c>
      <c r="I3248" s="14">
        <v>1437364740</v>
      </c>
      <c r="J3248" s="14">
        <v>1434405044</v>
      </c>
      <c r="K3248" t="b">
        <v>0</v>
      </c>
      <c r="L3248">
        <v>41</v>
      </c>
      <c r="M3248" t="b">
        <v>1</v>
      </c>
      <c r="N3248" t="s">
        <v>8269</v>
      </c>
      <c r="O3248">
        <f t="shared" si="186"/>
        <v>106</v>
      </c>
      <c r="P3248" t="s">
        <v>8319</v>
      </c>
      <c r="Q3248" t="s">
        <v>8320</v>
      </c>
      <c r="R3248" s="12">
        <f t="shared" si="184"/>
        <v>42170.910231481481</v>
      </c>
      <c r="S3248" s="13">
        <f t="shared" si="185"/>
        <v>42205.165972222225</v>
      </c>
      <c r="T3248">
        <f t="shared" ref="T3248:T3249" si="190">YEAR(R3248)</f>
        <v>2015</v>
      </c>
    </row>
    <row r="3249" spans="1:20" ht="43.2" x14ac:dyDescent="0.3">
      <c r="A3249">
        <v>3499</v>
      </c>
      <c r="B3249" s="3" t="s">
        <v>3498</v>
      </c>
      <c r="C3249" s="3" t="s">
        <v>7609</v>
      </c>
      <c r="D3249" s="6">
        <v>2000</v>
      </c>
      <c r="E3249" s="8">
        <v>2110</v>
      </c>
      <c r="F3249" t="s">
        <v>8218</v>
      </c>
      <c r="G3249" t="s">
        <v>8223</v>
      </c>
      <c r="H3249" t="s">
        <v>8245</v>
      </c>
      <c r="I3249" s="14">
        <v>1435733940</v>
      </c>
      <c r="J3249" s="14">
        <v>1431046325</v>
      </c>
      <c r="K3249" t="b">
        <v>0</v>
      </c>
      <c r="L3249">
        <v>35</v>
      </c>
      <c r="M3249" t="b">
        <v>1</v>
      </c>
      <c r="N3249" t="s">
        <v>8269</v>
      </c>
      <c r="O3249">
        <f t="shared" si="186"/>
        <v>106</v>
      </c>
      <c r="P3249" t="s">
        <v>8319</v>
      </c>
      <c r="Q3249" t="s">
        <v>8320</v>
      </c>
      <c r="R3249" s="12">
        <f t="shared" si="184"/>
        <v>42132.036168981482</v>
      </c>
      <c r="S3249" s="13">
        <f t="shared" si="185"/>
        <v>42186.290972222225</v>
      </c>
      <c r="T3249">
        <f t="shared" si="190"/>
        <v>2015</v>
      </c>
    </row>
    <row r="3250" spans="1:20" ht="43.2" x14ac:dyDescent="0.3">
      <c r="A3250">
        <v>4009</v>
      </c>
      <c r="B3250" s="3" t="s">
        <v>4005</v>
      </c>
      <c r="C3250" s="3" t="s">
        <v>8114</v>
      </c>
      <c r="D3250" s="6">
        <v>1930</v>
      </c>
      <c r="E3250" s="8">
        <v>75</v>
      </c>
      <c r="F3250" t="s">
        <v>8220</v>
      </c>
      <c r="G3250" t="s">
        <v>8224</v>
      </c>
      <c r="H3250" t="s">
        <v>8246</v>
      </c>
      <c r="I3250" s="14">
        <v>1410281360</v>
      </c>
      <c r="J3250" s="14">
        <v>1406825360</v>
      </c>
      <c r="K3250" t="b">
        <v>0</v>
      </c>
      <c r="L3250">
        <v>3</v>
      </c>
      <c r="M3250" t="b">
        <v>0</v>
      </c>
      <c r="N3250" t="s">
        <v>8269</v>
      </c>
      <c r="O3250">
        <f t="shared" si="186"/>
        <v>4</v>
      </c>
      <c r="P3250" t="s">
        <v>8319</v>
      </c>
      <c r="Q3250" t="s">
        <v>8320</v>
      </c>
      <c r="R3250" s="12">
        <f t="shared" si="184"/>
        <v>41851.700925925928</v>
      </c>
      <c r="S3250" s="13">
        <f t="shared" si="185"/>
        <v>41891.700925925928</v>
      </c>
    </row>
    <row r="3251" spans="1:20" ht="57.6" x14ac:dyDescent="0.3">
      <c r="A3251">
        <v>3985</v>
      </c>
      <c r="B3251" s="3" t="s">
        <v>3981</v>
      </c>
      <c r="C3251" s="3" t="s">
        <v>8091</v>
      </c>
      <c r="D3251" s="6">
        <v>2000</v>
      </c>
      <c r="E3251" s="8">
        <v>641</v>
      </c>
      <c r="F3251" t="s">
        <v>8220</v>
      </c>
      <c r="G3251" t="s">
        <v>8223</v>
      </c>
      <c r="H3251" t="s">
        <v>8245</v>
      </c>
      <c r="I3251" s="14">
        <v>1456002300</v>
      </c>
      <c r="J3251" s="14">
        <v>1454173120</v>
      </c>
      <c r="K3251" t="b">
        <v>0</v>
      </c>
      <c r="L3251">
        <v>19</v>
      </c>
      <c r="M3251" t="b">
        <v>0</v>
      </c>
      <c r="N3251" t="s">
        <v>8269</v>
      </c>
      <c r="O3251">
        <f t="shared" si="186"/>
        <v>32</v>
      </c>
      <c r="P3251" t="s">
        <v>8319</v>
      </c>
      <c r="Q3251" t="s">
        <v>8320</v>
      </c>
      <c r="R3251" s="12">
        <f t="shared" si="184"/>
        <v>42399.707407407404</v>
      </c>
      <c r="S3251" s="13">
        <f t="shared" si="185"/>
        <v>42420.878472222219</v>
      </c>
    </row>
    <row r="3252" spans="1:20" ht="28.8" x14ac:dyDescent="0.3">
      <c r="A3252">
        <v>3866</v>
      </c>
      <c r="B3252" s="3" t="s">
        <v>3863</v>
      </c>
      <c r="C3252" s="3" t="s">
        <v>7975</v>
      </c>
      <c r="D3252" s="6">
        <v>2000</v>
      </c>
      <c r="E3252" s="8">
        <v>11</v>
      </c>
      <c r="F3252" t="s">
        <v>8220</v>
      </c>
      <c r="G3252" t="s">
        <v>8223</v>
      </c>
      <c r="H3252" t="s">
        <v>8245</v>
      </c>
      <c r="I3252" s="14">
        <v>1458703740</v>
      </c>
      <c r="J3252" s="14">
        <v>1454453021</v>
      </c>
      <c r="K3252" t="b">
        <v>0</v>
      </c>
      <c r="L3252">
        <v>2</v>
      </c>
      <c r="M3252" t="b">
        <v>0</v>
      </c>
      <c r="N3252" t="s">
        <v>8269</v>
      </c>
      <c r="O3252">
        <f t="shared" si="186"/>
        <v>1</v>
      </c>
      <c r="P3252" t="s">
        <v>8319</v>
      </c>
      <c r="Q3252" t="s">
        <v>8320</v>
      </c>
      <c r="R3252" s="12">
        <f t="shared" si="184"/>
        <v>42402.947002314817</v>
      </c>
      <c r="S3252" s="13">
        <f t="shared" si="185"/>
        <v>42452.145138888889</v>
      </c>
    </row>
    <row r="3253" spans="1:20" ht="28.8" x14ac:dyDescent="0.3">
      <c r="A3253">
        <v>2786</v>
      </c>
      <c r="B3253" s="3" t="s">
        <v>2786</v>
      </c>
      <c r="C3253" s="3" t="s">
        <v>6896</v>
      </c>
      <c r="D3253" s="6">
        <v>2500</v>
      </c>
      <c r="E3253" s="8">
        <v>2946</v>
      </c>
      <c r="F3253" t="s">
        <v>8218</v>
      </c>
      <c r="G3253" t="s">
        <v>8224</v>
      </c>
      <c r="H3253" t="s">
        <v>8246</v>
      </c>
      <c r="I3253" s="14">
        <v>1404913180</v>
      </c>
      <c r="J3253" s="14">
        <v>1403703580</v>
      </c>
      <c r="K3253" t="b">
        <v>0</v>
      </c>
      <c r="L3253">
        <v>74</v>
      </c>
      <c r="M3253" t="b">
        <v>1</v>
      </c>
      <c r="N3253" t="s">
        <v>8269</v>
      </c>
      <c r="O3253">
        <f t="shared" si="186"/>
        <v>118</v>
      </c>
      <c r="P3253" t="s">
        <v>8319</v>
      </c>
      <c r="Q3253" t="s">
        <v>8320</v>
      </c>
      <c r="R3253" s="12">
        <f t="shared" si="184"/>
        <v>41815.569212962961</v>
      </c>
      <c r="S3253" s="13">
        <f t="shared" si="185"/>
        <v>41829.569212962961</v>
      </c>
    </row>
    <row r="3254" spans="1:20" ht="43.2" x14ac:dyDescent="0.3">
      <c r="A3254">
        <v>3945</v>
      </c>
      <c r="B3254" s="3" t="s">
        <v>3942</v>
      </c>
      <c r="C3254" s="3" t="s">
        <v>8053</v>
      </c>
      <c r="D3254" s="6">
        <v>2000</v>
      </c>
      <c r="E3254" s="8">
        <v>5</v>
      </c>
      <c r="F3254" t="s">
        <v>8220</v>
      </c>
      <c r="G3254" t="s">
        <v>8223</v>
      </c>
      <c r="H3254" t="s">
        <v>8245</v>
      </c>
      <c r="I3254" s="14">
        <v>1431717268</v>
      </c>
      <c r="J3254" s="14">
        <v>1429125268</v>
      </c>
      <c r="K3254" t="b">
        <v>0</v>
      </c>
      <c r="L3254">
        <v>1</v>
      </c>
      <c r="M3254" t="b">
        <v>0</v>
      </c>
      <c r="N3254" t="s">
        <v>8269</v>
      </c>
      <c r="O3254">
        <f t="shared" si="186"/>
        <v>0</v>
      </c>
      <c r="P3254" t="s">
        <v>8319</v>
      </c>
      <c r="Q3254" t="s">
        <v>8320</v>
      </c>
      <c r="R3254" s="12">
        <f t="shared" si="184"/>
        <v>42109.801712962959</v>
      </c>
      <c r="S3254" s="13">
        <f t="shared" si="185"/>
        <v>42139.801712962959</v>
      </c>
    </row>
    <row r="3255" spans="1:20" ht="43.2" x14ac:dyDescent="0.3">
      <c r="A3255">
        <v>2847</v>
      </c>
      <c r="B3255" s="3" t="s">
        <v>2847</v>
      </c>
      <c r="C3255" s="3" t="s">
        <v>6957</v>
      </c>
      <c r="D3255" s="6">
        <v>2000</v>
      </c>
      <c r="E3255" s="8">
        <v>0</v>
      </c>
      <c r="F3255" t="s">
        <v>8220</v>
      </c>
      <c r="G3255" t="s">
        <v>8223</v>
      </c>
      <c r="H3255" t="s">
        <v>8245</v>
      </c>
      <c r="I3255" s="14">
        <v>1464031265</v>
      </c>
      <c r="J3255" s="14">
        <v>1458847265</v>
      </c>
      <c r="K3255" t="b">
        <v>0</v>
      </c>
      <c r="L3255">
        <v>0</v>
      </c>
      <c r="M3255" t="b">
        <v>0</v>
      </c>
      <c r="N3255" t="s">
        <v>8269</v>
      </c>
      <c r="O3255">
        <f t="shared" si="186"/>
        <v>0</v>
      </c>
      <c r="P3255" t="s">
        <v>8319</v>
      </c>
      <c r="Q3255" t="s">
        <v>8320</v>
      </c>
      <c r="R3255" s="12">
        <f t="shared" si="184"/>
        <v>42453.806307870371</v>
      </c>
      <c r="S3255" s="13">
        <f t="shared" si="185"/>
        <v>42513.806307870371</v>
      </c>
    </row>
    <row r="3256" spans="1:20" ht="43.2" x14ac:dyDescent="0.3">
      <c r="A3256">
        <v>3242</v>
      </c>
      <c r="B3256" s="3" t="s">
        <v>3242</v>
      </c>
      <c r="C3256" s="3" t="s">
        <v>7352</v>
      </c>
      <c r="D3256" s="6">
        <v>10000</v>
      </c>
      <c r="E3256" s="8">
        <v>12730.42</v>
      </c>
      <c r="F3256" t="s">
        <v>8218</v>
      </c>
      <c r="G3256" t="s">
        <v>8223</v>
      </c>
      <c r="H3256" t="s">
        <v>8245</v>
      </c>
      <c r="I3256" s="14">
        <v>1411150092</v>
      </c>
      <c r="J3256" s="14">
        <v>1408558092</v>
      </c>
      <c r="K3256" t="b">
        <v>1</v>
      </c>
      <c r="L3256">
        <v>183</v>
      </c>
      <c r="M3256" t="b">
        <v>1</v>
      </c>
      <c r="N3256" t="s">
        <v>8269</v>
      </c>
      <c r="O3256">
        <f t="shared" si="186"/>
        <v>127</v>
      </c>
      <c r="P3256" t="s">
        <v>8319</v>
      </c>
      <c r="Q3256" t="s">
        <v>8320</v>
      </c>
      <c r="R3256" s="12">
        <f t="shared" si="184"/>
        <v>41871.755694444444</v>
      </c>
      <c r="S3256" s="13">
        <f t="shared" si="185"/>
        <v>41901.755694444444</v>
      </c>
      <c r="T3256">
        <f>YEAR(R3256)</f>
        <v>2014</v>
      </c>
    </row>
    <row r="3257" spans="1:20" ht="43.2" x14ac:dyDescent="0.3">
      <c r="A3257">
        <v>4088</v>
      </c>
      <c r="B3257" s="3" t="s">
        <v>4084</v>
      </c>
      <c r="C3257" s="3" t="s">
        <v>8191</v>
      </c>
      <c r="D3257" s="6">
        <v>2000</v>
      </c>
      <c r="E3257" s="8">
        <v>216</v>
      </c>
      <c r="F3257" t="s">
        <v>8220</v>
      </c>
      <c r="G3257" t="s">
        <v>8224</v>
      </c>
      <c r="H3257" t="s">
        <v>8246</v>
      </c>
      <c r="I3257" s="14">
        <v>1421403960</v>
      </c>
      <c r="J3257" s="14">
        <v>1418827324</v>
      </c>
      <c r="K3257" t="b">
        <v>0</v>
      </c>
      <c r="L3257">
        <v>3</v>
      </c>
      <c r="M3257" t="b">
        <v>0</v>
      </c>
      <c r="N3257" t="s">
        <v>8269</v>
      </c>
      <c r="O3257">
        <f t="shared" si="186"/>
        <v>11</v>
      </c>
      <c r="P3257" t="s">
        <v>8319</v>
      </c>
      <c r="Q3257" t="s">
        <v>8320</v>
      </c>
      <c r="R3257" s="12">
        <f t="shared" si="184"/>
        <v>41990.612546296295</v>
      </c>
      <c r="S3257" s="13">
        <f t="shared" si="185"/>
        <v>42020.434722222228</v>
      </c>
    </row>
    <row r="3258" spans="1:20" ht="43.2" x14ac:dyDescent="0.3">
      <c r="A3258">
        <v>2796</v>
      </c>
      <c r="B3258" s="3" t="s">
        <v>2796</v>
      </c>
      <c r="C3258" s="3" t="s">
        <v>6906</v>
      </c>
      <c r="D3258" s="6">
        <v>800</v>
      </c>
      <c r="E3258" s="8">
        <v>924</v>
      </c>
      <c r="F3258" t="s">
        <v>8218</v>
      </c>
      <c r="G3258" t="s">
        <v>8224</v>
      </c>
      <c r="H3258" t="s">
        <v>8246</v>
      </c>
      <c r="I3258" s="14">
        <v>1404564028</v>
      </c>
      <c r="J3258" s="14">
        <v>1401972028</v>
      </c>
      <c r="K3258" t="b">
        <v>0</v>
      </c>
      <c r="L3258">
        <v>21</v>
      </c>
      <c r="M3258" t="b">
        <v>1</v>
      </c>
      <c r="N3258" t="s">
        <v>8269</v>
      </c>
      <c r="O3258">
        <f t="shared" si="186"/>
        <v>116</v>
      </c>
      <c r="P3258" t="s">
        <v>8319</v>
      </c>
      <c r="Q3258" t="s">
        <v>8320</v>
      </c>
      <c r="R3258" s="12">
        <f t="shared" si="184"/>
        <v>41795.528101851851</v>
      </c>
      <c r="S3258" s="13">
        <f t="shared" si="185"/>
        <v>41825.528101851851</v>
      </c>
    </row>
    <row r="3259" spans="1:20" ht="43.2" x14ac:dyDescent="0.3">
      <c r="A3259">
        <v>3481</v>
      </c>
      <c r="B3259" s="3" t="s">
        <v>3480</v>
      </c>
      <c r="C3259" s="3" t="s">
        <v>7591</v>
      </c>
      <c r="D3259" s="6">
        <v>10000</v>
      </c>
      <c r="E3259" s="8">
        <v>11880</v>
      </c>
      <c r="F3259" t="s">
        <v>8218</v>
      </c>
      <c r="G3259" t="s">
        <v>8225</v>
      </c>
      <c r="H3259" t="s">
        <v>8247</v>
      </c>
      <c r="I3259" s="14">
        <v>1420178188</v>
      </c>
      <c r="J3259" s="14">
        <v>1418709388</v>
      </c>
      <c r="K3259" t="b">
        <v>0</v>
      </c>
      <c r="L3259">
        <v>95</v>
      </c>
      <c r="M3259" t="b">
        <v>1</v>
      </c>
      <c r="N3259" t="s">
        <v>8269</v>
      </c>
      <c r="O3259">
        <f t="shared" si="186"/>
        <v>119</v>
      </c>
      <c r="P3259" t="s">
        <v>8319</v>
      </c>
      <c r="Q3259" t="s">
        <v>8320</v>
      </c>
      <c r="R3259" s="12">
        <f t="shared" si="184"/>
        <v>41989.24754629629</v>
      </c>
      <c r="S3259" s="13">
        <f t="shared" si="185"/>
        <v>42006.24754629629</v>
      </c>
    </row>
    <row r="3260" spans="1:20" ht="43.2" x14ac:dyDescent="0.3">
      <c r="A3260">
        <v>3740</v>
      </c>
      <c r="B3260" s="3" t="s">
        <v>3737</v>
      </c>
      <c r="C3260" s="3" t="s">
        <v>7850</v>
      </c>
      <c r="D3260" s="6">
        <v>2000</v>
      </c>
      <c r="E3260" s="8">
        <v>358</v>
      </c>
      <c r="F3260" t="s">
        <v>8220</v>
      </c>
      <c r="G3260" t="s">
        <v>8223</v>
      </c>
      <c r="H3260" t="s">
        <v>8245</v>
      </c>
      <c r="I3260" s="14">
        <v>1407808438</v>
      </c>
      <c r="J3260" s="14">
        <v>1405217355</v>
      </c>
      <c r="K3260" t="b">
        <v>0</v>
      </c>
      <c r="L3260">
        <v>14</v>
      </c>
      <c r="M3260" t="b">
        <v>0</v>
      </c>
      <c r="N3260" t="s">
        <v>8269</v>
      </c>
      <c r="O3260">
        <f t="shared" si="186"/>
        <v>18</v>
      </c>
      <c r="P3260" t="s">
        <v>8319</v>
      </c>
      <c r="Q3260" t="s">
        <v>8320</v>
      </c>
      <c r="R3260" s="12">
        <f t="shared" si="184"/>
        <v>41833.089756944442</v>
      </c>
      <c r="S3260" s="13">
        <f t="shared" si="185"/>
        <v>41863.079143518517</v>
      </c>
    </row>
    <row r="3261" spans="1:20" ht="43.2" x14ac:dyDescent="0.3">
      <c r="A3261">
        <v>2917</v>
      </c>
      <c r="B3261" s="3" t="s">
        <v>2917</v>
      </c>
      <c r="C3261" s="3" t="s">
        <v>7027</v>
      </c>
      <c r="D3261" s="6">
        <v>2000</v>
      </c>
      <c r="E3261" s="8">
        <v>437</v>
      </c>
      <c r="F3261" t="s">
        <v>8220</v>
      </c>
      <c r="G3261" t="s">
        <v>8223</v>
      </c>
      <c r="H3261" t="s">
        <v>8245</v>
      </c>
      <c r="I3261" s="14">
        <v>1442381847</v>
      </c>
      <c r="J3261" s="14">
        <v>1440826647</v>
      </c>
      <c r="K3261" t="b">
        <v>0</v>
      </c>
      <c r="L3261">
        <v>9</v>
      </c>
      <c r="M3261" t="b">
        <v>0</v>
      </c>
      <c r="N3261" t="s">
        <v>8269</v>
      </c>
      <c r="O3261">
        <f t="shared" si="186"/>
        <v>22</v>
      </c>
      <c r="P3261" t="s">
        <v>8319</v>
      </c>
      <c r="Q3261" t="s">
        <v>8320</v>
      </c>
      <c r="R3261" s="12">
        <f t="shared" si="184"/>
        <v>42245.234340277777</v>
      </c>
      <c r="S3261" s="13">
        <f t="shared" si="185"/>
        <v>42263.234340277777</v>
      </c>
    </row>
    <row r="3262" spans="1:20" ht="43.2" x14ac:dyDescent="0.3">
      <c r="A3262">
        <v>3461</v>
      </c>
      <c r="B3262" s="3" t="s">
        <v>3460</v>
      </c>
      <c r="C3262" s="3" t="s">
        <v>7571</v>
      </c>
      <c r="D3262" s="6">
        <v>500</v>
      </c>
      <c r="E3262" s="8">
        <v>695</v>
      </c>
      <c r="F3262" t="s">
        <v>8218</v>
      </c>
      <c r="G3262" t="s">
        <v>8223</v>
      </c>
      <c r="H3262" t="s">
        <v>8245</v>
      </c>
      <c r="I3262" s="14">
        <v>1477710000</v>
      </c>
      <c r="J3262" s="14">
        <v>1475248279</v>
      </c>
      <c r="K3262" t="b">
        <v>0</v>
      </c>
      <c r="L3262">
        <v>12</v>
      </c>
      <c r="M3262" t="b">
        <v>1</v>
      </c>
      <c r="N3262" t="s">
        <v>8269</v>
      </c>
      <c r="O3262">
        <f t="shared" si="186"/>
        <v>139</v>
      </c>
      <c r="P3262" t="s">
        <v>8319</v>
      </c>
      <c r="Q3262" t="s">
        <v>8320</v>
      </c>
      <c r="R3262" s="12">
        <f t="shared" si="184"/>
        <v>42643.632858796293</v>
      </c>
      <c r="S3262" s="13">
        <f t="shared" si="185"/>
        <v>42672.125</v>
      </c>
      <c r="T3262">
        <f>YEAR(R3262)</f>
        <v>2016</v>
      </c>
    </row>
    <row r="3263" spans="1:20" ht="43.2" x14ac:dyDescent="0.3">
      <c r="A3263">
        <v>3916</v>
      </c>
      <c r="B3263" s="3" t="s">
        <v>3913</v>
      </c>
      <c r="C3263" s="3" t="s">
        <v>8024</v>
      </c>
      <c r="D3263" s="6">
        <v>2000</v>
      </c>
      <c r="E3263" s="8">
        <v>0</v>
      </c>
      <c r="F3263" t="s">
        <v>8220</v>
      </c>
      <c r="G3263" t="s">
        <v>8231</v>
      </c>
      <c r="H3263" t="s">
        <v>8252</v>
      </c>
      <c r="I3263" s="14">
        <v>1464952752</v>
      </c>
      <c r="J3263" s="14">
        <v>1462360752</v>
      </c>
      <c r="K3263" t="b">
        <v>0</v>
      </c>
      <c r="L3263">
        <v>0</v>
      </c>
      <c r="M3263" t="b">
        <v>0</v>
      </c>
      <c r="N3263" t="s">
        <v>8269</v>
      </c>
      <c r="O3263">
        <f t="shared" si="186"/>
        <v>0</v>
      </c>
      <c r="P3263" t="s">
        <v>8319</v>
      </c>
      <c r="Q3263" t="s">
        <v>8320</v>
      </c>
      <c r="R3263" s="12">
        <f t="shared" si="184"/>
        <v>42494.471666666665</v>
      </c>
      <c r="S3263" s="13">
        <f t="shared" si="185"/>
        <v>42524.471666666665</v>
      </c>
    </row>
    <row r="3264" spans="1:20" ht="43.2" x14ac:dyDescent="0.3">
      <c r="A3264">
        <v>533</v>
      </c>
      <c r="B3264" s="3" t="s">
        <v>534</v>
      </c>
      <c r="C3264" s="3" t="s">
        <v>4643</v>
      </c>
      <c r="D3264" s="6">
        <v>2000</v>
      </c>
      <c r="E3264" s="8">
        <v>2004</v>
      </c>
      <c r="F3264" t="s">
        <v>8218</v>
      </c>
      <c r="G3264" t="s">
        <v>8224</v>
      </c>
      <c r="H3264" t="s">
        <v>8246</v>
      </c>
      <c r="I3264" s="14">
        <v>1463394365</v>
      </c>
      <c r="J3264" s="14">
        <v>1461320765</v>
      </c>
      <c r="K3264" t="b">
        <v>0</v>
      </c>
      <c r="L3264">
        <v>17</v>
      </c>
      <c r="M3264" t="b">
        <v>1</v>
      </c>
      <c r="N3264" t="s">
        <v>8269</v>
      </c>
      <c r="O3264">
        <f t="shared" si="186"/>
        <v>100</v>
      </c>
      <c r="P3264" t="s">
        <v>8319</v>
      </c>
      <c r="Q3264" t="s">
        <v>8320</v>
      </c>
      <c r="R3264" s="12">
        <f t="shared" si="184"/>
        <v>42482.43478009259</v>
      </c>
      <c r="S3264" s="13">
        <f t="shared" si="185"/>
        <v>42506.43478009259</v>
      </c>
    </row>
    <row r="3265" spans="1:20" ht="43.2" x14ac:dyDescent="0.3">
      <c r="A3265">
        <v>3978</v>
      </c>
      <c r="B3265" s="3" t="s">
        <v>3975</v>
      </c>
      <c r="C3265" s="3" t="s">
        <v>8085</v>
      </c>
      <c r="D3265" s="6">
        <v>2000</v>
      </c>
      <c r="E3265" s="8">
        <v>214</v>
      </c>
      <c r="F3265" t="s">
        <v>8220</v>
      </c>
      <c r="G3265" t="s">
        <v>8223</v>
      </c>
      <c r="H3265" t="s">
        <v>8245</v>
      </c>
      <c r="I3265" s="14">
        <v>1422717953</v>
      </c>
      <c r="J3265" s="14">
        <v>1417533953</v>
      </c>
      <c r="K3265" t="b">
        <v>0</v>
      </c>
      <c r="L3265">
        <v>8</v>
      </c>
      <c r="M3265" t="b">
        <v>0</v>
      </c>
      <c r="N3265" t="s">
        <v>8269</v>
      </c>
      <c r="O3265">
        <f t="shared" si="186"/>
        <v>11</v>
      </c>
      <c r="P3265" t="s">
        <v>8319</v>
      </c>
      <c r="Q3265" t="s">
        <v>8320</v>
      </c>
      <c r="R3265" s="12">
        <f t="shared" si="184"/>
        <v>41975.642974537041</v>
      </c>
      <c r="S3265" s="13">
        <f t="shared" si="185"/>
        <v>42035.642974537041</v>
      </c>
    </row>
    <row r="3266" spans="1:20" ht="43.2" x14ac:dyDescent="0.3">
      <c r="A3266">
        <v>3965</v>
      </c>
      <c r="B3266" s="3" t="s">
        <v>3962</v>
      </c>
      <c r="C3266" s="3" t="s">
        <v>8072</v>
      </c>
      <c r="D3266" s="6">
        <v>2000</v>
      </c>
      <c r="E3266" s="8">
        <v>285</v>
      </c>
      <c r="F3266" t="s">
        <v>8220</v>
      </c>
      <c r="G3266" t="s">
        <v>8223</v>
      </c>
      <c r="H3266" t="s">
        <v>8245</v>
      </c>
      <c r="I3266" s="14">
        <v>1460608780</v>
      </c>
      <c r="J3266" s="14">
        <v>1455428380</v>
      </c>
      <c r="K3266" t="b">
        <v>0</v>
      </c>
      <c r="L3266">
        <v>4</v>
      </c>
      <c r="M3266" t="b">
        <v>0</v>
      </c>
      <c r="N3266" t="s">
        <v>8269</v>
      </c>
      <c r="O3266">
        <f t="shared" si="186"/>
        <v>14</v>
      </c>
      <c r="P3266" t="s">
        <v>8319</v>
      </c>
      <c r="Q3266" t="s">
        <v>8320</v>
      </c>
      <c r="R3266" s="12">
        <f t="shared" ref="R3266:R3329" si="191">(((J3266/60)/60)/24)+DATE(1970,1,1)</f>
        <v>42414.235879629632</v>
      </c>
      <c r="S3266" s="13">
        <f t="shared" ref="S3266:S3329" si="192">(((I3266/60)/60)/24)+DATE(1970,1,1)</f>
        <v>42474.194212962961</v>
      </c>
    </row>
    <row r="3267" spans="1:20" ht="28.8" x14ac:dyDescent="0.3">
      <c r="A3267">
        <v>1303</v>
      </c>
      <c r="B3267" s="3" t="s">
        <v>1304</v>
      </c>
      <c r="C3267" s="3" t="s">
        <v>5413</v>
      </c>
      <c r="D3267" s="6">
        <v>3500</v>
      </c>
      <c r="E3267" s="8">
        <v>4559.13</v>
      </c>
      <c r="F3267" t="s">
        <v>8218</v>
      </c>
      <c r="G3267" t="s">
        <v>8224</v>
      </c>
      <c r="H3267" t="s">
        <v>8246</v>
      </c>
      <c r="I3267" s="14">
        <v>1469962800</v>
      </c>
      <c r="J3267" s="14">
        <v>1468578920</v>
      </c>
      <c r="K3267" t="b">
        <v>0</v>
      </c>
      <c r="L3267">
        <v>108</v>
      </c>
      <c r="M3267" t="b">
        <v>1</v>
      </c>
      <c r="N3267" t="s">
        <v>8269</v>
      </c>
      <c r="O3267">
        <f t="shared" si="186"/>
        <v>130</v>
      </c>
      <c r="P3267" t="s">
        <v>8319</v>
      </c>
      <c r="Q3267" t="s">
        <v>8320</v>
      </c>
      <c r="R3267" s="12">
        <f t="shared" si="191"/>
        <v>42566.441203703704</v>
      </c>
      <c r="S3267" s="13">
        <f t="shared" si="192"/>
        <v>42582.458333333328</v>
      </c>
    </row>
    <row r="3268" spans="1:20" ht="43.2" x14ac:dyDescent="0.3">
      <c r="A3268">
        <v>2859</v>
      </c>
      <c r="B3268" s="3" t="s">
        <v>2859</v>
      </c>
      <c r="C3268" s="3" t="s">
        <v>6969</v>
      </c>
      <c r="D3268" s="6">
        <v>2000</v>
      </c>
      <c r="E3268" s="8">
        <v>35</v>
      </c>
      <c r="F3268" t="s">
        <v>8220</v>
      </c>
      <c r="G3268" t="s">
        <v>8225</v>
      </c>
      <c r="H3268" t="s">
        <v>8247</v>
      </c>
      <c r="I3268" s="14">
        <v>1444984904</v>
      </c>
      <c r="J3268" s="14">
        <v>1439800904</v>
      </c>
      <c r="K3268" t="b">
        <v>0</v>
      </c>
      <c r="L3268">
        <v>1</v>
      </c>
      <c r="M3268" t="b">
        <v>0</v>
      </c>
      <c r="N3268" t="s">
        <v>8269</v>
      </c>
      <c r="O3268">
        <f t="shared" si="186"/>
        <v>2</v>
      </c>
      <c r="P3268" t="s">
        <v>8319</v>
      </c>
      <c r="Q3268" t="s">
        <v>8320</v>
      </c>
      <c r="R3268" s="12">
        <f t="shared" si="191"/>
        <v>42233.362314814818</v>
      </c>
      <c r="S3268" s="13">
        <f t="shared" si="192"/>
        <v>42293.362314814818</v>
      </c>
    </row>
    <row r="3269" spans="1:20" ht="43.2" x14ac:dyDescent="0.3">
      <c r="A3269">
        <v>1284</v>
      </c>
      <c r="B3269" s="3" t="s">
        <v>1285</v>
      </c>
      <c r="C3269" s="3" t="s">
        <v>5394</v>
      </c>
      <c r="D3269" s="6">
        <v>2000</v>
      </c>
      <c r="E3269" s="8">
        <v>2020</v>
      </c>
      <c r="F3269" t="s">
        <v>8218</v>
      </c>
      <c r="G3269" t="s">
        <v>8223</v>
      </c>
      <c r="H3269" t="s">
        <v>8245</v>
      </c>
      <c r="I3269" s="14">
        <v>1483203540</v>
      </c>
      <c r="J3269" s="14">
        <v>1481175482</v>
      </c>
      <c r="K3269" t="b">
        <v>0</v>
      </c>
      <c r="L3269">
        <v>31</v>
      </c>
      <c r="M3269" t="b">
        <v>1</v>
      </c>
      <c r="N3269" t="s">
        <v>8269</v>
      </c>
      <c r="O3269">
        <f t="shared" si="186"/>
        <v>101</v>
      </c>
      <c r="P3269" t="s">
        <v>8319</v>
      </c>
      <c r="Q3269" t="s">
        <v>8320</v>
      </c>
      <c r="R3269" s="12">
        <f t="shared" si="191"/>
        <v>42712.23474537037</v>
      </c>
      <c r="S3269" s="13">
        <f t="shared" si="192"/>
        <v>42735.707638888889</v>
      </c>
      <c r="T3269">
        <f>YEAR(R3269)</f>
        <v>2016</v>
      </c>
    </row>
    <row r="3270" spans="1:20" ht="43.2" x14ac:dyDescent="0.3">
      <c r="A3270">
        <v>3555</v>
      </c>
      <c r="B3270" s="3" t="s">
        <v>3554</v>
      </c>
      <c r="C3270" s="3" t="s">
        <v>7665</v>
      </c>
      <c r="D3270" s="6">
        <v>2400</v>
      </c>
      <c r="E3270" s="8">
        <v>2400</v>
      </c>
      <c r="F3270" t="s">
        <v>8218</v>
      </c>
      <c r="G3270" t="s">
        <v>8236</v>
      </c>
      <c r="H3270" t="s">
        <v>8248</v>
      </c>
      <c r="I3270" s="14">
        <v>1479382594</v>
      </c>
      <c r="J3270" s="14">
        <v>1476786994</v>
      </c>
      <c r="K3270" t="b">
        <v>0</v>
      </c>
      <c r="L3270">
        <v>14</v>
      </c>
      <c r="M3270" t="b">
        <v>1</v>
      </c>
      <c r="N3270" t="s">
        <v>8269</v>
      </c>
      <c r="O3270">
        <f t="shared" si="186"/>
        <v>100</v>
      </c>
      <c r="P3270" t="s">
        <v>8319</v>
      </c>
      <c r="Q3270" t="s">
        <v>8320</v>
      </c>
      <c r="R3270" s="12">
        <f t="shared" si="191"/>
        <v>42661.442060185189</v>
      </c>
      <c r="S3270" s="13">
        <f t="shared" si="192"/>
        <v>42691.483726851846</v>
      </c>
    </row>
    <row r="3271" spans="1:20" ht="57.6" x14ac:dyDescent="0.3">
      <c r="A3271">
        <v>4013</v>
      </c>
      <c r="B3271" s="3" t="s">
        <v>4009</v>
      </c>
      <c r="C3271" s="3" t="s">
        <v>8118</v>
      </c>
      <c r="D3271" s="6">
        <v>2000</v>
      </c>
      <c r="E3271" s="8">
        <v>26</v>
      </c>
      <c r="F3271" t="s">
        <v>8220</v>
      </c>
      <c r="G3271" t="s">
        <v>8223</v>
      </c>
      <c r="H3271" t="s">
        <v>8245</v>
      </c>
      <c r="I3271" s="14">
        <v>1424070823</v>
      </c>
      <c r="J3271" s="14">
        <v>1421478823</v>
      </c>
      <c r="K3271" t="b">
        <v>0</v>
      </c>
      <c r="L3271">
        <v>2</v>
      </c>
      <c r="M3271" t="b">
        <v>0</v>
      </c>
      <c r="N3271" t="s">
        <v>8269</v>
      </c>
      <c r="O3271">
        <f t="shared" si="186"/>
        <v>1</v>
      </c>
      <c r="P3271" t="s">
        <v>8319</v>
      </c>
      <c r="Q3271" t="s">
        <v>8320</v>
      </c>
      <c r="R3271" s="12">
        <f t="shared" si="191"/>
        <v>42021.301192129627</v>
      </c>
      <c r="S3271" s="13">
        <f t="shared" si="192"/>
        <v>42051.301192129627</v>
      </c>
    </row>
    <row r="3272" spans="1:20" ht="43.2" x14ac:dyDescent="0.3">
      <c r="A3272">
        <v>3339</v>
      </c>
      <c r="B3272" s="3" t="s">
        <v>3339</v>
      </c>
      <c r="C3272" s="3" t="s">
        <v>7449</v>
      </c>
      <c r="D3272" s="6">
        <v>8000</v>
      </c>
      <c r="E3272" s="8">
        <v>8348</v>
      </c>
      <c r="F3272" t="s">
        <v>8218</v>
      </c>
      <c r="G3272" t="s">
        <v>8223</v>
      </c>
      <c r="H3272" t="s">
        <v>8245</v>
      </c>
      <c r="I3272" s="14">
        <v>1469721518</v>
      </c>
      <c r="J3272" s="14">
        <v>1467129518</v>
      </c>
      <c r="K3272" t="b">
        <v>0</v>
      </c>
      <c r="L3272">
        <v>47</v>
      </c>
      <c r="M3272" t="b">
        <v>1</v>
      </c>
      <c r="N3272" t="s">
        <v>8269</v>
      </c>
      <c r="O3272">
        <f t="shared" si="186"/>
        <v>104</v>
      </c>
      <c r="P3272" t="s">
        <v>8319</v>
      </c>
      <c r="Q3272" t="s">
        <v>8320</v>
      </c>
      <c r="R3272" s="12">
        <f t="shared" si="191"/>
        <v>42549.665717592594</v>
      </c>
      <c r="S3272" s="13">
        <f t="shared" si="192"/>
        <v>42579.665717592594</v>
      </c>
      <c r="T3272">
        <f>YEAR(R3272)</f>
        <v>2016</v>
      </c>
    </row>
    <row r="3273" spans="1:20" ht="43.2" x14ac:dyDescent="0.3">
      <c r="A3273">
        <v>4064</v>
      </c>
      <c r="B3273" s="3" t="s">
        <v>4060</v>
      </c>
      <c r="C3273" s="3" t="s">
        <v>8168</v>
      </c>
      <c r="D3273" s="6">
        <v>2000</v>
      </c>
      <c r="E3273" s="8">
        <v>385</v>
      </c>
      <c r="F3273" t="s">
        <v>8220</v>
      </c>
      <c r="G3273" t="s">
        <v>8225</v>
      </c>
      <c r="H3273" t="s">
        <v>8247</v>
      </c>
      <c r="I3273" s="14">
        <v>1430316426</v>
      </c>
      <c r="J3273" s="14">
        <v>1427724426</v>
      </c>
      <c r="K3273" t="b">
        <v>0</v>
      </c>
      <c r="L3273">
        <v>6</v>
      </c>
      <c r="M3273" t="b">
        <v>0</v>
      </c>
      <c r="N3273" t="s">
        <v>8269</v>
      </c>
      <c r="O3273">
        <f t="shared" si="186"/>
        <v>19</v>
      </c>
      <c r="P3273" t="s">
        <v>8319</v>
      </c>
      <c r="Q3273" t="s">
        <v>8320</v>
      </c>
      <c r="R3273" s="12">
        <f t="shared" si="191"/>
        <v>42093.588263888887</v>
      </c>
      <c r="S3273" s="13">
        <f t="shared" si="192"/>
        <v>42123.588263888887</v>
      </c>
    </row>
    <row r="3274" spans="1:20" ht="43.2" x14ac:dyDescent="0.3">
      <c r="A3274">
        <v>4075</v>
      </c>
      <c r="B3274" s="3" t="s">
        <v>4071</v>
      </c>
      <c r="C3274" s="3" t="s">
        <v>8178</v>
      </c>
      <c r="D3274" s="6">
        <v>2000</v>
      </c>
      <c r="E3274" s="8">
        <v>576</v>
      </c>
      <c r="F3274" t="s">
        <v>8220</v>
      </c>
      <c r="G3274" t="s">
        <v>8224</v>
      </c>
      <c r="H3274" t="s">
        <v>8246</v>
      </c>
      <c r="I3274" s="14">
        <v>1404149280</v>
      </c>
      <c r="J3274" s="14">
        <v>1400547969</v>
      </c>
      <c r="K3274" t="b">
        <v>0</v>
      </c>
      <c r="L3274">
        <v>13</v>
      </c>
      <c r="M3274" t="b">
        <v>0</v>
      </c>
      <c r="N3274" t="s">
        <v>8269</v>
      </c>
      <c r="O3274">
        <f t="shared" ref="O3274:O3337" si="193">ROUND(E3274/D3274*100,0)</f>
        <v>29</v>
      </c>
      <c r="P3274" t="s">
        <v>8319</v>
      </c>
      <c r="Q3274" t="s">
        <v>8320</v>
      </c>
      <c r="R3274" s="12">
        <f t="shared" si="191"/>
        <v>41779.045937499999</v>
      </c>
      <c r="S3274" s="13">
        <f t="shared" si="192"/>
        <v>41820.727777777778</v>
      </c>
    </row>
    <row r="3275" spans="1:20" ht="43.2" x14ac:dyDescent="0.3">
      <c r="A3275">
        <v>3333</v>
      </c>
      <c r="B3275" s="3" t="s">
        <v>3333</v>
      </c>
      <c r="C3275" s="3" t="s">
        <v>7443</v>
      </c>
      <c r="D3275" s="6">
        <v>3500</v>
      </c>
      <c r="E3275" s="8">
        <v>3660</v>
      </c>
      <c r="F3275" t="s">
        <v>8218</v>
      </c>
      <c r="G3275" t="s">
        <v>8223</v>
      </c>
      <c r="H3275" t="s">
        <v>8245</v>
      </c>
      <c r="I3275" s="14">
        <v>1434384880</v>
      </c>
      <c r="J3275" s="14">
        <v>1432484080</v>
      </c>
      <c r="K3275" t="b">
        <v>0</v>
      </c>
      <c r="L3275">
        <v>111</v>
      </c>
      <c r="M3275" t="b">
        <v>1</v>
      </c>
      <c r="N3275" t="s">
        <v>8269</v>
      </c>
      <c r="O3275">
        <f t="shared" si="193"/>
        <v>105</v>
      </c>
      <c r="P3275" t="s">
        <v>8319</v>
      </c>
      <c r="Q3275" t="s">
        <v>8320</v>
      </c>
      <c r="R3275" s="12">
        <f t="shared" si="191"/>
        <v>42148.676851851851</v>
      </c>
      <c r="S3275" s="13">
        <f t="shared" si="192"/>
        <v>42170.676851851851</v>
      </c>
      <c r="T3275">
        <f t="shared" ref="T3275:T3276" si="194">YEAR(R3275)</f>
        <v>2015</v>
      </c>
    </row>
    <row r="3276" spans="1:20" ht="43.2" x14ac:dyDescent="0.3">
      <c r="A3276">
        <v>3365</v>
      </c>
      <c r="B3276" s="3" t="s">
        <v>3364</v>
      </c>
      <c r="C3276" s="3" t="s">
        <v>7475</v>
      </c>
      <c r="D3276" s="6">
        <v>2500</v>
      </c>
      <c r="E3276" s="8">
        <v>2600</v>
      </c>
      <c r="F3276" t="s">
        <v>8218</v>
      </c>
      <c r="G3276" t="s">
        <v>8223</v>
      </c>
      <c r="H3276" t="s">
        <v>8245</v>
      </c>
      <c r="I3276" s="14">
        <v>1449973592</v>
      </c>
      <c r="J3276" s="14">
        <v>1447381592</v>
      </c>
      <c r="K3276" t="b">
        <v>0</v>
      </c>
      <c r="L3276">
        <v>3</v>
      </c>
      <c r="M3276" t="b">
        <v>1</v>
      </c>
      <c r="N3276" t="s">
        <v>8269</v>
      </c>
      <c r="O3276">
        <f t="shared" si="193"/>
        <v>104</v>
      </c>
      <c r="P3276" t="s">
        <v>8319</v>
      </c>
      <c r="Q3276" t="s">
        <v>8320</v>
      </c>
      <c r="R3276" s="12">
        <f t="shared" si="191"/>
        <v>42321.101759259262</v>
      </c>
      <c r="S3276" s="13">
        <f t="shared" si="192"/>
        <v>42351.101759259262</v>
      </c>
      <c r="T3276">
        <f t="shared" si="194"/>
        <v>2015</v>
      </c>
    </row>
    <row r="3277" spans="1:20" ht="57.6" x14ac:dyDescent="0.3">
      <c r="A3277">
        <v>3654</v>
      </c>
      <c r="B3277" s="3" t="s">
        <v>3651</v>
      </c>
      <c r="C3277" s="3" t="s">
        <v>7764</v>
      </c>
      <c r="D3277" s="6">
        <v>1500</v>
      </c>
      <c r="E3277" s="8">
        <v>2616</v>
      </c>
      <c r="F3277" t="s">
        <v>8218</v>
      </c>
      <c r="G3277" t="s">
        <v>8224</v>
      </c>
      <c r="H3277" t="s">
        <v>8246</v>
      </c>
      <c r="I3277" s="14">
        <v>1459702800</v>
      </c>
      <c r="J3277" s="14">
        <v>1457690386</v>
      </c>
      <c r="K3277" t="b">
        <v>0</v>
      </c>
      <c r="L3277">
        <v>38</v>
      </c>
      <c r="M3277" t="b">
        <v>1</v>
      </c>
      <c r="N3277" t="s">
        <v>8269</v>
      </c>
      <c r="O3277">
        <f t="shared" si="193"/>
        <v>174</v>
      </c>
      <c r="P3277" t="s">
        <v>8319</v>
      </c>
      <c r="Q3277" t="s">
        <v>8320</v>
      </c>
      <c r="R3277" s="12">
        <f t="shared" si="191"/>
        <v>42440.416504629626</v>
      </c>
      <c r="S3277" s="13">
        <f t="shared" si="192"/>
        <v>42463.708333333328</v>
      </c>
    </row>
    <row r="3278" spans="1:20" ht="43.2" x14ac:dyDescent="0.3">
      <c r="A3278">
        <v>3417</v>
      </c>
      <c r="B3278" s="3" t="s">
        <v>3416</v>
      </c>
      <c r="C3278" s="3" t="s">
        <v>7527</v>
      </c>
      <c r="D3278" s="6">
        <v>1700</v>
      </c>
      <c r="E3278" s="8">
        <v>1700.01</v>
      </c>
      <c r="F3278" t="s">
        <v>8218</v>
      </c>
      <c r="G3278" t="s">
        <v>8223</v>
      </c>
      <c r="H3278" t="s">
        <v>8245</v>
      </c>
      <c r="I3278" s="14">
        <v>1414284180</v>
      </c>
      <c r="J3278" s="14">
        <v>1410558948</v>
      </c>
      <c r="K3278" t="b">
        <v>0</v>
      </c>
      <c r="L3278">
        <v>45</v>
      </c>
      <c r="M3278" t="b">
        <v>1</v>
      </c>
      <c r="N3278" t="s">
        <v>8269</v>
      </c>
      <c r="O3278">
        <f t="shared" si="193"/>
        <v>100</v>
      </c>
      <c r="P3278" t="s">
        <v>8319</v>
      </c>
      <c r="Q3278" t="s">
        <v>8320</v>
      </c>
      <c r="R3278" s="12">
        <f t="shared" si="191"/>
        <v>41894.91375</v>
      </c>
      <c r="S3278" s="13">
        <f t="shared" si="192"/>
        <v>41938.029861111114</v>
      </c>
      <c r="T3278">
        <f>YEAR(R3278)</f>
        <v>2014</v>
      </c>
    </row>
    <row r="3279" spans="1:20" ht="43.2" x14ac:dyDescent="0.3">
      <c r="A3279">
        <v>4094</v>
      </c>
      <c r="B3279" s="3" t="s">
        <v>4090</v>
      </c>
      <c r="C3279" s="3" t="s">
        <v>8197</v>
      </c>
      <c r="D3279" s="6">
        <v>2000</v>
      </c>
      <c r="E3279" s="8">
        <v>730</v>
      </c>
      <c r="F3279" t="s">
        <v>8220</v>
      </c>
      <c r="G3279" t="s">
        <v>8223</v>
      </c>
      <c r="H3279" t="s">
        <v>8245</v>
      </c>
      <c r="I3279" s="14">
        <v>1413953940</v>
      </c>
      <c r="J3279" s="14">
        <v>1410141900</v>
      </c>
      <c r="K3279" t="b">
        <v>0</v>
      </c>
      <c r="L3279">
        <v>8</v>
      </c>
      <c r="M3279" t="b">
        <v>0</v>
      </c>
      <c r="N3279" t="s">
        <v>8269</v>
      </c>
      <c r="O3279">
        <f t="shared" si="193"/>
        <v>37</v>
      </c>
      <c r="P3279" t="s">
        <v>8319</v>
      </c>
      <c r="Q3279" t="s">
        <v>8320</v>
      </c>
      <c r="R3279" s="12">
        <f t="shared" si="191"/>
        <v>41890.086805555555</v>
      </c>
      <c r="S3279" s="13">
        <f t="shared" si="192"/>
        <v>41934.207638888889</v>
      </c>
    </row>
    <row r="3280" spans="1:20" ht="43.2" x14ac:dyDescent="0.3">
      <c r="A3280">
        <v>3574</v>
      </c>
      <c r="B3280" s="3" t="s">
        <v>3573</v>
      </c>
      <c r="C3280" s="3" t="s">
        <v>7684</v>
      </c>
      <c r="D3280" s="6">
        <v>5800</v>
      </c>
      <c r="E3280" s="8">
        <v>6155</v>
      </c>
      <c r="F3280" t="s">
        <v>8218</v>
      </c>
      <c r="G3280" t="s">
        <v>8223</v>
      </c>
      <c r="H3280" t="s">
        <v>8245</v>
      </c>
      <c r="I3280" s="14">
        <v>1415921848</v>
      </c>
      <c r="J3280" s="14">
        <v>1413326248</v>
      </c>
      <c r="K3280" t="b">
        <v>0</v>
      </c>
      <c r="L3280">
        <v>45</v>
      </c>
      <c r="M3280" t="b">
        <v>1</v>
      </c>
      <c r="N3280" t="s">
        <v>8269</v>
      </c>
      <c r="O3280">
        <f t="shared" si="193"/>
        <v>106</v>
      </c>
      <c r="P3280" t="s">
        <v>8319</v>
      </c>
      <c r="Q3280" t="s">
        <v>8320</v>
      </c>
      <c r="R3280" s="12">
        <f t="shared" si="191"/>
        <v>41926.942685185182</v>
      </c>
      <c r="S3280" s="13">
        <f t="shared" si="192"/>
        <v>41956.984351851846</v>
      </c>
      <c r="T3280">
        <f>YEAR(R3280)</f>
        <v>2014</v>
      </c>
    </row>
    <row r="3281" spans="1:20" ht="43.2" x14ac:dyDescent="0.3">
      <c r="A3281">
        <v>4003</v>
      </c>
      <c r="B3281" s="3" t="s">
        <v>3999</v>
      </c>
      <c r="C3281" s="3" t="s">
        <v>8071</v>
      </c>
      <c r="D3281" s="6">
        <v>2000</v>
      </c>
      <c r="E3281" s="8">
        <v>201</v>
      </c>
      <c r="F3281" t="s">
        <v>8220</v>
      </c>
      <c r="G3281" t="s">
        <v>8223</v>
      </c>
      <c r="H3281" t="s">
        <v>8245</v>
      </c>
      <c r="I3281" s="14">
        <v>1424009147</v>
      </c>
      <c r="J3281" s="14">
        <v>1421417147</v>
      </c>
      <c r="K3281" t="b">
        <v>0</v>
      </c>
      <c r="L3281">
        <v>2</v>
      </c>
      <c r="M3281" t="b">
        <v>0</v>
      </c>
      <c r="N3281" t="s">
        <v>8269</v>
      </c>
      <c r="O3281">
        <f t="shared" si="193"/>
        <v>10</v>
      </c>
      <c r="P3281" t="s">
        <v>8319</v>
      </c>
      <c r="Q3281" t="s">
        <v>8320</v>
      </c>
      <c r="R3281" s="12">
        <f t="shared" si="191"/>
        <v>42020.587349537032</v>
      </c>
      <c r="S3281" s="13">
        <f t="shared" si="192"/>
        <v>42050.587349537032</v>
      </c>
    </row>
    <row r="3282" spans="1:20" ht="43.2" x14ac:dyDescent="0.3">
      <c r="A3282">
        <v>3964</v>
      </c>
      <c r="B3282" s="3" t="s">
        <v>3961</v>
      </c>
      <c r="C3282" s="3" t="s">
        <v>8071</v>
      </c>
      <c r="D3282" s="6">
        <v>2000</v>
      </c>
      <c r="E3282" s="8">
        <v>126</v>
      </c>
      <c r="F3282" t="s">
        <v>8220</v>
      </c>
      <c r="G3282" t="s">
        <v>8223</v>
      </c>
      <c r="H3282" t="s">
        <v>8245</v>
      </c>
      <c r="I3282" s="14">
        <v>1429460386</v>
      </c>
      <c r="J3282" s="14">
        <v>1424279986</v>
      </c>
      <c r="K3282" t="b">
        <v>0</v>
      </c>
      <c r="L3282">
        <v>3</v>
      </c>
      <c r="M3282" t="b">
        <v>0</v>
      </c>
      <c r="N3282" t="s">
        <v>8269</v>
      </c>
      <c r="O3282">
        <f t="shared" si="193"/>
        <v>6</v>
      </c>
      <c r="P3282" t="s">
        <v>8319</v>
      </c>
      <c r="Q3282" t="s">
        <v>8320</v>
      </c>
      <c r="R3282" s="12">
        <f t="shared" si="191"/>
        <v>42053.722060185188</v>
      </c>
      <c r="S3282" s="13">
        <f t="shared" si="192"/>
        <v>42113.680393518516</v>
      </c>
    </row>
    <row r="3283" spans="1:20" ht="28.8" x14ac:dyDescent="0.3">
      <c r="A3283">
        <v>3700</v>
      </c>
      <c r="B3283" s="3" t="s">
        <v>3697</v>
      </c>
      <c r="C3283" s="3" t="s">
        <v>7810</v>
      </c>
      <c r="D3283" s="6">
        <v>500</v>
      </c>
      <c r="E3283" s="8">
        <v>606</v>
      </c>
      <c r="F3283" t="s">
        <v>8218</v>
      </c>
      <c r="G3283" t="s">
        <v>8223</v>
      </c>
      <c r="H3283" t="s">
        <v>8245</v>
      </c>
      <c r="I3283" s="14">
        <v>1412092800</v>
      </c>
      <c r="J3283" s="14">
        <v>1409493800</v>
      </c>
      <c r="K3283" t="b">
        <v>0</v>
      </c>
      <c r="L3283">
        <v>18</v>
      </c>
      <c r="M3283" t="b">
        <v>1</v>
      </c>
      <c r="N3283" t="s">
        <v>8269</v>
      </c>
      <c r="O3283">
        <f t="shared" si="193"/>
        <v>121</v>
      </c>
      <c r="P3283" t="s">
        <v>8319</v>
      </c>
      <c r="Q3283" t="s">
        <v>8320</v>
      </c>
      <c r="R3283" s="12">
        <f t="shared" si="191"/>
        <v>41882.585648148146</v>
      </c>
      <c r="S3283" s="13">
        <f t="shared" si="192"/>
        <v>41912.666666666664</v>
      </c>
      <c r="T3283">
        <f t="shared" ref="T3283:T3284" si="195">YEAR(R3283)</f>
        <v>2014</v>
      </c>
    </row>
    <row r="3284" spans="1:20" ht="43.2" x14ac:dyDescent="0.3">
      <c r="A3284">
        <v>3480</v>
      </c>
      <c r="B3284" s="3" t="s">
        <v>3479</v>
      </c>
      <c r="C3284" s="3" t="s">
        <v>7590</v>
      </c>
      <c r="D3284" s="6">
        <v>1500</v>
      </c>
      <c r="E3284" s="8">
        <v>2140</v>
      </c>
      <c r="F3284" t="s">
        <v>8218</v>
      </c>
      <c r="G3284" t="s">
        <v>8223</v>
      </c>
      <c r="H3284" t="s">
        <v>8245</v>
      </c>
      <c r="I3284" s="14">
        <v>1436562000</v>
      </c>
      <c r="J3284" s="14">
        <v>1434440227</v>
      </c>
      <c r="K3284" t="b">
        <v>0</v>
      </c>
      <c r="L3284">
        <v>13</v>
      </c>
      <c r="M3284" t="b">
        <v>1</v>
      </c>
      <c r="N3284" t="s">
        <v>8269</v>
      </c>
      <c r="O3284">
        <f t="shared" si="193"/>
        <v>143</v>
      </c>
      <c r="P3284" t="s">
        <v>8319</v>
      </c>
      <c r="Q3284" t="s">
        <v>8320</v>
      </c>
      <c r="R3284" s="12">
        <f t="shared" si="191"/>
        <v>42171.317442129628</v>
      </c>
      <c r="S3284" s="13">
        <f t="shared" si="192"/>
        <v>42195.875</v>
      </c>
      <c r="T3284">
        <f t="shared" si="195"/>
        <v>2015</v>
      </c>
    </row>
    <row r="3285" spans="1:20" ht="57.6" x14ac:dyDescent="0.3">
      <c r="A3285">
        <v>3822</v>
      </c>
      <c r="B3285" s="3" t="s">
        <v>3819</v>
      </c>
      <c r="C3285" s="3" t="s">
        <v>7931</v>
      </c>
      <c r="D3285" s="6">
        <v>5000</v>
      </c>
      <c r="E3285" s="8">
        <v>5501</v>
      </c>
      <c r="F3285" t="s">
        <v>8218</v>
      </c>
      <c r="G3285" t="s">
        <v>8235</v>
      </c>
      <c r="H3285" t="s">
        <v>8248</v>
      </c>
      <c r="I3285" s="14">
        <v>1453244340</v>
      </c>
      <c r="J3285" s="14">
        <v>1448136417</v>
      </c>
      <c r="K3285" t="b">
        <v>0</v>
      </c>
      <c r="L3285">
        <v>76</v>
      </c>
      <c r="M3285" t="b">
        <v>1</v>
      </c>
      <c r="N3285" t="s">
        <v>8269</v>
      </c>
      <c r="O3285">
        <f t="shared" si="193"/>
        <v>110</v>
      </c>
      <c r="P3285" t="s">
        <v>8319</v>
      </c>
      <c r="Q3285" t="s">
        <v>8320</v>
      </c>
      <c r="R3285" s="12">
        <f t="shared" si="191"/>
        <v>42329.838159722218</v>
      </c>
      <c r="S3285" s="13">
        <f t="shared" si="192"/>
        <v>42388.957638888889</v>
      </c>
    </row>
    <row r="3286" spans="1:20" ht="43.2" x14ac:dyDescent="0.3">
      <c r="A3286">
        <v>3994</v>
      </c>
      <c r="B3286" s="3" t="s">
        <v>3990</v>
      </c>
      <c r="C3286" s="3" t="s">
        <v>8100</v>
      </c>
      <c r="D3286" s="6">
        <v>2000</v>
      </c>
      <c r="E3286" s="8">
        <v>5</v>
      </c>
      <c r="F3286" t="s">
        <v>8220</v>
      </c>
      <c r="G3286" t="s">
        <v>8223</v>
      </c>
      <c r="H3286" t="s">
        <v>8245</v>
      </c>
      <c r="I3286" s="14">
        <v>1405761690</v>
      </c>
      <c r="J3286" s="14">
        <v>1403169690</v>
      </c>
      <c r="K3286" t="b">
        <v>0</v>
      </c>
      <c r="L3286">
        <v>1</v>
      </c>
      <c r="M3286" t="b">
        <v>0</v>
      </c>
      <c r="N3286" t="s">
        <v>8269</v>
      </c>
      <c r="O3286">
        <f t="shared" si="193"/>
        <v>0</v>
      </c>
      <c r="P3286" t="s">
        <v>8319</v>
      </c>
      <c r="Q3286" t="s">
        <v>8320</v>
      </c>
      <c r="R3286" s="12">
        <f t="shared" si="191"/>
        <v>41809.389930555553</v>
      </c>
      <c r="S3286" s="13">
        <f t="shared" si="192"/>
        <v>41839.389930555553</v>
      </c>
    </row>
    <row r="3287" spans="1:20" ht="43.2" x14ac:dyDescent="0.3">
      <c r="A3287">
        <v>3581</v>
      </c>
      <c r="B3287" s="3" t="s">
        <v>3580</v>
      </c>
      <c r="C3287" s="3" t="s">
        <v>7691</v>
      </c>
      <c r="D3287" s="6">
        <v>1500</v>
      </c>
      <c r="E3287" s="8">
        <v>1500</v>
      </c>
      <c r="F3287" t="s">
        <v>8218</v>
      </c>
      <c r="G3287" t="s">
        <v>8224</v>
      </c>
      <c r="H3287" t="s">
        <v>8246</v>
      </c>
      <c r="I3287" s="14">
        <v>1406719110</v>
      </c>
      <c r="J3287" s="14">
        <v>1405509510</v>
      </c>
      <c r="K3287" t="b">
        <v>0</v>
      </c>
      <c r="L3287">
        <v>45</v>
      </c>
      <c r="M3287" t="b">
        <v>1</v>
      </c>
      <c r="N3287" t="s">
        <v>8269</v>
      </c>
      <c r="O3287">
        <f t="shared" si="193"/>
        <v>100</v>
      </c>
      <c r="P3287" t="s">
        <v>8319</v>
      </c>
      <c r="Q3287" t="s">
        <v>8320</v>
      </c>
      <c r="R3287" s="12">
        <f t="shared" si="191"/>
        <v>41836.471180555556</v>
      </c>
      <c r="S3287" s="13">
        <f t="shared" si="192"/>
        <v>41850.471180555556</v>
      </c>
    </row>
    <row r="3288" spans="1:20" ht="72" x14ac:dyDescent="0.3">
      <c r="A3288">
        <v>3290</v>
      </c>
      <c r="B3288" s="3" t="s">
        <v>3290</v>
      </c>
      <c r="C3288" s="3" t="s">
        <v>7400</v>
      </c>
      <c r="D3288" s="6">
        <v>2000</v>
      </c>
      <c r="E3288" s="8">
        <v>2424</v>
      </c>
      <c r="F3288" t="s">
        <v>8218</v>
      </c>
      <c r="G3288" t="s">
        <v>8224</v>
      </c>
      <c r="H3288" t="s">
        <v>8246</v>
      </c>
      <c r="I3288" s="14">
        <v>1489234891</v>
      </c>
      <c r="J3288" s="14">
        <v>1486642891</v>
      </c>
      <c r="K3288" t="b">
        <v>0</v>
      </c>
      <c r="L3288">
        <v>72</v>
      </c>
      <c r="M3288" t="b">
        <v>1</v>
      </c>
      <c r="N3288" t="s">
        <v>8269</v>
      </c>
      <c r="O3288">
        <f t="shared" si="193"/>
        <v>121</v>
      </c>
      <c r="P3288" t="s">
        <v>8319</v>
      </c>
      <c r="Q3288" t="s">
        <v>8320</v>
      </c>
      <c r="R3288" s="12">
        <f t="shared" si="191"/>
        <v>42775.51494212963</v>
      </c>
      <c r="S3288" s="13">
        <f t="shared" si="192"/>
        <v>42805.51494212963</v>
      </c>
    </row>
    <row r="3289" spans="1:20" ht="43.2" x14ac:dyDescent="0.3">
      <c r="A3289">
        <v>3226</v>
      </c>
      <c r="B3289" s="3" t="s">
        <v>3226</v>
      </c>
      <c r="C3289" s="3" t="s">
        <v>7336</v>
      </c>
      <c r="D3289" s="6">
        <v>1200</v>
      </c>
      <c r="E3289" s="8">
        <v>1250</v>
      </c>
      <c r="F3289" t="s">
        <v>8218</v>
      </c>
      <c r="G3289" t="s">
        <v>8224</v>
      </c>
      <c r="H3289" t="s">
        <v>8246</v>
      </c>
      <c r="I3289" s="14">
        <v>1446213612</v>
      </c>
      <c r="J3289" s="14">
        <v>1443621612</v>
      </c>
      <c r="K3289" t="b">
        <v>1</v>
      </c>
      <c r="L3289">
        <v>21</v>
      </c>
      <c r="M3289" t="b">
        <v>1</v>
      </c>
      <c r="N3289" t="s">
        <v>8269</v>
      </c>
      <c r="O3289">
        <f t="shared" si="193"/>
        <v>104</v>
      </c>
      <c r="P3289" t="s">
        <v>8319</v>
      </c>
      <c r="Q3289" t="s">
        <v>8320</v>
      </c>
      <c r="R3289" s="12">
        <f t="shared" si="191"/>
        <v>42277.583472222221</v>
      </c>
      <c r="S3289" s="13">
        <f t="shared" si="192"/>
        <v>42307.583472222221</v>
      </c>
    </row>
    <row r="3290" spans="1:20" ht="43.2" x14ac:dyDescent="0.3">
      <c r="A3290">
        <v>4007</v>
      </c>
      <c r="B3290" s="3" t="s">
        <v>4003</v>
      </c>
      <c r="C3290" s="3" t="s">
        <v>8112</v>
      </c>
      <c r="D3290" s="6">
        <v>2000</v>
      </c>
      <c r="E3290" s="8">
        <v>5</v>
      </c>
      <c r="F3290" t="s">
        <v>8220</v>
      </c>
      <c r="G3290" t="s">
        <v>8223</v>
      </c>
      <c r="H3290" t="s">
        <v>8245</v>
      </c>
      <c r="I3290" s="14">
        <v>1409070480</v>
      </c>
      <c r="J3290" s="14">
        <v>1406572381</v>
      </c>
      <c r="K3290" t="b">
        <v>0</v>
      </c>
      <c r="L3290">
        <v>1</v>
      </c>
      <c r="M3290" t="b">
        <v>0</v>
      </c>
      <c r="N3290" t="s">
        <v>8269</v>
      </c>
      <c r="O3290">
        <f t="shared" si="193"/>
        <v>0</v>
      </c>
      <c r="P3290" t="s">
        <v>8319</v>
      </c>
      <c r="Q3290" t="s">
        <v>8320</v>
      </c>
      <c r="R3290" s="12">
        <f t="shared" si="191"/>
        <v>41848.772928240738</v>
      </c>
      <c r="S3290" s="13">
        <f t="shared" si="192"/>
        <v>41877.686111111114</v>
      </c>
    </row>
    <row r="3291" spans="1:20" ht="43.2" x14ac:dyDescent="0.3">
      <c r="A3291">
        <v>3298</v>
      </c>
      <c r="B3291" s="3" t="s">
        <v>3298</v>
      </c>
      <c r="C3291" s="3" t="s">
        <v>7408</v>
      </c>
      <c r="D3291" s="6">
        <v>10000</v>
      </c>
      <c r="E3291" s="8">
        <v>10173</v>
      </c>
      <c r="F3291" t="s">
        <v>8218</v>
      </c>
      <c r="G3291" t="s">
        <v>8223</v>
      </c>
      <c r="H3291" t="s">
        <v>8245</v>
      </c>
      <c r="I3291" s="14">
        <v>1442102400</v>
      </c>
      <c r="J3291" s="14">
        <v>1440370768</v>
      </c>
      <c r="K3291" t="b">
        <v>0</v>
      </c>
      <c r="L3291">
        <v>72</v>
      </c>
      <c r="M3291" t="b">
        <v>1</v>
      </c>
      <c r="N3291" t="s">
        <v>8269</v>
      </c>
      <c r="O3291">
        <f t="shared" si="193"/>
        <v>102</v>
      </c>
      <c r="P3291" t="s">
        <v>8319</v>
      </c>
      <c r="Q3291" t="s">
        <v>8320</v>
      </c>
      <c r="R3291" s="12">
        <f t="shared" si="191"/>
        <v>42239.957962962959</v>
      </c>
      <c r="S3291" s="13">
        <f t="shared" si="192"/>
        <v>42260</v>
      </c>
      <c r="T3291">
        <f>YEAR(R3291)</f>
        <v>2015</v>
      </c>
    </row>
    <row r="3292" spans="1:20" ht="43.2" x14ac:dyDescent="0.3">
      <c r="A3292">
        <v>3888</v>
      </c>
      <c r="B3292" s="3" t="s">
        <v>3885</v>
      </c>
      <c r="C3292" s="3" t="s">
        <v>7996</v>
      </c>
      <c r="D3292" s="6">
        <v>2000</v>
      </c>
      <c r="E3292" s="8">
        <v>542</v>
      </c>
      <c r="F3292" t="s">
        <v>8220</v>
      </c>
      <c r="G3292" t="s">
        <v>8224</v>
      </c>
      <c r="H3292" t="s">
        <v>8246</v>
      </c>
      <c r="I3292" s="14">
        <v>1488114358</v>
      </c>
      <c r="J3292" s="14">
        <v>1485522358</v>
      </c>
      <c r="K3292" t="b">
        <v>0</v>
      </c>
      <c r="L3292">
        <v>14</v>
      </c>
      <c r="M3292" t="b">
        <v>0</v>
      </c>
      <c r="N3292" t="s">
        <v>8269</v>
      </c>
      <c r="O3292">
        <f t="shared" si="193"/>
        <v>27</v>
      </c>
      <c r="P3292" t="s">
        <v>8319</v>
      </c>
      <c r="Q3292" t="s">
        <v>8320</v>
      </c>
      <c r="R3292" s="12">
        <f t="shared" si="191"/>
        <v>42762.545810185184</v>
      </c>
      <c r="S3292" s="13">
        <f t="shared" si="192"/>
        <v>42792.545810185184</v>
      </c>
    </row>
    <row r="3293" spans="1:20" x14ac:dyDescent="0.3">
      <c r="A3293">
        <v>3861</v>
      </c>
      <c r="B3293" s="3" t="s">
        <v>3858</v>
      </c>
      <c r="C3293" s="3" t="s">
        <v>7970</v>
      </c>
      <c r="D3293" s="6">
        <v>2000</v>
      </c>
      <c r="E3293" s="8">
        <v>100</v>
      </c>
      <c r="F3293" t="s">
        <v>8220</v>
      </c>
      <c r="G3293" t="s">
        <v>8223</v>
      </c>
      <c r="H3293" t="s">
        <v>8245</v>
      </c>
      <c r="I3293" s="14">
        <v>1415828820</v>
      </c>
      <c r="J3293" s="14">
        <v>1412258977</v>
      </c>
      <c r="K3293" t="b">
        <v>0</v>
      </c>
      <c r="L3293">
        <v>1</v>
      </c>
      <c r="M3293" t="b">
        <v>0</v>
      </c>
      <c r="N3293" t="s">
        <v>8269</v>
      </c>
      <c r="O3293">
        <f t="shared" si="193"/>
        <v>5</v>
      </c>
      <c r="P3293" t="s">
        <v>8319</v>
      </c>
      <c r="Q3293" t="s">
        <v>8320</v>
      </c>
      <c r="R3293" s="12">
        <f t="shared" si="191"/>
        <v>41914.590011574073</v>
      </c>
      <c r="S3293" s="13">
        <f t="shared" si="192"/>
        <v>41955.907638888893</v>
      </c>
    </row>
    <row r="3294" spans="1:20" ht="43.2" x14ac:dyDescent="0.3">
      <c r="A3294">
        <v>3542</v>
      </c>
      <c r="B3294" s="3" t="s">
        <v>3541</v>
      </c>
      <c r="C3294" s="3" t="s">
        <v>7652</v>
      </c>
      <c r="D3294" s="6">
        <v>5500</v>
      </c>
      <c r="E3294" s="8">
        <v>5623</v>
      </c>
      <c r="F3294" t="s">
        <v>8218</v>
      </c>
      <c r="G3294" t="s">
        <v>8223</v>
      </c>
      <c r="H3294" t="s">
        <v>8245</v>
      </c>
      <c r="I3294" s="14">
        <v>1410099822</v>
      </c>
      <c r="J3294" s="14">
        <v>1404915822</v>
      </c>
      <c r="K3294" t="b">
        <v>0</v>
      </c>
      <c r="L3294">
        <v>85</v>
      </c>
      <c r="M3294" t="b">
        <v>1</v>
      </c>
      <c r="N3294" t="s">
        <v>8269</v>
      </c>
      <c r="O3294">
        <f t="shared" si="193"/>
        <v>102</v>
      </c>
      <c r="P3294" t="s">
        <v>8319</v>
      </c>
      <c r="Q3294" t="s">
        <v>8320</v>
      </c>
      <c r="R3294" s="12">
        <f t="shared" si="191"/>
        <v>41829.599791666667</v>
      </c>
      <c r="S3294" s="13">
        <f t="shared" si="192"/>
        <v>41889.599791666667</v>
      </c>
      <c r="T3294">
        <f>YEAR(R3294)</f>
        <v>2014</v>
      </c>
    </row>
    <row r="3295" spans="1:20" ht="43.2" x14ac:dyDescent="0.3">
      <c r="A3295">
        <v>3152</v>
      </c>
      <c r="B3295" s="3" t="s">
        <v>3152</v>
      </c>
      <c r="C3295" s="3" t="s">
        <v>7262</v>
      </c>
      <c r="D3295" s="6">
        <v>2200</v>
      </c>
      <c r="E3295" s="8">
        <v>2331</v>
      </c>
      <c r="F3295" t="s">
        <v>8218</v>
      </c>
      <c r="G3295" t="s">
        <v>8224</v>
      </c>
      <c r="H3295" t="s">
        <v>8246</v>
      </c>
      <c r="I3295" s="14">
        <v>1383425367</v>
      </c>
      <c r="J3295" s="14">
        <v>1380833367</v>
      </c>
      <c r="K3295" t="b">
        <v>1</v>
      </c>
      <c r="L3295">
        <v>67</v>
      </c>
      <c r="M3295" t="b">
        <v>1</v>
      </c>
      <c r="N3295" t="s">
        <v>8269</v>
      </c>
      <c r="O3295">
        <f t="shared" si="193"/>
        <v>106</v>
      </c>
      <c r="P3295" t="s">
        <v>8319</v>
      </c>
      <c r="Q3295" t="s">
        <v>8320</v>
      </c>
      <c r="R3295" s="12">
        <f t="shared" si="191"/>
        <v>41550.867673611108</v>
      </c>
      <c r="S3295" s="13">
        <f t="shared" si="192"/>
        <v>41580.867673611108</v>
      </c>
    </row>
    <row r="3296" spans="1:20" ht="43.2" x14ac:dyDescent="0.3">
      <c r="A3296">
        <v>3867</v>
      </c>
      <c r="B3296" s="3" t="s">
        <v>3864</v>
      </c>
      <c r="C3296" s="3" t="s">
        <v>7976</v>
      </c>
      <c r="D3296" s="6">
        <v>2000</v>
      </c>
      <c r="E3296" s="8">
        <v>251</v>
      </c>
      <c r="F3296" t="s">
        <v>8220</v>
      </c>
      <c r="G3296" t="s">
        <v>8223</v>
      </c>
      <c r="H3296" t="s">
        <v>8245</v>
      </c>
      <c r="I3296" s="14">
        <v>1466278339</v>
      </c>
      <c r="J3296" s="14">
        <v>1463686339</v>
      </c>
      <c r="K3296" t="b">
        <v>0</v>
      </c>
      <c r="L3296">
        <v>5</v>
      </c>
      <c r="M3296" t="b">
        <v>0</v>
      </c>
      <c r="N3296" t="s">
        <v>8269</v>
      </c>
      <c r="O3296">
        <f t="shared" si="193"/>
        <v>13</v>
      </c>
      <c r="P3296" t="s">
        <v>8319</v>
      </c>
      <c r="Q3296" t="s">
        <v>8320</v>
      </c>
      <c r="R3296" s="12">
        <f t="shared" si="191"/>
        <v>42509.814108796301</v>
      </c>
      <c r="S3296" s="13">
        <f t="shared" si="192"/>
        <v>42539.814108796301</v>
      </c>
    </row>
    <row r="3297" spans="1:20" ht="43.2" x14ac:dyDescent="0.3">
      <c r="A3297">
        <v>3180</v>
      </c>
      <c r="B3297" s="3" t="s">
        <v>3180</v>
      </c>
      <c r="C3297" s="3" t="s">
        <v>7290</v>
      </c>
      <c r="D3297" s="6">
        <v>1200</v>
      </c>
      <c r="E3297" s="8">
        <v>1437</v>
      </c>
      <c r="F3297" t="s">
        <v>8218</v>
      </c>
      <c r="G3297" t="s">
        <v>8224</v>
      </c>
      <c r="H3297" t="s">
        <v>8246</v>
      </c>
      <c r="I3297" s="14">
        <v>1403258049</v>
      </c>
      <c r="J3297" s="14">
        <v>1400666049</v>
      </c>
      <c r="K3297" t="b">
        <v>1</v>
      </c>
      <c r="L3297">
        <v>45</v>
      </c>
      <c r="M3297" t="b">
        <v>1</v>
      </c>
      <c r="N3297" t="s">
        <v>8269</v>
      </c>
      <c r="O3297">
        <f t="shared" si="193"/>
        <v>120</v>
      </c>
      <c r="P3297" t="s">
        <v>8319</v>
      </c>
      <c r="Q3297" t="s">
        <v>8320</v>
      </c>
      <c r="R3297" s="12">
        <f t="shared" si="191"/>
        <v>41780.412604166668</v>
      </c>
      <c r="S3297" s="13">
        <f t="shared" si="192"/>
        <v>41810.412604166668</v>
      </c>
    </row>
    <row r="3298" spans="1:20" ht="43.2" x14ac:dyDescent="0.3">
      <c r="A3298">
        <v>4107</v>
      </c>
      <c r="B3298" s="3" t="s">
        <v>4103</v>
      </c>
      <c r="C3298" s="3" t="s">
        <v>8210</v>
      </c>
      <c r="D3298" s="6">
        <v>2000</v>
      </c>
      <c r="E3298" s="8">
        <v>41</v>
      </c>
      <c r="F3298" t="s">
        <v>8220</v>
      </c>
      <c r="G3298" t="s">
        <v>8223</v>
      </c>
      <c r="H3298" t="s">
        <v>8245</v>
      </c>
      <c r="I3298" s="14">
        <v>1411596001</v>
      </c>
      <c r="J3298" s="14">
        <v>1409608801</v>
      </c>
      <c r="K3298" t="b">
        <v>0</v>
      </c>
      <c r="L3298">
        <v>4</v>
      </c>
      <c r="M3298" t="b">
        <v>0</v>
      </c>
      <c r="N3298" t="s">
        <v>8269</v>
      </c>
      <c r="O3298">
        <f t="shared" si="193"/>
        <v>2</v>
      </c>
      <c r="P3298" t="s">
        <v>8319</v>
      </c>
      <c r="Q3298" t="s">
        <v>8320</v>
      </c>
      <c r="R3298" s="12">
        <f t="shared" si="191"/>
        <v>41883.916678240741</v>
      </c>
      <c r="S3298" s="13">
        <f t="shared" si="192"/>
        <v>41906.916678240741</v>
      </c>
    </row>
    <row r="3299" spans="1:20" ht="57.6" x14ac:dyDescent="0.3">
      <c r="A3299">
        <v>3277</v>
      </c>
      <c r="B3299" s="3" t="s">
        <v>3277</v>
      </c>
      <c r="C3299" s="3" t="s">
        <v>7387</v>
      </c>
      <c r="D3299" s="6">
        <v>5000</v>
      </c>
      <c r="E3299" s="8">
        <v>5430</v>
      </c>
      <c r="F3299" t="s">
        <v>8218</v>
      </c>
      <c r="G3299" t="s">
        <v>8224</v>
      </c>
      <c r="H3299" t="s">
        <v>8246</v>
      </c>
      <c r="I3299" s="14">
        <v>1416331406</v>
      </c>
      <c r="J3299" s="14">
        <v>1413735806</v>
      </c>
      <c r="K3299" t="b">
        <v>1</v>
      </c>
      <c r="L3299">
        <v>100</v>
      </c>
      <c r="M3299" t="b">
        <v>1</v>
      </c>
      <c r="N3299" t="s">
        <v>8269</v>
      </c>
      <c r="O3299">
        <f t="shared" si="193"/>
        <v>109</v>
      </c>
      <c r="P3299" t="s">
        <v>8319</v>
      </c>
      <c r="Q3299" t="s">
        <v>8320</v>
      </c>
      <c r="R3299" s="12">
        <f t="shared" si="191"/>
        <v>41931.682939814818</v>
      </c>
      <c r="S3299" s="13">
        <f t="shared" si="192"/>
        <v>41961.724606481483</v>
      </c>
    </row>
    <row r="3300" spans="1:20" ht="43.2" x14ac:dyDescent="0.3">
      <c r="A3300">
        <v>3589</v>
      </c>
      <c r="B3300" s="3" t="s">
        <v>3588</v>
      </c>
      <c r="C3300" s="3" t="s">
        <v>7699</v>
      </c>
      <c r="D3300" s="6">
        <v>4000</v>
      </c>
      <c r="E3300" s="8">
        <v>5100</v>
      </c>
      <c r="F3300" t="s">
        <v>8218</v>
      </c>
      <c r="G3300" t="s">
        <v>8223</v>
      </c>
      <c r="H3300" t="s">
        <v>8245</v>
      </c>
      <c r="I3300" s="14">
        <v>1432654347</v>
      </c>
      <c r="J3300" s="14">
        <v>1430494347</v>
      </c>
      <c r="K3300" t="b">
        <v>0</v>
      </c>
      <c r="L3300">
        <v>62</v>
      </c>
      <c r="M3300" t="b">
        <v>1</v>
      </c>
      <c r="N3300" t="s">
        <v>8269</v>
      </c>
      <c r="O3300">
        <f t="shared" si="193"/>
        <v>128</v>
      </c>
      <c r="P3300" t="s">
        <v>8319</v>
      </c>
      <c r="Q3300" t="s">
        <v>8320</v>
      </c>
      <c r="R3300" s="12">
        <f t="shared" si="191"/>
        <v>42125.647534722222</v>
      </c>
      <c r="S3300" s="13">
        <f t="shared" si="192"/>
        <v>42150.647534722222</v>
      </c>
      <c r="T3300">
        <f t="shared" ref="T3300:T3303" si="196">YEAR(R3300)</f>
        <v>2015</v>
      </c>
    </row>
    <row r="3301" spans="1:20" ht="43.2" x14ac:dyDescent="0.3">
      <c r="A3301">
        <v>3386</v>
      </c>
      <c r="B3301" s="3" t="s">
        <v>3385</v>
      </c>
      <c r="C3301" s="3" t="s">
        <v>7496</v>
      </c>
      <c r="D3301" s="6">
        <v>2000</v>
      </c>
      <c r="E3301" s="8">
        <v>2100</v>
      </c>
      <c r="F3301" t="s">
        <v>8218</v>
      </c>
      <c r="G3301" t="s">
        <v>8223</v>
      </c>
      <c r="H3301" t="s">
        <v>8245</v>
      </c>
      <c r="I3301" s="14">
        <v>1417620506</v>
      </c>
      <c r="J3301" s="14">
        <v>1415028506</v>
      </c>
      <c r="K3301" t="b">
        <v>0</v>
      </c>
      <c r="L3301">
        <v>41</v>
      </c>
      <c r="M3301" t="b">
        <v>1</v>
      </c>
      <c r="N3301" t="s">
        <v>8269</v>
      </c>
      <c r="O3301">
        <f t="shared" si="193"/>
        <v>105</v>
      </c>
      <c r="P3301" t="s">
        <v>8319</v>
      </c>
      <c r="Q3301" t="s">
        <v>8320</v>
      </c>
      <c r="R3301" s="12">
        <f t="shared" si="191"/>
        <v>41946.644745370373</v>
      </c>
      <c r="S3301" s="13">
        <f t="shared" si="192"/>
        <v>41976.644745370373</v>
      </c>
      <c r="T3301">
        <f t="shared" si="196"/>
        <v>2014</v>
      </c>
    </row>
    <row r="3302" spans="1:20" ht="43.2" x14ac:dyDescent="0.3">
      <c r="A3302">
        <v>3677</v>
      </c>
      <c r="B3302" s="3" t="s">
        <v>3674</v>
      </c>
      <c r="C3302" s="3" t="s">
        <v>7787</v>
      </c>
      <c r="D3302" s="6">
        <v>12000</v>
      </c>
      <c r="E3302" s="8">
        <v>12348.5</v>
      </c>
      <c r="F3302" t="s">
        <v>8218</v>
      </c>
      <c r="G3302" t="s">
        <v>8223</v>
      </c>
      <c r="H3302" t="s">
        <v>8245</v>
      </c>
      <c r="I3302" s="14">
        <v>1404359940</v>
      </c>
      <c r="J3302" s="14">
        <v>1402580818</v>
      </c>
      <c r="K3302" t="b">
        <v>0</v>
      </c>
      <c r="L3302">
        <v>199</v>
      </c>
      <c r="M3302" t="b">
        <v>1</v>
      </c>
      <c r="N3302" t="s">
        <v>8269</v>
      </c>
      <c r="O3302">
        <f t="shared" si="193"/>
        <v>103</v>
      </c>
      <c r="P3302" t="s">
        <v>8319</v>
      </c>
      <c r="Q3302" t="s">
        <v>8320</v>
      </c>
      <c r="R3302" s="12">
        <f t="shared" si="191"/>
        <v>41802.574282407404</v>
      </c>
      <c r="S3302" s="13">
        <f t="shared" si="192"/>
        <v>41823.165972222225</v>
      </c>
      <c r="T3302">
        <f t="shared" si="196"/>
        <v>2014</v>
      </c>
    </row>
    <row r="3303" spans="1:20" ht="57.6" x14ac:dyDescent="0.3">
      <c r="A3303">
        <v>3557</v>
      </c>
      <c r="B3303" s="3" t="s">
        <v>3556</v>
      </c>
      <c r="C3303" s="3" t="s">
        <v>7667</v>
      </c>
      <c r="D3303" s="6">
        <v>100000</v>
      </c>
      <c r="E3303" s="8">
        <v>100036</v>
      </c>
      <c r="F3303" t="s">
        <v>8218</v>
      </c>
      <c r="G3303" t="s">
        <v>8223</v>
      </c>
      <c r="H3303" t="s">
        <v>8245</v>
      </c>
      <c r="I3303" s="14">
        <v>1399271911</v>
      </c>
      <c r="J3303" s="14">
        <v>1396334311</v>
      </c>
      <c r="K3303" t="b">
        <v>0</v>
      </c>
      <c r="L3303">
        <v>558</v>
      </c>
      <c r="M3303" t="b">
        <v>1</v>
      </c>
      <c r="N3303" t="s">
        <v>8269</v>
      </c>
      <c r="O3303">
        <f t="shared" si="193"/>
        <v>100</v>
      </c>
      <c r="P3303" t="s">
        <v>8319</v>
      </c>
      <c r="Q3303" t="s">
        <v>8320</v>
      </c>
      <c r="R3303" s="12">
        <f t="shared" si="191"/>
        <v>41730.276747685188</v>
      </c>
      <c r="S3303" s="13">
        <f t="shared" si="192"/>
        <v>41764.276747685188</v>
      </c>
      <c r="T3303">
        <f t="shared" si="196"/>
        <v>2014</v>
      </c>
    </row>
    <row r="3304" spans="1:20" ht="43.2" x14ac:dyDescent="0.3">
      <c r="A3304">
        <v>3958</v>
      </c>
      <c r="B3304" s="3" t="s">
        <v>3955</v>
      </c>
      <c r="C3304" s="3" t="s">
        <v>8065</v>
      </c>
      <c r="D3304" s="6">
        <v>2000</v>
      </c>
      <c r="E3304" s="8">
        <v>641</v>
      </c>
      <c r="F3304" t="s">
        <v>8220</v>
      </c>
      <c r="G3304" t="s">
        <v>8223</v>
      </c>
      <c r="H3304" t="s">
        <v>8245</v>
      </c>
      <c r="I3304" s="14">
        <v>1406988000</v>
      </c>
      <c r="J3304" s="14">
        <v>1403822912</v>
      </c>
      <c r="K3304" t="b">
        <v>0</v>
      </c>
      <c r="L3304">
        <v>16</v>
      </c>
      <c r="M3304" t="b">
        <v>0</v>
      </c>
      <c r="N3304" t="s">
        <v>8269</v>
      </c>
      <c r="O3304">
        <f t="shared" si="193"/>
        <v>32</v>
      </c>
      <c r="P3304" t="s">
        <v>8319</v>
      </c>
      <c r="Q3304" t="s">
        <v>8320</v>
      </c>
      <c r="R3304" s="12">
        <f t="shared" si="191"/>
        <v>41816.950370370374</v>
      </c>
      <c r="S3304" s="13">
        <f t="shared" si="192"/>
        <v>41853.583333333336</v>
      </c>
    </row>
    <row r="3305" spans="1:20" ht="43.2" x14ac:dyDescent="0.3">
      <c r="A3305">
        <v>2795</v>
      </c>
      <c r="B3305" s="3" t="s">
        <v>2795</v>
      </c>
      <c r="C3305" s="3" t="s">
        <v>6905</v>
      </c>
      <c r="D3305" s="6">
        <v>700</v>
      </c>
      <c r="E3305" s="8">
        <v>730</v>
      </c>
      <c r="F3305" t="s">
        <v>8218</v>
      </c>
      <c r="G3305" t="s">
        <v>8223</v>
      </c>
      <c r="H3305" t="s">
        <v>8245</v>
      </c>
      <c r="I3305" s="14">
        <v>1402095600</v>
      </c>
      <c r="J3305" s="14">
        <v>1400675841</v>
      </c>
      <c r="K3305" t="b">
        <v>0</v>
      </c>
      <c r="L3305">
        <v>20</v>
      </c>
      <c r="M3305" t="b">
        <v>1</v>
      </c>
      <c r="N3305" t="s">
        <v>8269</v>
      </c>
      <c r="O3305">
        <f t="shared" si="193"/>
        <v>104</v>
      </c>
      <c r="P3305" t="s">
        <v>8319</v>
      </c>
      <c r="Q3305" t="s">
        <v>8320</v>
      </c>
      <c r="R3305" s="12">
        <f t="shared" si="191"/>
        <v>41780.525937500002</v>
      </c>
      <c r="S3305" s="13">
        <f t="shared" si="192"/>
        <v>41796.958333333336</v>
      </c>
      <c r="T3305">
        <f t="shared" ref="T3305:T3309" si="197">YEAR(R3305)</f>
        <v>2014</v>
      </c>
    </row>
    <row r="3306" spans="1:20" ht="57.6" x14ac:dyDescent="0.3">
      <c r="A3306">
        <v>3279</v>
      </c>
      <c r="B3306" s="3" t="s">
        <v>3279</v>
      </c>
      <c r="C3306" s="3" t="s">
        <v>7389</v>
      </c>
      <c r="D3306" s="6">
        <v>5800</v>
      </c>
      <c r="E3306" s="8">
        <v>6628</v>
      </c>
      <c r="F3306" t="s">
        <v>8218</v>
      </c>
      <c r="G3306" t="s">
        <v>8223</v>
      </c>
      <c r="H3306" t="s">
        <v>8245</v>
      </c>
      <c r="I3306" s="14">
        <v>1459474059</v>
      </c>
      <c r="J3306" s="14">
        <v>1456885659</v>
      </c>
      <c r="K3306" t="b">
        <v>0</v>
      </c>
      <c r="L3306">
        <v>63</v>
      </c>
      <c r="M3306" t="b">
        <v>1</v>
      </c>
      <c r="N3306" t="s">
        <v>8269</v>
      </c>
      <c r="O3306">
        <f t="shared" si="193"/>
        <v>114</v>
      </c>
      <c r="P3306" t="s">
        <v>8319</v>
      </c>
      <c r="Q3306" t="s">
        <v>8320</v>
      </c>
      <c r="R3306" s="12">
        <f t="shared" si="191"/>
        <v>42431.102534722217</v>
      </c>
      <c r="S3306" s="13">
        <f t="shared" si="192"/>
        <v>42461.06086805556</v>
      </c>
      <c r="T3306">
        <f t="shared" si="197"/>
        <v>2016</v>
      </c>
    </row>
    <row r="3307" spans="1:20" ht="28.8" x14ac:dyDescent="0.3">
      <c r="A3307">
        <v>3223</v>
      </c>
      <c r="B3307" s="3" t="s">
        <v>3223</v>
      </c>
      <c r="C3307" s="3" t="s">
        <v>7333</v>
      </c>
      <c r="D3307" s="6">
        <v>3100</v>
      </c>
      <c r="E3307" s="8">
        <v>3395</v>
      </c>
      <c r="F3307" t="s">
        <v>8218</v>
      </c>
      <c r="G3307" t="s">
        <v>8223</v>
      </c>
      <c r="H3307" t="s">
        <v>8245</v>
      </c>
      <c r="I3307" s="14">
        <v>1440100976</v>
      </c>
      <c r="J3307" s="14">
        <v>1437508976</v>
      </c>
      <c r="K3307" t="b">
        <v>1</v>
      </c>
      <c r="L3307">
        <v>74</v>
      </c>
      <c r="M3307" t="b">
        <v>1</v>
      </c>
      <c r="N3307" t="s">
        <v>8269</v>
      </c>
      <c r="O3307">
        <f t="shared" si="193"/>
        <v>110</v>
      </c>
      <c r="P3307" t="s">
        <v>8319</v>
      </c>
      <c r="Q3307" t="s">
        <v>8320</v>
      </c>
      <c r="R3307" s="12">
        <f t="shared" si="191"/>
        <v>42206.835370370376</v>
      </c>
      <c r="S3307" s="13">
        <f t="shared" si="192"/>
        <v>42236.835370370376</v>
      </c>
      <c r="T3307">
        <f t="shared" si="197"/>
        <v>2015</v>
      </c>
    </row>
    <row r="3308" spans="1:20" ht="43.2" x14ac:dyDescent="0.3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 s="14">
        <v>1466707620</v>
      </c>
      <c r="J3308" s="14">
        <v>1464979620</v>
      </c>
      <c r="K3308" t="b">
        <v>0</v>
      </c>
      <c r="L3308">
        <v>30</v>
      </c>
      <c r="M3308" t="b">
        <v>1</v>
      </c>
      <c r="N3308" t="s">
        <v>8269</v>
      </c>
      <c r="O3308">
        <f t="shared" si="193"/>
        <v>112</v>
      </c>
      <c r="P3308" t="s">
        <v>8319</v>
      </c>
      <c r="Q3308" t="s">
        <v>8320</v>
      </c>
      <c r="R3308" s="12">
        <f t="shared" si="191"/>
        <v>42524.782638888893</v>
      </c>
      <c r="S3308" s="13">
        <f t="shared" si="192"/>
        <v>42544.782638888893</v>
      </c>
      <c r="T3308">
        <f t="shared" si="197"/>
        <v>2016</v>
      </c>
    </row>
    <row r="3309" spans="1:20" ht="57.6" x14ac:dyDescent="0.3">
      <c r="A3309">
        <v>3488</v>
      </c>
      <c r="B3309" s="3" t="s">
        <v>3487</v>
      </c>
      <c r="C3309" s="3" t="s">
        <v>7598</v>
      </c>
      <c r="D3309" s="6">
        <v>3000</v>
      </c>
      <c r="E3309" s="8">
        <v>3636</v>
      </c>
      <c r="F3309" t="s">
        <v>8218</v>
      </c>
      <c r="G3309" t="s">
        <v>8223</v>
      </c>
      <c r="H3309" t="s">
        <v>8245</v>
      </c>
      <c r="I3309" s="14">
        <v>1429286400</v>
      </c>
      <c r="J3309" s="14">
        <v>1427221560</v>
      </c>
      <c r="K3309" t="b">
        <v>0</v>
      </c>
      <c r="L3309">
        <v>29</v>
      </c>
      <c r="M3309" t="b">
        <v>1</v>
      </c>
      <c r="N3309" t="s">
        <v>8269</v>
      </c>
      <c r="O3309">
        <f t="shared" si="193"/>
        <v>121</v>
      </c>
      <c r="P3309" t="s">
        <v>8319</v>
      </c>
      <c r="Q3309" t="s">
        <v>8320</v>
      </c>
      <c r="R3309" s="12">
        <f t="shared" si="191"/>
        <v>42087.768055555556</v>
      </c>
      <c r="S3309" s="13">
        <f t="shared" si="192"/>
        <v>42111.666666666672</v>
      </c>
      <c r="T3309">
        <f t="shared" si="197"/>
        <v>2015</v>
      </c>
    </row>
    <row r="3310" spans="1:20" ht="43.2" x14ac:dyDescent="0.3">
      <c r="A3310">
        <v>4028</v>
      </c>
      <c r="B3310" s="3" t="s">
        <v>4024</v>
      </c>
      <c r="C3310" s="3" t="s">
        <v>8133</v>
      </c>
      <c r="D3310" s="6">
        <v>2000</v>
      </c>
      <c r="E3310" s="8">
        <v>561</v>
      </c>
      <c r="F3310" t="s">
        <v>8220</v>
      </c>
      <c r="G3310" t="s">
        <v>8223</v>
      </c>
      <c r="H3310" t="s">
        <v>8245</v>
      </c>
      <c r="I3310" s="14">
        <v>1402007500</v>
      </c>
      <c r="J3310" s="14">
        <v>1399415500</v>
      </c>
      <c r="K3310" t="b">
        <v>0</v>
      </c>
      <c r="L3310">
        <v>11</v>
      </c>
      <c r="M3310" t="b">
        <v>0</v>
      </c>
      <c r="N3310" t="s">
        <v>8269</v>
      </c>
      <c r="O3310">
        <f t="shared" si="193"/>
        <v>28</v>
      </c>
      <c r="P3310" t="s">
        <v>8319</v>
      </c>
      <c r="Q3310" t="s">
        <v>8320</v>
      </c>
      <c r="R3310" s="12">
        <f t="shared" si="191"/>
        <v>41765.938657407409</v>
      </c>
      <c r="S3310" s="13">
        <f t="shared" si="192"/>
        <v>41795.938657407409</v>
      </c>
    </row>
    <row r="3311" spans="1:20" ht="43.2" x14ac:dyDescent="0.3">
      <c r="A3311">
        <v>2962</v>
      </c>
      <c r="B3311" s="3" t="s">
        <v>2962</v>
      </c>
      <c r="C3311" s="3" t="s">
        <v>7072</v>
      </c>
      <c r="D3311" s="6">
        <v>1000</v>
      </c>
      <c r="E3311" s="8">
        <v>1218</v>
      </c>
      <c r="F3311" t="s">
        <v>8218</v>
      </c>
      <c r="G3311" t="s">
        <v>8223</v>
      </c>
      <c r="H3311" t="s">
        <v>8245</v>
      </c>
      <c r="I3311" s="14">
        <v>1425193140</v>
      </c>
      <c r="J3311" s="14">
        <v>1422769906</v>
      </c>
      <c r="K3311" t="b">
        <v>0</v>
      </c>
      <c r="L3311">
        <v>20</v>
      </c>
      <c r="M3311" t="b">
        <v>1</v>
      </c>
      <c r="N3311" t="s">
        <v>8269</v>
      </c>
      <c r="O3311">
        <f t="shared" si="193"/>
        <v>122</v>
      </c>
      <c r="P3311" t="s">
        <v>8319</v>
      </c>
      <c r="Q3311" t="s">
        <v>8320</v>
      </c>
      <c r="R3311" s="12">
        <f t="shared" si="191"/>
        <v>42036.24428240741</v>
      </c>
      <c r="S3311" s="13">
        <f t="shared" si="192"/>
        <v>42064.290972222225</v>
      </c>
      <c r="T3311">
        <f t="shared" ref="T3311:T3313" si="198">YEAR(R3311)</f>
        <v>2015</v>
      </c>
    </row>
    <row r="3312" spans="1:20" ht="43.2" x14ac:dyDescent="0.3">
      <c r="A3312">
        <v>3569</v>
      </c>
      <c r="B3312" s="3" t="s">
        <v>3568</v>
      </c>
      <c r="C3312" s="3" t="s">
        <v>7679</v>
      </c>
      <c r="D3312" s="6">
        <v>5000</v>
      </c>
      <c r="E3312" s="8">
        <v>5024</v>
      </c>
      <c r="F3312" t="s">
        <v>8218</v>
      </c>
      <c r="G3312" t="s">
        <v>8223</v>
      </c>
      <c r="H3312" t="s">
        <v>8245</v>
      </c>
      <c r="I3312" s="14">
        <v>1420734696</v>
      </c>
      <c r="J3312" s="14">
        <v>1418142696</v>
      </c>
      <c r="K3312" t="b">
        <v>0</v>
      </c>
      <c r="L3312">
        <v>41</v>
      </c>
      <c r="M3312" t="b">
        <v>1</v>
      </c>
      <c r="N3312" t="s">
        <v>8269</v>
      </c>
      <c r="O3312">
        <f t="shared" si="193"/>
        <v>100</v>
      </c>
      <c r="P3312" t="s">
        <v>8319</v>
      </c>
      <c r="Q3312" t="s">
        <v>8320</v>
      </c>
      <c r="R3312" s="12">
        <f t="shared" si="191"/>
        <v>41982.688611111109</v>
      </c>
      <c r="S3312" s="13">
        <f t="shared" si="192"/>
        <v>42012.688611111109</v>
      </c>
      <c r="T3312">
        <f t="shared" si="198"/>
        <v>2014</v>
      </c>
    </row>
    <row r="3313" spans="1:20" ht="43.2" x14ac:dyDescent="0.3">
      <c r="A3313">
        <v>3280</v>
      </c>
      <c r="B3313" s="3" t="s">
        <v>3280</v>
      </c>
      <c r="C3313" s="3" t="s">
        <v>7390</v>
      </c>
      <c r="D3313" s="6">
        <v>2000</v>
      </c>
      <c r="E3313" s="8">
        <v>2060</v>
      </c>
      <c r="F3313" t="s">
        <v>8218</v>
      </c>
      <c r="G3313" t="s">
        <v>8223</v>
      </c>
      <c r="H3313" t="s">
        <v>8245</v>
      </c>
      <c r="I3313" s="14">
        <v>1433134800</v>
      </c>
      <c r="J3313" s="14">
        <v>1430158198</v>
      </c>
      <c r="K3313" t="b">
        <v>0</v>
      </c>
      <c r="L3313">
        <v>30</v>
      </c>
      <c r="M3313" t="b">
        <v>1</v>
      </c>
      <c r="N3313" t="s">
        <v>8269</v>
      </c>
      <c r="O3313">
        <f t="shared" si="193"/>
        <v>103</v>
      </c>
      <c r="P3313" t="s">
        <v>8319</v>
      </c>
      <c r="Q3313" t="s">
        <v>8320</v>
      </c>
      <c r="R3313" s="12">
        <f t="shared" si="191"/>
        <v>42121.756921296299</v>
      </c>
      <c r="S3313" s="13">
        <f t="shared" si="192"/>
        <v>42156.208333333328</v>
      </c>
      <c r="T3313">
        <f t="shared" si="198"/>
        <v>2015</v>
      </c>
    </row>
    <row r="3314" spans="1:20" ht="43.2" x14ac:dyDescent="0.3">
      <c r="A3314">
        <v>3283</v>
      </c>
      <c r="B3314" s="3" t="s">
        <v>3283</v>
      </c>
      <c r="C3314" s="3" t="s">
        <v>7393</v>
      </c>
      <c r="D3314" s="6">
        <v>800</v>
      </c>
      <c r="E3314" s="8">
        <v>838</v>
      </c>
      <c r="F3314" t="s">
        <v>8218</v>
      </c>
      <c r="G3314" t="s">
        <v>8224</v>
      </c>
      <c r="H3314" t="s">
        <v>8246</v>
      </c>
      <c r="I3314" s="14">
        <v>1455138000</v>
      </c>
      <c r="J3314" s="14">
        <v>1452448298</v>
      </c>
      <c r="K3314" t="b">
        <v>0</v>
      </c>
      <c r="L3314">
        <v>47</v>
      </c>
      <c r="M3314" t="b">
        <v>1</v>
      </c>
      <c r="N3314" t="s">
        <v>8269</v>
      </c>
      <c r="O3314">
        <f t="shared" si="193"/>
        <v>105</v>
      </c>
      <c r="P3314" t="s">
        <v>8319</v>
      </c>
      <c r="Q3314" t="s">
        <v>8320</v>
      </c>
      <c r="R3314" s="12">
        <f t="shared" si="191"/>
        <v>42379.74418981481</v>
      </c>
      <c r="S3314" s="13">
        <f t="shared" si="192"/>
        <v>42410.875</v>
      </c>
    </row>
    <row r="3315" spans="1:20" ht="43.2" x14ac:dyDescent="0.3">
      <c r="A3315">
        <v>2890</v>
      </c>
      <c r="B3315" s="3" t="s">
        <v>2890</v>
      </c>
      <c r="C3315" s="3" t="s">
        <v>7000</v>
      </c>
      <c r="D3315" s="6">
        <v>2000</v>
      </c>
      <c r="E3315" s="8">
        <v>21</v>
      </c>
      <c r="F3315" t="s">
        <v>8220</v>
      </c>
      <c r="G3315" t="s">
        <v>8223</v>
      </c>
      <c r="H3315" t="s">
        <v>8245</v>
      </c>
      <c r="I3315" s="14">
        <v>1407553200</v>
      </c>
      <c r="J3315" s="14">
        <v>1405100992</v>
      </c>
      <c r="K3315" t="b">
        <v>0</v>
      </c>
      <c r="L3315">
        <v>3</v>
      </c>
      <c r="M3315" t="b">
        <v>0</v>
      </c>
      <c r="N3315" t="s">
        <v>8269</v>
      </c>
      <c r="O3315">
        <f t="shared" si="193"/>
        <v>1</v>
      </c>
      <c r="P3315" t="s">
        <v>8319</v>
      </c>
      <c r="Q3315" t="s">
        <v>8320</v>
      </c>
      <c r="R3315" s="12">
        <f t="shared" si="191"/>
        <v>41831.742962962962</v>
      </c>
      <c r="S3315" s="13">
        <f t="shared" si="192"/>
        <v>41860.125</v>
      </c>
    </row>
    <row r="3316" spans="1:20" ht="43.2" x14ac:dyDescent="0.3">
      <c r="A3316">
        <v>3440</v>
      </c>
      <c r="B3316" s="3" t="s">
        <v>3439</v>
      </c>
      <c r="C3316" s="3" t="s">
        <v>7550</v>
      </c>
      <c r="D3316" s="6">
        <v>5000</v>
      </c>
      <c r="E3316" s="8">
        <v>5260.92</v>
      </c>
      <c r="F3316" t="s">
        <v>8218</v>
      </c>
      <c r="G3316" t="s">
        <v>8223</v>
      </c>
      <c r="H3316" t="s">
        <v>8245</v>
      </c>
      <c r="I3316" s="14">
        <v>1405095300</v>
      </c>
      <c r="J3316" s="14">
        <v>1403146628</v>
      </c>
      <c r="K3316" t="b">
        <v>0</v>
      </c>
      <c r="L3316">
        <v>82</v>
      </c>
      <c r="M3316" t="b">
        <v>1</v>
      </c>
      <c r="N3316" t="s">
        <v>8269</v>
      </c>
      <c r="O3316">
        <f t="shared" si="193"/>
        <v>105</v>
      </c>
      <c r="P3316" t="s">
        <v>8319</v>
      </c>
      <c r="Q3316" t="s">
        <v>8320</v>
      </c>
      <c r="R3316" s="12">
        <f t="shared" si="191"/>
        <v>41809.12300925926</v>
      </c>
      <c r="S3316" s="13">
        <f t="shared" si="192"/>
        <v>41831.677083333336</v>
      </c>
      <c r="T3316">
        <f t="shared" ref="T3316:T3318" si="199">YEAR(R3316)</f>
        <v>2014</v>
      </c>
    </row>
    <row r="3317" spans="1:20" ht="43.2" x14ac:dyDescent="0.3">
      <c r="A3317">
        <v>3614</v>
      </c>
      <c r="B3317" s="3" t="s">
        <v>3439</v>
      </c>
      <c r="C3317" s="3" t="s">
        <v>7724</v>
      </c>
      <c r="D3317" s="6">
        <v>2500</v>
      </c>
      <c r="E3317" s="8">
        <v>2520</v>
      </c>
      <c r="F3317" t="s">
        <v>8218</v>
      </c>
      <c r="G3317" t="s">
        <v>8223</v>
      </c>
      <c r="H3317" t="s">
        <v>8245</v>
      </c>
      <c r="I3317" s="14">
        <v>1434675616</v>
      </c>
      <c r="J3317" s="14">
        <v>1432083616</v>
      </c>
      <c r="K3317" t="b">
        <v>0</v>
      </c>
      <c r="L3317">
        <v>71</v>
      </c>
      <c r="M3317" t="b">
        <v>1</v>
      </c>
      <c r="N3317" t="s">
        <v>8269</v>
      </c>
      <c r="O3317">
        <f t="shared" si="193"/>
        <v>101</v>
      </c>
      <c r="P3317" t="s">
        <v>8319</v>
      </c>
      <c r="Q3317" t="s">
        <v>8320</v>
      </c>
      <c r="R3317" s="12">
        <f t="shared" si="191"/>
        <v>42144.041851851856</v>
      </c>
      <c r="S3317" s="13">
        <f t="shared" si="192"/>
        <v>42174.041851851856</v>
      </c>
      <c r="T3317">
        <f t="shared" si="199"/>
        <v>2015</v>
      </c>
    </row>
    <row r="3318" spans="1:20" ht="28.8" x14ac:dyDescent="0.3">
      <c r="A3318">
        <v>3544</v>
      </c>
      <c r="B3318" s="3" t="s">
        <v>3543</v>
      </c>
      <c r="C3318" s="3" t="s">
        <v>7654</v>
      </c>
      <c r="D3318" s="6">
        <v>2500</v>
      </c>
      <c r="E3318" s="8">
        <v>2500</v>
      </c>
      <c r="F3318" t="s">
        <v>8218</v>
      </c>
      <c r="G3318" t="s">
        <v>8223</v>
      </c>
      <c r="H3318" t="s">
        <v>8245</v>
      </c>
      <c r="I3318" s="14">
        <v>1425758257</v>
      </c>
      <c r="J3318" s="14">
        <v>1423166257</v>
      </c>
      <c r="K3318" t="b">
        <v>0</v>
      </c>
      <c r="L3318">
        <v>24</v>
      </c>
      <c r="M3318" t="b">
        <v>1</v>
      </c>
      <c r="N3318" t="s">
        <v>8269</v>
      </c>
      <c r="O3318">
        <f t="shared" si="193"/>
        <v>100</v>
      </c>
      <c r="P3318" t="s">
        <v>8319</v>
      </c>
      <c r="Q3318" t="s">
        <v>8320</v>
      </c>
      <c r="R3318" s="12">
        <f t="shared" si="191"/>
        <v>42040.831678240742</v>
      </c>
      <c r="S3318" s="13">
        <f t="shared" si="192"/>
        <v>42070.831678240742</v>
      </c>
      <c r="T3318">
        <f t="shared" si="199"/>
        <v>2015</v>
      </c>
    </row>
    <row r="3319" spans="1:20" ht="28.8" x14ac:dyDescent="0.3">
      <c r="A3319">
        <v>3743</v>
      </c>
      <c r="B3319" s="3" t="s">
        <v>3740</v>
      </c>
      <c r="C3319" s="3" t="s">
        <v>7853</v>
      </c>
      <c r="D3319" s="6">
        <v>2200</v>
      </c>
      <c r="E3319" s="8">
        <v>0</v>
      </c>
      <c r="F3319" t="s">
        <v>8220</v>
      </c>
      <c r="G3319" t="s">
        <v>8223</v>
      </c>
      <c r="H3319" t="s">
        <v>8245</v>
      </c>
      <c r="I3319" s="14">
        <v>1404406964</v>
      </c>
      <c r="J3319" s="14">
        <v>1401814964</v>
      </c>
      <c r="K3319" t="b">
        <v>0</v>
      </c>
      <c r="L3319">
        <v>0</v>
      </c>
      <c r="M3319" t="b">
        <v>0</v>
      </c>
      <c r="N3319" t="s">
        <v>8269</v>
      </c>
      <c r="O3319">
        <f t="shared" si="193"/>
        <v>0</v>
      </c>
      <c r="P3319" t="s">
        <v>8319</v>
      </c>
      <c r="Q3319" t="s">
        <v>8320</v>
      </c>
      <c r="R3319" s="12">
        <f t="shared" si="191"/>
        <v>41793.710231481484</v>
      </c>
      <c r="S3319" s="13">
        <f t="shared" si="192"/>
        <v>41823.710231481484</v>
      </c>
    </row>
    <row r="3320" spans="1:20" ht="57.6" hidden="1" x14ac:dyDescent="0.3">
      <c r="A3320">
        <v>3141</v>
      </c>
      <c r="B3320" s="3" t="s">
        <v>3141</v>
      </c>
      <c r="C3320" s="3" t="s">
        <v>7251</v>
      </c>
      <c r="D3320" s="6">
        <v>500</v>
      </c>
      <c r="E3320" s="8">
        <v>258</v>
      </c>
      <c r="F3320" t="s">
        <v>8221</v>
      </c>
      <c r="G3320" t="s">
        <v>8232</v>
      </c>
      <c r="H3320" t="s">
        <v>8248</v>
      </c>
      <c r="I3320" s="14">
        <v>1492372800</v>
      </c>
      <c r="J3320" s="14">
        <v>1488823488</v>
      </c>
      <c r="K3320" t="b">
        <v>0</v>
      </c>
      <c r="L3320">
        <v>8</v>
      </c>
      <c r="M3320" t="b">
        <v>0</v>
      </c>
      <c r="N3320" t="s">
        <v>8269</v>
      </c>
      <c r="O3320">
        <f t="shared" si="193"/>
        <v>52</v>
      </c>
      <c r="P3320" t="s">
        <v>8319</v>
      </c>
      <c r="Q3320" t="s">
        <v>8320</v>
      </c>
      <c r="R3320" s="12">
        <f t="shared" si="191"/>
        <v>42800.753333333334</v>
      </c>
      <c r="S3320" s="13">
        <f t="shared" si="192"/>
        <v>42841.833333333328</v>
      </c>
    </row>
    <row r="3321" spans="1:20" ht="43.2" x14ac:dyDescent="0.3">
      <c r="A3321">
        <v>3362</v>
      </c>
      <c r="B3321" s="3" t="s">
        <v>3361</v>
      </c>
      <c r="C3321" s="3" t="s">
        <v>7472</v>
      </c>
      <c r="D3321" s="6">
        <v>500</v>
      </c>
      <c r="E3321" s="8">
        <v>1090</v>
      </c>
      <c r="F3321" t="s">
        <v>8218</v>
      </c>
      <c r="G3321" t="s">
        <v>8223</v>
      </c>
      <c r="H3321" t="s">
        <v>8245</v>
      </c>
      <c r="I3321" s="14">
        <v>1425704100</v>
      </c>
      <c r="J3321" s="14">
        <v>1424484717</v>
      </c>
      <c r="K3321" t="b">
        <v>0</v>
      </c>
      <c r="L3321">
        <v>20</v>
      </c>
      <c r="M3321" t="b">
        <v>1</v>
      </c>
      <c r="N3321" t="s">
        <v>8269</v>
      </c>
      <c r="O3321">
        <f t="shared" si="193"/>
        <v>218</v>
      </c>
      <c r="P3321" t="s">
        <v>8319</v>
      </c>
      <c r="Q3321" t="s">
        <v>8320</v>
      </c>
      <c r="R3321" s="12">
        <f t="shared" si="191"/>
        <v>42056.091631944444</v>
      </c>
      <c r="S3321" s="13">
        <f t="shared" si="192"/>
        <v>42070.204861111109</v>
      </c>
      <c r="T3321">
        <f>YEAR(R3321)</f>
        <v>2015</v>
      </c>
    </row>
    <row r="3322" spans="1:20" ht="43.2" x14ac:dyDescent="0.3">
      <c r="A3322">
        <v>4081</v>
      </c>
      <c r="B3322" s="3" t="s">
        <v>4077</v>
      </c>
      <c r="C3322" s="3" t="s">
        <v>8184</v>
      </c>
      <c r="D3322" s="6">
        <v>2224</v>
      </c>
      <c r="E3322" s="8">
        <v>350</v>
      </c>
      <c r="F3322" t="s">
        <v>8220</v>
      </c>
      <c r="G3322" t="s">
        <v>8223</v>
      </c>
      <c r="H3322" t="s">
        <v>8245</v>
      </c>
      <c r="I3322" s="14">
        <v>1425819425</v>
      </c>
      <c r="J3322" s="14">
        <v>1423231025</v>
      </c>
      <c r="K3322" t="b">
        <v>0</v>
      </c>
      <c r="L3322">
        <v>12</v>
      </c>
      <c r="M3322" t="b">
        <v>0</v>
      </c>
      <c r="N3322" t="s">
        <v>8269</v>
      </c>
      <c r="O3322">
        <f t="shared" si="193"/>
        <v>16</v>
      </c>
      <c r="P3322" t="s">
        <v>8319</v>
      </c>
      <c r="Q3322" t="s">
        <v>8320</v>
      </c>
      <c r="R3322" s="12">
        <f t="shared" si="191"/>
        <v>42041.581307870365</v>
      </c>
      <c r="S3322" s="13">
        <f t="shared" si="192"/>
        <v>42071.539641203708</v>
      </c>
    </row>
    <row r="3323" spans="1:20" ht="43.2" x14ac:dyDescent="0.3">
      <c r="A3323">
        <v>3865</v>
      </c>
      <c r="B3323" s="3" t="s">
        <v>3862</v>
      </c>
      <c r="C3323" s="3" t="s">
        <v>7974</v>
      </c>
      <c r="D3323" s="6">
        <v>2413</v>
      </c>
      <c r="E3323" s="8">
        <v>650</v>
      </c>
      <c r="F3323" t="s">
        <v>8220</v>
      </c>
      <c r="G3323" t="s">
        <v>8228</v>
      </c>
      <c r="H3323" t="s">
        <v>8250</v>
      </c>
      <c r="I3323" s="14">
        <v>1409376600</v>
      </c>
      <c r="J3323" s="14">
        <v>1405957098</v>
      </c>
      <c r="K3323" t="b">
        <v>0</v>
      </c>
      <c r="L3323">
        <v>14</v>
      </c>
      <c r="M3323" t="b">
        <v>0</v>
      </c>
      <c r="N3323" t="s">
        <v>8269</v>
      </c>
      <c r="O3323">
        <f t="shared" si="193"/>
        <v>27</v>
      </c>
      <c r="P3323" t="s">
        <v>8319</v>
      </c>
      <c r="Q3323" t="s">
        <v>8320</v>
      </c>
      <c r="R3323" s="12">
        <f t="shared" si="191"/>
        <v>41841.651597222226</v>
      </c>
      <c r="S3323" s="13">
        <f t="shared" si="192"/>
        <v>41881.229166666664</v>
      </c>
    </row>
    <row r="3324" spans="1:20" ht="57.6" x14ac:dyDescent="0.3">
      <c r="A3324">
        <v>2873</v>
      </c>
      <c r="B3324" s="3" t="s">
        <v>2873</v>
      </c>
      <c r="C3324" s="3" t="s">
        <v>6983</v>
      </c>
      <c r="D3324" s="6">
        <v>2500</v>
      </c>
      <c r="E3324" s="8">
        <v>953</v>
      </c>
      <c r="F3324" t="s">
        <v>8220</v>
      </c>
      <c r="G3324" t="s">
        <v>8223</v>
      </c>
      <c r="H3324" t="s">
        <v>8245</v>
      </c>
      <c r="I3324" s="14">
        <v>1422473831</v>
      </c>
      <c r="J3324" s="14">
        <v>1419881831</v>
      </c>
      <c r="K3324" t="b">
        <v>0</v>
      </c>
      <c r="L3324">
        <v>8</v>
      </c>
      <c r="M3324" t="b">
        <v>0</v>
      </c>
      <c r="N3324" t="s">
        <v>8269</v>
      </c>
      <c r="O3324">
        <f t="shared" si="193"/>
        <v>38</v>
      </c>
      <c r="P3324" t="s">
        <v>8319</v>
      </c>
      <c r="Q3324" t="s">
        <v>8320</v>
      </c>
      <c r="R3324" s="12">
        <f t="shared" si="191"/>
        <v>42002.817488425921</v>
      </c>
      <c r="S3324" s="13">
        <f t="shared" si="192"/>
        <v>42032.817488425921</v>
      </c>
    </row>
    <row r="3325" spans="1:20" ht="57.6" x14ac:dyDescent="0.3">
      <c r="A3325">
        <v>3419</v>
      </c>
      <c r="B3325" s="3" t="s">
        <v>3418</v>
      </c>
      <c r="C3325" s="3" t="s">
        <v>7529</v>
      </c>
      <c r="D3325" s="6">
        <v>2750</v>
      </c>
      <c r="E3325" s="8">
        <v>2930</v>
      </c>
      <c r="F3325" t="s">
        <v>8218</v>
      </c>
      <c r="G3325" t="s">
        <v>8240</v>
      </c>
      <c r="H3325" t="s">
        <v>8248</v>
      </c>
      <c r="I3325" s="14">
        <v>1459978200</v>
      </c>
      <c r="J3325" s="14">
        <v>1458416585</v>
      </c>
      <c r="K3325" t="b">
        <v>0</v>
      </c>
      <c r="L3325">
        <v>46</v>
      </c>
      <c r="M3325" t="b">
        <v>1</v>
      </c>
      <c r="N3325" t="s">
        <v>8269</v>
      </c>
      <c r="O3325">
        <f t="shared" si="193"/>
        <v>107</v>
      </c>
      <c r="P3325" t="s">
        <v>8319</v>
      </c>
      <c r="Q3325" t="s">
        <v>8320</v>
      </c>
      <c r="R3325" s="12">
        <f t="shared" si="191"/>
        <v>42448.821585648147</v>
      </c>
      <c r="S3325" s="13">
        <f t="shared" si="192"/>
        <v>42466.895833333328</v>
      </c>
    </row>
    <row r="3326" spans="1:20" ht="43.2" x14ac:dyDescent="0.3">
      <c r="A3326">
        <v>2798</v>
      </c>
      <c r="B3326" s="3" t="s">
        <v>2798</v>
      </c>
      <c r="C3326" s="3" t="s">
        <v>6908</v>
      </c>
      <c r="D3326" s="6">
        <v>5000</v>
      </c>
      <c r="E3326" s="8">
        <v>5070</v>
      </c>
      <c r="F3326" t="s">
        <v>8218</v>
      </c>
      <c r="G3326" t="s">
        <v>8224</v>
      </c>
      <c r="H3326" t="s">
        <v>8246</v>
      </c>
      <c r="I3326" s="14">
        <v>1438358400</v>
      </c>
      <c r="J3326" s="14">
        <v>1437063121</v>
      </c>
      <c r="K3326" t="b">
        <v>0</v>
      </c>
      <c r="L3326">
        <v>139</v>
      </c>
      <c r="M3326" t="b">
        <v>1</v>
      </c>
      <c r="N3326" t="s">
        <v>8269</v>
      </c>
      <c r="O3326">
        <f t="shared" si="193"/>
        <v>101</v>
      </c>
      <c r="P3326" t="s">
        <v>8319</v>
      </c>
      <c r="Q3326" t="s">
        <v>8320</v>
      </c>
      <c r="R3326" s="12">
        <f t="shared" si="191"/>
        <v>42201.675011574072</v>
      </c>
      <c r="S3326" s="13">
        <f t="shared" si="192"/>
        <v>42216.666666666672</v>
      </c>
    </row>
    <row r="3327" spans="1:20" ht="43.2" x14ac:dyDescent="0.3">
      <c r="A3327">
        <v>4112</v>
      </c>
      <c r="B3327" s="3" t="s">
        <v>4108</v>
      </c>
      <c r="C3327" s="3" t="s">
        <v>6961</v>
      </c>
      <c r="D3327" s="6">
        <v>2500</v>
      </c>
      <c r="E3327" s="8">
        <v>1</v>
      </c>
      <c r="F3327" t="s">
        <v>8220</v>
      </c>
      <c r="G3327" t="s">
        <v>8240</v>
      </c>
      <c r="H3327" t="s">
        <v>8248</v>
      </c>
      <c r="I3327" s="14">
        <v>1456617600</v>
      </c>
      <c r="J3327" s="14">
        <v>1454280186</v>
      </c>
      <c r="K3327" t="b">
        <v>0</v>
      </c>
      <c r="L3327">
        <v>1</v>
      </c>
      <c r="M3327" t="b">
        <v>0</v>
      </c>
      <c r="N3327" t="s">
        <v>8269</v>
      </c>
      <c r="O3327">
        <f t="shared" si="193"/>
        <v>0</v>
      </c>
      <c r="P3327" t="s">
        <v>8319</v>
      </c>
      <c r="Q3327" t="s">
        <v>8320</v>
      </c>
      <c r="R3327" s="12">
        <f t="shared" si="191"/>
        <v>42400.946597222224</v>
      </c>
      <c r="S3327" s="13">
        <f t="shared" si="192"/>
        <v>42428</v>
      </c>
    </row>
    <row r="3328" spans="1:20" ht="57.6" x14ac:dyDescent="0.3">
      <c r="A3328">
        <v>2867</v>
      </c>
      <c r="B3328" s="3" t="s">
        <v>2867</v>
      </c>
      <c r="C3328" s="3" t="s">
        <v>6977</v>
      </c>
      <c r="D3328" s="6">
        <v>2500</v>
      </c>
      <c r="E3328" s="8">
        <v>504</v>
      </c>
      <c r="F3328" t="s">
        <v>8220</v>
      </c>
      <c r="G3328" t="s">
        <v>8223</v>
      </c>
      <c r="H3328" t="s">
        <v>8245</v>
      </c>
      <c r="I3328" s="14">
        <v>1467604800</v>
      </c>
      <c r="J3328" s="14">
        <v>1465533672</v>
      </c>
      <c r="K3328" t="b">
        <v>0</v>
      </c>
      <c r="L3328">
        <v>10</v>
      </c>
      <c r="M3328" t="b">
        <v>0</v>
      </c>
      <c r="N3328" t="s">
        <v>8269</v>
      </c>
      <c r="O3328">
        <f t="shared" si="193"/>
        <v>20</v>
      </c>
      <c r="P3328" t="s">
        <v>8319</v>
      </c>
      <c r="Q3328" t="s">
        <v>8320</v>
      </c>
      <c r="R3328" s="12">
        <f t="shared" si="191"/>
        <v>42531.195277777777</v>
      </c>
      <c r="S3328" s="13">
        <f t="shared" si="192"/>
        <v>42555.166666666672</v>
      </c>
    </row>
    <row r="3329" spans="1:20" ht="28.8" x14ac:dyDescent="0.3">
      <c r="A3329">
        <v>3747</v>
      </c>
      <c r="B3329" s="3" t="s">
        <v>3744</v>
      </c>
      <c r="C3329" s="3" t="s">
        <v>7857</v>
      </c>
      <c r="D3329" s="6">
        <v>2500</v>
      </c>
      <c r="E3329" s="8">
        <v>25</v>
      </c>
      <c r="F3329" t="s">
        <v>8220</v>
      </c>
      <c r="G3329" t="s">
        <v>8224</v>
      </c>
      <c r="H3329" t="s">
        <v>8246</v>
      </c>
      <c r="I3329" s="14">
        <v>1436137140</v>
      </c>
      <c r="J3329" s="14">
        <v>1433833896</v>
      </c>
      <c r="K3329" t="b">
        <v>0</v>
      </c>
      <c r="L3329">
        <v>1</v>
      </c>
      <c r="M3329" t="b">
        <v>0</v>
      </c>
      <c r="N3329" t="s">
        <v>8269</v>
      </c>
      <c r="O3329">
        <f t="shared" si="193"/>
        <v>1</v>
      </c>
      <c r="P3329" t="s">
        <v>8319</v>
      </c>
      <c r="Q3329" t="s">
        <v>8320</v>
      </c>
      <c r="R3329" s="12">
        <f t="shared" si="191"/>
        <v>42164.299722222218</v>
      </c>
      <c r="S3329" s="13">
        <f t="shared" si="192"/>
        <v>42190.957638888889</v>
      </c>
    </row>
    <row r="3330" spans="1:20" x14ac:dyDescent="0.3">
      <c r="A3330">
        <v>2864</v>
      </c>
      <c r="B3330" s="3" t="s">
        <v>2864</v>
      </c>
      <c r="C3330" s="3" t="s">
        <v>6974</v>
      </c>
      <c r="D3330" s="6">
        <v>2500</v>
      </c>
      <c r="E3330" s="8">
        <v>40</v>
      </c>
      <c r="F3330" t="s">
        <v>8220</v>
      </c>
      <c r="G3330" t="s">
        <v>8224</v>
      </c>
      <c r="H3330" t="s">
        <v>8246</v>
      </c>
      <c r="I3330" s="14">
        <v>1437139080</v>
      </c>
      <c r="J3330" s="14">
        <v>1434552207</v>
      </c>
      <c r="K3330" t="b">
        <v>0</v>
      </c>
      <c r="L3330">
        <v>3</v>
      </c>
      <c r="M3330" t="b">
        <v>0</v>
      </c>
      <c r="N3330" t="s">
        <v>8269</v>
      </c>
      <c r="O3330">
        <f t="shared" si="193"/>
        <v>2</v>
      </c>
      <c r="P3330" t="s">
        <v>8319</v>
      </c>
      <c r="Q3330" t="s">
        <v>8320</v>
      </c>
      <c r="R3330" s="12">
        <f t="shared" ref="R3330:R3393" si="200">(((J3330/60)/60)/24)+DATE(1970,1,1)</f>
        <v>42172.613506944443</v>
      </c>
      <c r="S3330" s="13">
        <f t="shared" ref="S3330:S3393" si="201">(((I3330/60)/60)/24)+DATE(1970,1,1)</f>
        <v>42202.554166666669</v>
      </c>
    </row>
    <row r="3331" spans="1:20" ht="28.8" x14ac:dyDescent="0.3">
      <c r="A3331">
        <v>3228</v>
      </c>
      <c r="B3331" s="3" t="s">
        <v>3228</v>
      </c>
      <c r="C3331" s="3" t="s">
        <v>7338</v>
      </c>
      <c r="D3331" s="6">
        <v>7000</v>
      </c>
      <c r="E3331" s="8">
        <v>7164</v>
      </c>
      <c r="F3331" t="s">
        <v>8218</v>
      </c>
      <c r="G3331" t="s">
        <v>8223</v>
      </c>
      <c r="H3331" t="s">
        <v>8245</v>
      </c>
      <c r="I3331" s="14">
        <v>1450328340</v>
      </c>
      <c r="J3331" s="14">
        <v>1447606884</v>
      </c>
      <c r="K3331" t="b">
        <v>1</v>
      </c>
      <c r="L3331">
        <v>37</v>
      </c>
      <c r="M3331" t="b">
        <v>1</v>
      </c>
      <c r="N3331" t="s">
        <v>8269</v>
      </c>
      <c r="O3331">
        <f t="shared" si="193"/>
        <v>102</v>
      </c>
      <c r="P3331" t="s">
        <v>8319</v>
      </c>
      <c r="Q3331" t="s">
        <v>8320</v>
      </c>
      <c r="R3331" s="12">
        <f t="shared" si="200"/>
        <v>42323.70930555556</v>
      </c>
      <c r="S3331" s="13">
        <f t="shared" si="201"/>
        <v>42355.207638888889</v>
      </c>
      <c r="T3331">
        <f t="shared" ref="T3331:T3332" si="202">YEAR(R3331)</f>
        <v>2015</v>
      </c>
    </row>
    <row r="3332" spans="1:20" ht="43.2" x14ac:dyDescent="0.3">
      <c r="A3332">
        <v>3594</v>
      </c>
      <c r="B3332" s="3" t="s">
        <v>3593</v>
      </c>
      <c r="C3332" s="3" t="s">
        <v>7704</v>
      </c>
      <c r="D3332" s="6">
        <v>1600</v>
      </c>
      <c r="E3332" s="8">
        <v>2015</v>
      </c>
      <c r="F3332" t="s">
        <v>8218</v>
      </c>
      <c r="G3332" t="s">
        <v>8223</v>
      </c>
      <c r="H3332" t="s">
        <v>8245</v>
      </c>
      <c r="I3332" s="14">
        <v>1472952982</v>
      </c>
      <c r="J3332" s="14">
        <v>1470792982</v>
      </c>
      <c r="K3332" t="b">
        <v>0</v>
      </c>
      <c r="L3332">
        <v>36</v>
      </c>
      <c r="M3332" t="b">
        <v>1</v>
      </c>
      <c r="N3332" t="s">
        <v>8269</v>
      </c>
      <c r="O3332">
        <f t="shared" si="193"/>
        <v>126</v>
      </c>
      <c r="P3332" t="s">
        <v>8319</v>
      </c>
      <c r="Q3332" t="s">
        <v>8320</v>
      </c>
      <c r="R3332" s="12">
        <f t="shared" si="200"/>
        <v>42592.066921296297</v>
      </c>
      <c r="S3332" s="13">
        <f t="shared" si="201"/>
        <v>42617.066921296297</v>
      </c>
      <c r="T3332">
        <f t="shared" si="202"/>
        <v>2016</v>
      </c>
    </row>
    <row r="3333" spans="1:20" ht="43.2" hidden="1" x14ac:dyDescent="0.3">
      <c r="A3333">
        <v>3133</v>
      </c>
      <c r="B3333" s="3" t="s">
        <v>3133</v>
      </c>
      <c r="C3333" s="3" t="s">
        <v>7243</v>
      </c>
      <c r="D3333" s="6">
        <v>500</v>
      </c>
      <c r="E3333" s="8">
        <v>540</v>
      </c>
      <c r="F3333" t="s">
        <v>8221</v>
      </c>
      <c r="G3333" t="s">
        <v>8224</v>
      </c>
      <c r="H3333" t="s">
        <v>8246</v>
      </c>
      <c r="I3333" s="14">
        <v>1490358834</v>
      </c>
      <c r="J3333" s="14">
        <v>1487770434</v>
      </c>
      <c r="K3333" t="b">
        <v>0</v>
      </c>
      <c r="L3333">
        <v>16</v>
      </c>
      <c r="M3333" t="b">
        <v>0</v>
      </c>
      <c r="N3333" t="s">
        <v>8269</v>
      </c>
      <c r="O3333">
        <f t="shared" si="193"/>
        <v>108</v>
      </c>
      <c r="P3333" t="s">
        <v>8319</v>
      </c>
      <c r="Q3333" t="s">
        <v>8320</v>
      </c>
      <c r="R3333" s="12">
        <f t="shared" si="200"/>
        <v>42788.565208333333</v>
      </c>
      <c r="S3333" s="13">
        <f t="shared" si="201"/>
        <v>42818.523541666669</v>
      </c>
    </row>
    <row r="3334" spans="1:20" ht="43.2" x14ac:dyDescent="0.3">
      <c r="A3334">
        <v>3257</v>
      </c>
      <c r="B3334" s="3" t="s">
        <v>3257</v>
      </c>
      <c r="C3334" s="3" t="s">
        <v>7367</v>
      </c>
      <c r="D3334" s="6">
        <v>2000</v>
      </c>
      <c r="E3334" s="8">
        <v>2125.9899999999998</v>
      </c>
      <c r="F3334" t="s">
        <v>8218</v>
      </c>
      <c r="G3334" t="s">
        <v>8224</v>
      </c>
      <c r="H3334" t="s">
        <v>8246</v>
      </c>
      <c r="I3334" s="14">
        <v>1487769952</v>
      </c>
      <c r="J3334" s="14">
        <v>1485177952</v>
      </c>
      <c r="K3334" t="b">
        <v>0</v>
      </c>
      <c r="L3334">
        <v>41</v>
      </c>
      <c r="M3334" t="b">
        <v>1</v>
      </c>
      <c r="N3334" t="s">
        <v>8269</v>
      </c>
      <c r="O3334">
        <f t="shared" si="193"/>
        <v>106</v>
      </c>
      <c r="P3334" t="s">
        <v>8319</v>
      </c>
      <c r="Q3334" t="s">
        <v>8320</v>
      </c>
      <c r="R3334" s="12">
        <f t="shared" si="200"/>
        <v>42758.559629629628</v>
      </c>
      <c r="S3334" s="13">
        <f t="shared" si="201"/>
        <v>42788.559629629628</v>
      </c>
    </row>
    <row r="3335" spans="1:20" ht="43.2" x14ac:dyDescent="0.3">
      <c r="A3335">
        <v>1294</v>
      </c>
      <c r="B3335" s="3" t="s">
        <v>1295</v>
      </c>
      <c r="C3335" s="3" t="s">
        <v>5404</v>
      </c>
      <c r="D3335" s="6">
        <v>500</v>
      </c>
      <c r="E3335" s="8">
        <v>610</v>
      </c>
      <c r="F3335" t="s">
        <v>8218</v>
      </c>
      <c r="G3335" t="s">
        <v>8224</v>
      </c>
      <c r="H3335" t="s">
        <v>8246</v>
      </c>
      <c r="I3335" s="14">
        <v>1445252400</v>
      </c>
      <c r="J3335" s="14">
        <v>1443696797</v>
      </c>
      <c r="K3335" t="b">
        <v>0</v>
      </c>
      <c r="L3335">
        <v>22</v>
      </c>
      <c r="M3335" t="b">
        <v>1</v>
      </c>
      <c r="N3335" t="s">
        <v>8269</v>
      </c>
      <c r="O3335">
        <f t="shared" si="193"/>
        <v>122</v>
      </c>
      <c r="P3335" t="s">
        <v>8319</v>
      </c>
      <c r="Q3335" t="s">
        <v>8320</v>
      </c>
      <c r="R3335" s="12">
        <f t="shared" si="200"/>
        <v>42278.453668981485</v>
      </c>
      <c r="S3335" s="13">
        <f t="shared" si="201"/>
        <v>42296.458333333328</v>
      </c>
    </row>
    <row r="3336" spans="1:20" ht="43.2" x14ac:dyDescent="0.3">
      <c r="A3336">
        <v>1302</v>
      </c>
      <c r="B3336" s="3" t="s">
        <v>1303</v>
      </c>
      <c r="C3336" s="3" t="s">
        <v>5412</v>
      </c>
      <c r="D3336" s="6">
        <v>2500</v>
      </c>
      <c r="E3336" s="8">
        <v>2500</v>
      </c>
      <c r="F3336" t="s">
        <v>8218</v>
      </c>
      <c r="G3336" t="s">
        <v>8223</v>
      </c>
      <c r="H3336" t="s">
        <v>8245</v>
      </c>
      <c r="I3336" s="14">
        <v>1480559011</v>
      </c>
      <c r="J3336" s="14">
        <v>1477963411</v>
      </c>
      <c r="K3336" t="b">
        <v>0</v>
      </c>
      <c r="L3336">
        <v>50</v>
      </c>
      <c r="M3336" t="b">
        <v>1</v>
      </c>
      <c r="N3336" t="s">
        <v>8269</v>
      </c>
      <c r="O3336">
        <f t="shared" si="193"/>
        <v>100</v>
      </c>
      <c r="P3336" t="s">
        <v>8319</v>
      </c>
      <c r="Q3336" t="s">
        <v>8320</v>
      </c>
      <c r="R3336" s="12">
        <f t="shared" si="200"/>
        <v>42675.057997685188</v>
      </c>
      <c r="S3336" s="13">
        <f t="shared" si="201"/>
        <v>42705.099664351852</v>
      </c>
      <c r="T3336">
        <f>YEAR(R3336)</f>
        <v>2016</v>
      </c>
    </row>
    <row r="3337" spans="1:20" ht="43.2" x14ac:dyDescent="0.3">
      <c r="A3337">
        <v>3374</v>
      </c>
      <c r="B3337" s="3" t="s">
        <v>3373</v>
      </c>
      <c r="C3337" s="3" t="s">
        <v>7484</v>
      </c>
      <c r="D3337" s="6">
        <v>3500</v>
      </c>
      <c r="E3337" s="8">
        <v>3730</v>
      </c>
      <c r="F3337" t="s">
        <v>8218</v>
      </c>
      <c r="G3337" t="s">
        <v>8228</v>
      </c>
      <c r="H3337" t="s">
        <v>8250</v>
      </c>
      <c r="I3337" s="14">
        <v>1446053616</v>
      </c>
      <c r="J3337" s="14">
        <v>1443461616</v>
      </c>
      <c r="K3337" t="b">
        <v>0</v>
      </c>
      <c r="L3337">
        <v>52</v>
      </c>
      <c r="M3337" t="b">
        <v>1</v>
      </c>
      <c r="N3337" t="s">
        <v>8269</v>
      </c>
      <c r="O3337">
        <f t="shared" si="193"/>
        <v>107</v>
      </c>
      <c r="P3337" t="s">
        <v>8319</v>
      </c>
      <c r="Q3337" t="s">
        <v>8320</v>
      </c>
      <c r="R3337" s="12">
        <f t="shared" si="200"/>
        <v>42275.731666666667</v>
      </c>
      <c r="S3337" s="13">
        <f t="shared" si="201"/>
        <v>42305.731666666667</v>
      </c>
    </row>
    <row r="3338" spans="1:20" ht="43.2" x14ac:dyDescent="0.3">
      <c r="A3338">
        <v>3284</v>
      </c>
      <c r="B3338" s="3" t="s">
        <v>3284</v>
      </c>
      <c r="C3338" s="3" t="s">
        <v>7394</v>
      </c>
      <c r="D3338" s="6">
        <v>3000</v>
      </c>
      <c r="E3338" s="8">
        <v>3048</v>
      </c>
      <c r="F3338" t="s">
        <v>8218</v>
      </c>
      <c r="G3338" t="s">
        <v>8223</v>
      </c>
      <c r="H3338" t="s">
        <v>8245</v>
      </c>
      <c r="I3338" s="14">
        <v>1454047140</v>
      </c>
      <c r="J3338" s="14">
        <v>1452546853</v>
      </c>
      <c r="K3338" t="b">
        <v>0</v>
      </c>
      <c r="L3338">
        <v>15</v>
      </c>
      <c r="M3338" t="b">
        <v>1</v>
      </c>
      <c r="N3338" t="s">
        <v>8269</v>
      </c>
      <c r="O3338">
        <f t="shared" ref="O3338:O3401" si="203">ROUND(E3338/D3338*100,0)</f>
        <v>102</v>
      </c>
      <c r="P3338" t="s">
        <v>8319</v>
      </c>
      <c r="Q3338" t="s">
        <v>8320</v>
      </c>
      <c r="R3338" s="12">
        <f t="shared" si="200"/>
        <v>42380.884872685187</v>
      </c>
      <c r="S3338" s="13">
        <f t="shared" si="201"/>
        <v>42398.249305555553</v>
      </c>
      <c r="T3338">
        <f t="shared" ref="T3338:T3339" si="204">YEAR(R3338)</f>
        <v>2016</v>
      </c>
    </row>
    <row r="3339" spans="1:20" ht="43.2" x14ac:dyDescent="0.3">
      <c r="A3339">
        <v>3825</v>
      </c>
      <c r="B3339" s="3" t="s">
        <v>3822</v>
      </c>
      <c r="C3339" s="3" t="s">
        <v>7934</v>
      </c>
      <c r="D3339" s="6">
        <v>5000</v>
      </c>
      <c r="E3339" s="8">
        <v>5271</v>
      </c>
      <c r="F3339" t="s">
        <v>8218</v>
      </c>
      <c r="G3339" t="s">
        <v>8223</v>
      </c>
      <c r="H3339" t="s">
        <v>8245</v>
      </c>
      <c r="I3339" s="14">
        <v>1434505214</v>
      </c>
      <c r="J3339" s="14">
        <v>1432690814</v>
      </c>
      <c r="K3339" t="b">
        <v>0</v>
      </c>
      <c r="L3339">
        <v>49</v>
      </c>
      <c r="M3339" t="b">
        <v>1</v>
      </c>
      <c r="N3339" t="s">
        <v>8269</v>
      </c>
      <c r="O3339">
        <f t="shared" si="203"/>
        <v>105</v>
      </c>
      <c r="P3339" t="s">
        <v>8319</v>
      </c>
      <c r="Q3339" t="s">
        <v>8320</v>
      </c>
      <c r="R3339" s="12">
        <f t="shared" si="200"/>
        <v>42151.069606481484</v>
      </c>
      <c r="S3339" s="13">
        <f t="shared" si="201"/>
        <v>42172.069606481484</v>
      </c>
      <c r="T3339">
        <f t="shared" si="204"/>
        <v>2015</v>
      </c>
    </row>
    <row r="3340" spans="1:20" ht="43.2" x14ac:dyDescent="0.3">
      <c r="A3340">
        <v>3900</v>
      </c>
      <c r="B3340" s="3" t="s">
        <v>3897</v>
      </c>
      <c r="C3340" s="3" t="s">
        <v>8008</v>
      </c>
      <c r="D3340" s="6">
        <v>2500</v>
      </c>
      <c r="E3340" s="8">
        <v>135</v>
      </c>
      <c r="F3340" t="s">
        <v>8220</v>
      </c>
      <c r="G3340" t="s">
        <v>8223</v>
      </c>
      <c r="H3340" t="s">
        <v>8245</v>
      </c>
      <c r="I3340" s="14">
        <v>1433988791</v>
      </c>
      <c r="J3340" s="14">
        <v>1431396791</v>
      </c>
      <c r="K3340" t="b">
        <v>0</v>
      </c>
      <c r="L3340">
        <v>5</v>
      </c>
      <c r="M3340" t="b">
        <v>0</v>
      </c>
      <c r="N3340" t="s">
        <v>8269</v>
      </c>
      <c r="O3340">
        <f t="shared" si="203"/>
        <v>5</v>
      </c>
      <c r="P3340" t="s">
        <v>8319</v>
      </c>
      <c r="Q3340" t="s">
        <v>8320</v>
      </c>
      <c r="R3340" s="12">
        <f t="shared" si="200"/>
        <v>42136.092488425929</v>
      </c>
      <c r="S3340" s="13">
        <f t="shared" si="201"/>
        <v>42166.092488425929</v>
      </c>
    </row>
    <row r="3341" spans="1:20" ht="43.2" x14ac:dyDescent="0.3">
      <c r="A3341">
        <v>3927</v>
      </c>
      <c r="B3341" s="3" t="s">
        <v>3924</v>
      </c>
      <c r="C3341" s="3" t="s">
        <v>8035</v>
      </c>
      <c r="D3341" s="6">
        <v>2500</v>
      </c>
      <c r="E3341" s="8">
        <v>25</v>
      </c>
      <c r="F3341" t="s">
        <v>8220</v>
      </c>
      <c r="G3341" t="s">
        <v>8224</v>
      </c>
      <c r="H3341" t="s">
        <v>8246</v>
      </c>
      <c r="I3341" s="14">
        <v>1407565504</v>
      </c>
      <c r="J3341" s="14">
        <v>1404973504</v>
      </c>
      <c r="K3341" t="b">
        <v>0</v>
      </c>
      <c r="L3341">
        <v>2</v>
      </c>
      <c r="M3341" t="b">
        <v>0</v>
      </c>
      <c r="N3341" t="s">
        <v>8269</v>
      </c>
      <c r="O3341">
        <f t="shared" si="203"/>
        <v>1</v>
      </c>
      <c r="P3341" t="s">
        <v>8319</v>
      </c>
      <c r="Q3341" t="s">
        <v>8320</v>
      </c>
      <c r="R3341" s="12">
        <f t="shared" si="200"/>
        <v>41830.267407407409</v>
      </c>
      <c r="S3341" s="13">
        <f t="shared" si="201"/>
        <v>41860.267407407409</v>
      </c>
    </row>
    <row r="3342" spans="1:20" ht="43.2" x14ac:dyDescent="0.3">
      <c r="A3342">
        <v>2907</v>
      </c>
      <c r="B3342" s="3" t="s">
        <v>2907</v>
      </c>
      <c r="C3342" s="3" t="s">
        <v>7017</v>
      </c>
      <c r="D3342" s="6">
        <v>2500</v>
      </c>
      <c r="E3342" s="8">
        <v>2</v>
      </c>
      <c r="F3342" t="s">
        <v>8220</v>
      </c>
      <c r="G3342" t="s">
        <v>8223</v>
      </c>
      <c r="H3342" t="s">
        <v>8245</v>
      </c>
      <c r="I3342" s="14">
        <v>1463259837</v>
      </c>
      <c r="J3342" s="14">
        <v>1458075837</v>
      </c>
      <c r="K3342" t="b">
        <v>0</v>
      </c>
      <c r="L3342">
        <v>2</v>
      </c>
      <c r="M3342" t="b">
        <v>0</v>
      </c>
      <c r="N3342" t="s">
        <v>8269</v>
      </c>
      <c r="O3342">
        <f t="shared" si="203"/>
        <v>0</v>
      </c>
      <c r="P3342" t="s">
        <v>8319</v>
      </c>
      <c r="Q3342" t="s">
        <v>8320</v>
      </c>
      <c r="R3342" s="12">
        <f t="shared" si="200"/>
        <v>42444.877743055549</v>
      </c>
      <c r="S3342" s="13">
        <f t="shared" si="201"/>
        <v>42504.877743055549</v>
      </c>
    </row>
    <row r="3343" spans="1:20" ht="43.2" x14ac:dyDescent="0.3">
      <c r="A3343">
        <v>3289</v>
      </c>
      <c r="B3343" s="3" t="s">
        <v>3289</v>
      </c>
      <c r="C3343" s="3" t="s">
        <v>7399</v>
      </c>
      <c r="D3343" s="6">
        <v>500</v>
      </c>
      <c r="E3343" s="8">
        <v>665.21</v>
      </c>
      <c r="F3343" t="s">
        <v>8218</v>
      </c>
      <c r="G3343" t="s">
        <v>8224</v>
      </c>
      <c r="H3343" t="s">
        <v>8246</v>
      </c>
      <c r="I3343" s="14">
        <v>1487580602</v>
      </c>
      <c r="J3343" s="14">
        <v>1485161402</v>
      </c>
      <c r="K3343" t="b">
        <v>0</v>
      </c>
      <c r="L3343">
        <v>25</v>
      </c>
      <c r="M3343" t="b">
        <v>1</v>
      </c>
      <c r="N3343" t="s">
        <v>8269</v>
      </c>
      <c r="O3343">
        <f t="shared" si="203"/>
        <v>133</v>
      </c>
      <c r="P3343" t="s">
        <v>8319</v>
      </c>
      <c r="Q3343" t="s">
        <v>8320</v>
      </c>
      <c r="R3343" s="12">
        <f t="shared" si="200"/>
        <v>42758.368078703701</v>
      </c>
      <c r="S3343" s="13">
        <f t="shared" si="201"/>
        <v>42786.368078703701</v>
      </c>
    </row>
    <row r="3344" spans="1:20" ht="43.2" x14ac:dyDescent="0.3">
      <c r="A3344">
        <v>2790</v>
      </c>
      <c r="B3344" s="3" t="s">
        <v>2790</v>
      </c>
      <c r="C3344" s="3" t="s">
        <v>6900</v>
      </c>
      <c r="D3344" s="6">
        <v>3000</v>
      </c>
      <c r="E3344" s="8">
        <v>3160</v>
      </c>
      <c r="F3344" t="s">
        <v>8218</v>
      </c>
      <c r="G3344" t="s">
        <v>8223</v>
      </c>
      <c r="H3344" t="s">
        <v>8245</v>
      </c>
      <c r="I3344" s="14">
        <v>1423693903</v>
      </c>
      <c r="J3344" s="14">
        <v>1421101903</v>
      </c>
      <c r="K3344" t="b">
        <v>0</v>
      </c>
      <c r="L3344">
        <v>66</v>
      </c>
      <c r="M3344" t="b">
        <v>1</v>
      </c>
      <c r="N3344" t="s">
        <v>8269</v>
      </c>
      <c r="O3344">
        <f t="shared" si="203"/>
        <v>105</v>
      </c>
      <c r="P3344" t="s">
        <v>8319</v>
      </c>
      <c r="Q3344" t="s">
        <v>8320</v>
      </c>
      <c r="R3344" s="12">
        <f t="shared" si="200"/>
        <v>42016.938692129625</v>
      </c>
      <c r="S3344" s="13">
        <f t="shared" si="201"/>
        <v>42046.938692129625</v>
      </c>
      <c r="T3344">
        <f>YEAR(R3344)</f>
        <v>2015</v>
      </c>
    </row>
    <row r="3345" spans="1:20" ht="57.6" x14ac:dyDescent="0.3">
      <c r="A3345">
        <v>3980</v>
      </c>
      <c r="B3345" s="3" t="s">
        <v>3977</v>
      </c>
      <c r="C3345" s="3" t="s">
        <v>8087</v>
      </c>
      <c r="D3345" s="6">
        <v>2500</v>
      </c>
      <c r="E3345" s="8">
        <v>450</v>
      </c>
      <c r="F3345" t="s">
        <v>8220</v>
      </c>
      <c r="G3345" t="s">
        <v>8223</v>
      </c>
      <c r="H3345" t="s">
        <v>8245</v>
      </c>
      <c r="I3345" s="14">
        <v>1404570147</v>
      </c>
      <c r="J3345" s="14">
        <v>1401978147</v>
      </c>
      <c r="K3345" t="b">
        <v>0</v>
      </c>
      <c r="L3345">
        <v>7</v>
      </c>
      <c r="M3345" t="b">
        <v>0</v>
      </c>
      <c r="N3345" t="s">
        <v>8269</v>
      </c>
      <c r="O3345">
        <f t="shared" si="203"/>
        <v>18</v>
      </c>
      <c r="P3345" t="s">
        <v>8319</v>
      </c>
      <c r="Q3345" t="s">
        <v>8320</v>
      </c>
      <c r="R3345" s="12">
        <f t="shared" si="200"/>
        <v>41795.598923611113</v>
      </c>
      <c r="S3345" s="13">
        <f t="shared" si="201"/>
        <v>41825.598923611113</v>
      </c>
    </row>
    <row r="3346" spans="1:20" ht="57.6" x14ac:dyDescent="0.3">
      <c r="A3346">
        <v>3255</v>
      </c>
      <c r="B3346" s="3" t="s">
        <v>3255</v>
      </c>
      <c r="C3346" s="3" t="s">
        <v>7365</v>
      </c>
      <c r="D3346" s="6">
        <v>300</v>
      </c>
      <c r="E3346" s="8">
        <v>525</v>
      </c>
      <c r="F3346" t="s">
        <v>8218</v>
      </c>
      <c r="G3346" t="s">
        <v>8224</v>
      </c>
      <c r="H3346" t="s">
        <v>8246</v>
      </c>
      <c r="I3346" s="14">
        <v>1412706375</v>
      </c>
      <c r="J3346" s="14">
        <v>1410114375</v>
      </c>
      <c r="K3346" t="b">
        <v>1</v>
      </c>
      <c r="L3346">
        <v>18</v>
      </c>
      <c r="M3346" t="b">
        <v>1</v>
      </c>
      <c r="N3346" t="s">
        <v>8269</v>
      </c>
      <c r="O3346">
        <f t="shared" si="203"/>
        <v>175</v>
      </c>
      <c r="P3346" t="s">
        <v>8319</v>
      </c>
      <c r="Q3346" t="s">
        <v>8320</v>
      </c>
      <c r="R3346" s="12">
        <f t="shared" si="200"/>
        <v>41889.768229166664</v>
      </c>
      <c r="S3346" s="13">
        <f t="shared" si="201"/>
        <v>41919.768229166664</v>
      </c>
    </row>
    <row r="3347" spans="1:20" ht="43.2" x14ac:dyDescent="0.3">
      <c r="A3347">
        <v>2785</v>
      </c>
      <c r="B3347" s="3" t="s">
        <v>2785</v>
      </c>
      <c r="C3347" s="3" t="s">
        <v>6895</v>
      </c>
      <c r="D3347" s="6">
        <v>5000</v>
      </c>
      <c r="E3347" s="8">
        <v>5234</v>
      </c>
      <c r="F3347" t="s">
        <v>8218</v>
      </c>
      <c r="G3347" t="s">
        <v>8223</v>
      </c>
      <c r="H3347" t="s">
        <v>8245</v>
      </c>
      <c r="I3347" s="14">
        <v>1470430800</v>
      </c>
      <c r="J3347" s="14">
        <v>1467865967</v>
      </c>
      <c r="K3347" t="b">
        <v>0</v>
      </c>
      <c r="L3347">
        <v>142</v>
      </c>
      <c r="M3347" t="b">
        <v>1</v>
      </c>
      <c r="N3347" t="s">
        <v>8269</v>
      </c>
      <c r="O3347">
        <f t="shared" si="203"/>
        <v>105</v>
      </c>
      <c r="P3347" t="s">
        <v>8319</v>
      </c>
      <c r="Q3347" t="s">
        <v>8320</v>
      </c>
      <c r="R3347" s="12">
        <f t="shared" si="200"/>
        <v>42558.189432870371</v>
      </c>
      <c r="S3347" s="13">
        <f t="shared" si="201"/>
        <v>42587.875</v>
      </c>
      <c r="T3347">
        <f>YEAR(R3347)</f>
        <v>2016</v>
      </c>
    </row>
    <row r="3348" spans="1:20" ht="43.2" x14ac:dyDescent="0.3">
      <c r="A3348">
        <v>2920</v>
      </c>
      <c r="B3348" s="3" t="s">
        <v>2920</v>
      </c>
      <c r="C3348" s="3" t="s">
        <v>7030</v>
      </c>
      <c r="D3348" s="6">
        <v>2500</v>
      </c>
      <c r="E3348" s="8">
        <v>671</v>
      </c>
      <c r="F3348" t="s">
        <v>8220</v>
      </c>
      <c r="G3348" t="s">
        <v>8228</v>
      </c>
      <c r="H3348" t="s">
        <v>8250</v>
      </c>
      <c r="I3348" s="14">
        <v>1427306470</v>
      </c>
      <c r="J3348" s="14">
        <v>1424718070</v>
      </c>
      <c r="K3348" t="b">
        <v>0</v>
      </c>
      <c r="L3348">
        <v>13</v>
      </c>
      <c r="M3348" t="b">
        <v>0</v>
      </c>
      <c r="N3348" t="s">
        <v>8269</v>
      </c>
      <c r="O3348">
        <f t="shared" si="203"/>
        <v>27</v>
      </c>
      <c r="P3348" t="s">
        <v>8319</v>
      </c>
      <c r="Q3348" t="s">
        <v>8320</v>
      </c>
      <c r="R3348" s="12">
        <f t="shared" si="200"/>
        <v>42058.792476851857</v>
      </c>
      <c r="S3348" s="13">
        <f t="shared" si="201"/>
        <v>42088.750810185185</v>
      </c>
    </row>
    <row r="3349" spans="1:20" ht="43.2" hidden="1" x14ac:dyDescent="0.3">
      <c r="A3349">
        <v>3136</v>
      </c>
      <c r="B3349" s="3" t="s">
        <v>3136</v>
      </c>
      <c r="C3349" s="3" t="s">
        <v>7246</v>
      </c>
      <c r="D3349" s="6">
        <v>500</v>
      </c>
      <c r="E3349" s="8">
        <v>639</v>
      </c>
      <c r="F3349" t="s">
        <v>8221</v>
      </c>
      <c r="G3349" t="s">
        <v>8224</v>
      </c>
      <c r="H3349" t="s">
        <v>8246</v>
      </c>
      <c r="I3349" s="14">
        <v>1491001140</v>
      </c>
      <c r="J3349" s="14">
        <v>1487847954</v>
      </c>
      <c r="K3349" t="b">
        <v>0</v>
      </c>
      <c r="L3349">
        <v>22</v>
      </c>
      <c r="M3349" t="b">
        <v>0</v>
      </c>
      <c r="N3349" t="s">
        <v>8269</v>
      </c>
      <c r="O3349">
        <f t="shared" si="203"/>
        <v>128</v>
      </c>
      <c r="P3349" t="s">
        <v>8319</v>
      </c>
      <c r="Q3349" t="s">
        <v>8320</v>
      </c>
      <c r="R3349" s="12">
        <f t="shared" si="200"/>
        <v>42789.462430555555</v>
      </c>
      <c r="S3349" s="13">
        <f t="shared" si="201"/>
        <v>42825.957638888889</v>
      </c>
    </row>
    <row r="3350" spans="1:20" ht="43.2" x14ac:dyDescent="0.3">
      <c r="A3350">
        <v>2813</v>
      </c>
      <c r="B3350" s="3" t="s">
        <v>2813</v>
      </c>
      <c r="C3350" s="3" t="s">
        <v>6923</v>
      </c>
      <c r="D3350" s="6">
        <v>2800</v>
      </c>
      <c r="E3350" s="8">
        <v>3572.12</v>
      </c>
      <c r="F3350" t="s">
        <v>8218</v>
      </c>
      <c r="G3350" t="s">
        <v>8223</v>
      </c>
      <c r="H3350" t="s">
        <v>8245</v>
      </c>
      <c r="I3350" s="14">
        <v>1481737761</v>
      </c>
      <c r="J3350" s="14">
        <v>1479577761</v>
      </c>
      <c r="K3350" t="b">
        <v>0</v>
      </c>
      <c r="L3350">
        <v>96</v>
      </c>
      <c r="M3350" t="b">
        <v>1</v>
      </c>
      <c r="N3350" t="s">
        <v>8269</v>
      </c>
      <c r="O3350">
        <f t="shared" si="203"/>
        <v>128</v>
      </c>
      <c r="P3350" t="s">
        <v>8319</v>
      </c>
      <c r="Q3350" t="s">
        <v>8320</v>
      </c>
      <c r="R3350" s="12">
        <f t="shared" si="200"/>
        <v>42693.742604166662</v>
      </c>
      <c r="S3350" s="13">
        <f t="shared" si="201"/>
        <v>42718.742604166662</v>
      </c>
      <c r="T3350">
        <f>YEAR(R3350)</f>
        <v>2016</v>
      </c>
    </row>
    <row r="3351" spans="1:20" ht="43.2" x14ac:dyDescent="0.3">
      <c r="A3351">
        <v>3920</v>
      </c>
      <c r="B3351" s="3" t="s">
        <v>3917</v>
      </c>
      <c r="C3351" s="3" t="s">
        <v>8028</v>
      </c>
      <c r="D3351" s="6">
        <v>2500</v>
      </c>
      <c r="E3351" s="8">
        <v>135</v>
      </c>
      <c r="F3351" t="s">
        <v>8220</v>
      </c>
      <c r="G3351" t="s">
        <v>8224</v>
      </c>
      <c r="H3351" t="s">
        <v>8246</v>
      </c>
      <c r="I3351" s="14">
        <v>1479032260</v>
      </c>
      <c r="J3351" s="14">
        <v>1476436660</v>
      </c>
      <c r="K3351" t="b">
        <v>0</v>
      </c>
      <c r="L3351">
        <v>3</v>
      </c>
      <c r="M3351" t="b">
        <v>0</v>
      </c>
      <c r="N3351" t="s">
        <v>8269</v>
      </c>
      <c r="O3351">
        <f t="shared" si="203"/>
        <v>5</v>
      </c>
      <c r="P3351" t="s">
        <v>8319</v>
      </c>
      <c r="Q3351" t="s">
        <v>8320</v>
      </c>
      <c r="R3351" s="12">
        <f t="shared" si="200"/>
        <v>42657.38726851852</v>
      </c>
      <c r="S3351" s="13">
        <f t="shared" si="201"/>
        <v>42687.428935185191</v>
      </c>
    </row>
    <row r="3352" spans="1:20" ht="43.2" x14ac:dyDescent="0.3">
      <c r="A3352">
        <v>3914</v>
      </c>
      <c r="B3352" s="3" t="s">
        <v>3911</v>
      </c>
      <c r="C3352" s="3" t="s">
        <v>8022</v>
      </c>
      <c r="D3352" s="6">
        <v>2500</v>
      </c>
      <c r="E3352" s="8">
        <v>909</v>
      </c>
      <c r="F3352" t="s">
        <v>8220</v>
      </c>
      <c r="G3352" t="s">
        <v>8224</v>
      </c>
      <c r="H3352" t="s">
        <v>8246</v>
      </c>
      <c r="I3352" s="14">
        <v>1431298740</v>
      </c>
      <c r="J3352" s="14">
        <v>1429558756</v>
      </c>
      <c r="K3352" t="b">
        <v>0</v>
      </c>
      <c r="L3352">
        <v>27</v>
      </c>
      <c r="M3352" t="b">
        <v>0</v>
      </c>
      <c r="N3352" t="s">
        <v>8269</v>
      </c>
      <c r="O3352">
        <f t="shared" si="203"/>
        <v>36</v>
      </c>
      <c r="P3352" t="s">
        <v>8319</v>
      </c>
      <c r="Q3352" t="s">
        <v>8320</v>
      </c>
      <c r="R3352" s="12">
        <f t="shared" si="200"/>
        <v>42114.818935185183</v>
      </c>
      <c r="S3352" s="13">
        <f t="shared" si="201"/>
        <v>42134.957638888889</v>
      </c>
    </row>
    <row r="3353" spans="1:20" ht="43.2" x14ac:dyDescent="0.3">
      <c r="A3353">
        <v>3613</v>
      </c>
      <c r="B3353" s="3" t="s">
        <v>3612</v>
      </c>
      <c r="C3353" s="3" t="s">
        <v>7723</v>
      </c>
      <c r="D3353" s="6">
        <v>1250</v>
      </c>
      <c r="E3353" s="8">
        <v>1250</v>
      </c>
      <c r="F3353" t="s">
        <v>8218</v>
      </c>
      <c r="G3353" t="s">
        <v>8223</v>
      </c>
      <c r="H3353" t="s">
        <v>8245</v>
      </c>
      <c r="I3353" s="14">
        <v>1403964574</v>
      </c>
      <c r="J3353" s="14">
        <v>1401372574</v>
      </c>
      <c r="K3353" t="b">
        <v>0</v>
      </c>
      <c r="L3353">
        <v>20</v>
      </c>
      <c r="M3353" t="b">
        <v>1</v>
      </c>
      <c r="N3353" t="s">
        <v>8269</v>
      </c>
      <c r="O3353">
        <f t="shared" si="203"/>
        <v>100</v>
      </c>
      <c r="P3353" t="s">
        <v>8319</v>
      </c>
      <c r="Q3353" t="s">
        <v>8320</v>
      </c>
      <c r="R3353" s="12">
        <f t="shared" si="200"/>
        <v>41788.58997685185</v>
      </c>
      <c r="S3353" s="13">
        <f t="shared" si="201"/>
        <v>41818.58997685185</v>
      </c>
      <c r="T3353">
        <f t="shared" ref="T3353:T3354" si="205">YEAR(R3353)</f>
        <v>2014</v>
      </c>
    </row>
    <row r="3354" spans="1:20" ht="43.2" x14ac:dyDescent="0.3">
      <c r="A3354">
        <v>3426</v>
      </c>
      <c r="B3354" s="3" t="s">
        <v>3425</v>
      </c>
      <c r="C3354" s="3" t="s">
        <v>7536</v>
      </c>
      <c r="D3354" s="6">
        <v>3750</v>
      </c>
      <c r="E3354" s="8">
        <v>4055</v>
      </c>
      <c r="F3354" t="s">
        <v>8218</v>
      </c>
      <c r="G3354" t="s">
        <v>8223</v>
      </c>
      <c r="H3354" t="s">
        <v>8245</v>
      </c>
      <c r="I3354" s="14">
        <v>1411264800</v>
      </c>
      <c r="J3354" s="14">
        <v>1409620903</v>
      </c>
      <c r="K3354" t="b">
        <v>0</v>
      </c>
      <c r="L3354">
        <v>87</v>
      </c>
      <c r="M3354" t="b">
        <v>1</v>
      </c>
      <c r="N3354" t="s">
        <v>8269</v>
      </c>
      <c r="O3354">
        <f t="shared" si="203"/>
        <v>108</v>
      </c>
      <c r="P3354" t="s">
        <v>8319</v>
      </c>
      <c r="Q3354" t="s">
        <v>8320</v>
      </c>
      <c r="R3354" s="12">
        <f t="shared" si="200"/>
        <v>41884.056747685187</v>
      </c>
      <c r="S3354" s="13">
        <f t="shared" si="201"/>
        <v>41903.083333333336</v>
      </c>
      <c r="T3354">
        <f t="shared" si="205"/>
        <v>2014</v>
      </c>
    </row>
    <row r="3355" spans="1:20" ht="43.2" x14ac:dyDescent="0.3">
      <c r="A3355">
        <v>3578</v>
      </c>
      <c r="B3355" s="3" t="s">
        <v>3577</v>
      </c>
      <c r="C3355" s="3" t="s">
        <v>7688</v>
      </c>
      <c r="D3355" s="6">
        <v>1500</v>
      </c>
      <c r="E3355" s="8">
        <v>1500.2</v>
      </c>
      <c r="F3355" t="s">
        <v>8218</v>
      </c>
      <c r="G3355" t="s">
        <v>8224</v>
      </c>
      <c r="H3355" t="s">
        <v>8246</v>
      </c>
      <c r="I3355" s="14">
        <v>1462037777</v>
      </c>
      <c r="J3355" s="14">
        <v>1459445777</v>
      </c>
      <c r="K3355" t="b">
        <v>0</v>
      </c>
      <c r="L3355">
        <v>37</v>
      </c>
      <c r="M3355" t="b">
        <v>1</v>
      </c>
      <c r="N3355" t="s">
        <v>8269</v>
      </c>
      <c r="O3355">
        <f t="shared" si="203"/>
        <v>100</v>
      </c>
      <c r="P3355" t="s">
        <v>8319</v>
      </c>
      <c r="Q3355" t="s">
        <v>8320</v>
      </c>
      <c r="R3355" s="12">
        <f t="shared" si="200"/>
        <v>42460.733530092592</v>
      </c>
      <c r="S3355" s="13">
        <f t="shared" si="201"/>
        <v>42490.733530092592</v>
      </c>
    </row>
    <row r="3356" spans="1:20" ht="43.2" x14ac:dyDescent="0.3">
      <c r="A3356">
        <v>3836</v>
      </c>
      <c r="B3356" s="3" t="s">
        <v>3833</v>
      </c>
      <c r="C3356" s="3" t="s">
        <v>7945</v>
      </c>
      <c r="D3356" s="6">
        <v>800</v>
      </c>
      <c r="E3356" s="8">
        <v>900</v>
      </c>
      <c r="F3356" t="s">
        <v>8218</v>
      </c>
      <c r="G3356" t="s">
        <v>8223</v>
      </c>
      <c r="H3356" t="s">
        <v>8245</v>
      </c>
      <c r="I3356" s="14">
        <v>1470197340</v>
      </c>
      <c r="J3356" s="14">
        <v>1467497652</v>
      </c>
      <c r="K3356" t="b">
        <v>0</v>
      </c>
      <c r="L3356">
        <v>14</v>
      </c>
      <c r="M3356" t="b">
        <v>1</v>
      </c>
      <c r="N3356" t="s">
        <v>8269</v>
      </c>
      <c r="O3356">
        <f t="shared" si="203"/>
        <v>113</v>
      </c>
      <c r="P3356" t="s">
        <v>8319</v>
      </c>
      <c r="Q3356" t="s">
        <v>8320</v>
      </c>
      <c r="R3356" s="12">
        <f t="shared" si="200"/>
        <v>42553.926527777774</v>
      </c>
      <c r="S3356" s="13">
        <f t="shared" si="201"/>
        <v>42585.172916666663</v>
      </c>
      <c r="T3356">
        <f>YEAR(R3356)</f>
        <v>2016</v>
      </c>
    </row>
    <row r="3357" spans="1:20" ht="43.2" x14ac:dyDescent="0.3">
      <c r="A3357">
        <v>3186</v>
      </c>
      <c r="B3357" s="3" t="s">
        <v>3186</v>
      </c>
      <c r="C3357" s="3" t="s">
        <v>7296</v>
      </c>
      <c r="D3357" s="6">
        <v>3200</v>
      </c>
      <c r="E3357" s="8">
        <v>3270</v>
      </c>
      <c r="F3357" t="s">
        <v>8218</v>
      </c>
      <c r="G3357" t="s">
        <v>8224</v>
      </c>
      <c r="H3357" t="s">
        <v>8246</v>
      </c>
      <c r="I3357" s="14">
        <v>1410901200</v>
      </c>
      <c r="J3357" s="14">
        <v>1408313438</v>
      </c>
      <c r="K3357" t="b">
        <v>1</v>
      </c>
      <c r="L3357">
        <v>70</v>
      </c>
      <c r="M3357" t="b">
        <v>1</v>
      </c>
      <c r="N3357" t="s">
        <v>8269</v>
      </c>
      <c r="O3357">
        <f t="shared" si="203"/>
        <v>102</v>
      </c>
      <c r="P3357" t="s">
        <v>8319</v>
      </c>
      <c r="Q3357" t="s">
        <v>8320</v>
      </c>
      <c r="R3357" s="12">
        <f t="shared" si="200"/>
        <v>41868.924050925925</v>
      </c>
      <c r="S3357" s="13">
        <f t="shared" si="201"/>
        <v>41898.875</v>
      </c>
    </row>
    <row r="3358" spans="1:20" ht="28.8" x14ac:dyDescent="0.3">
      <c r="A3358">
        <v>3248</v>
      </c>
      <c r="B3358" s="3" t="s">
        <v>3248</v>
      </c>
      <c r="C3358" s="3" t="s">
        <v>7358</v>
      </c>
      <c r="D3358" s="6">
        <v>12000</v>
      </c>
      <c r="E3358" s="8">
        <v>12095</v>
      </c>
      <c r="F3358" t="s">
        <v>8218</v>
      </c>
      <c r="G3358" t="s">
        <v>8223</v>
      </c>
      <c r="H3358" t="s">
        <v>8245</v>
      </c>
      <c r="I3358" s="14">
        <v>1428178757</v>
      </c>
      <c r="J3358" s="14">
        <v>1425590357</v>
      </c>
      <c r="K3358" t="b">
        <v>1</v>
      </c>
      <c r="L3358">
        <v>200</v>
      </c>
      <c r="M3358" t="b">
        <v>1</v>
      </c>
      <c r="N3358" t="s">
        <v>8269</v>
      </c>
      <c r="O3358">
        <f t="shared" si="203"/>
        <v>101</v>
      </c>
      <c r="P3358" t="s">
        <v>8319</v>
      </c>
      <c r="Q3358" t="s">
        <v>8320</v>
      </c>
      <c r="R3358" s="12">
        <f t="shared" si="200"/>
        <v>42068.888391203705</v>
      </c>
      <c r="S3358" s="13">
        <f t="shared" si="201"/>
        <v>42098.846724537041</v>
      </c>
      <c r="T3358">
        <f>YEAR(R3358)</f>
        <v>2015</v>
      </c>
    </row>
    <row r="3359" spans="1:20" ht="43.2" x14ac:dyDescent="0.3">
      <c r="A3359">
        <v>3649</v>
      </c>
      <c r="B3359" s="3" t="s">
        <v>3647</v>
      </c>
      <c r="C3359" s="3" t="s">
        <v>7759</v>
      </c>
      <c r="D3359" s="6">
        <v>750</v>
      </c>
      <c r="E3359" s="8">
        <v>780</v>
      </c>
      <c r="F3359" t="s">
        <v>8218</v>
      </c>
      <c r="G3359" t="s">
        <v>8228</v>
      </c>
      <c r="H3359" t="s">
        <v>8250</v>
      </c>
      <c r="I3359" s="14">
        <v>1402938394</v>
      </c>
      <c r="J3359" s="14">
        <v>1400691994</v>
      </c>
      <c r="K3359" t="b">
        <v>0</v>
      </c>
      <c r="L3359">
        <v>8</v>
      </c>
      <c r="M3359" t="b">
        <v>1</v>
      </c>
      <c r="N3359" t="s">
        <v>8269</v>
      </c>
      <c r="O3359">
        <f t="shared" si="203"/>
        <v>104</v>
      </c>
      <c r="P3359" t="s">
        <v>8319</v>
      </c>
      <c r="Q3359" t="s">
        <v>8320</v>
      </c>
      <c r="R3359" s="12">
        <f t="shared" si="200"/>
        <v>41780.712893518517</v>
      </c>
      <c r="S3359" s="13">
        <f t="shared" si="201"/>
        <v>41806.712893518517</v>
      </c>
    </row>
    <row r="3360" spans="1:20" ht="43.2" x14ac:dyDescent="0.3">
      <c r="A3360">
        <v>3232</v>
      </c>
      <c r="B3360" s="3" t="s">
        <v>3232</v>
      </c>
      <c r="C3360" s="3" t="s">
        <v>7342</v>
      </c>
      <c r="D3360" s="6">
        <v>1000</v>
      </c>
      <c r="E3360" s="8">
        <v>1312</v>
      </c>
      <c r="F3360" t="s">
        <v>8218</v>
      </c>
      <c r="G3360" t="s">
        <v>8223</v>
      </c>
      <c r="H3360" t="s">
        <v>8245</v>
      </c>
      <c r="I3360" s="14">
        <v>1462334340</v>
      </c>
      <c r="J3360" s="14">
        <v>1459711917</v>
      </c>
      <c r="K3360" t="b">
        <v>1</v>
      </c>
      <c r="L3360">
        <v>26</v>
      </c>
      <c r="M3360" t="b">
        <v>1</v>
      </c>
      <c r="N3360" t="s">
        <v>8269</v>
      </c>
      <c r="O3360">
        <f t="shared" si="203"/>
        <v>131</v>
      </c>
      <c r="P3360" t="s">
        <v>8319</v>
      </c>
      <c r="Q3360" t="s">
        <v>8320</v>
      </c>
      <c r="R3360" s="12">
        <f t="shared" si="200"/>
        <v>42463.81385416667</v>
      </c>
      <c r="S3360" s="13">
        <f t="shared" si="201"/>
        <v>42494.165972222225</v>
      </c>
      <c r="T3360">
        <f>YEAR(R3360)</f>
        <v>2016</v>
      </c>
    </row>
    <row r="3361" spans="1:20" ht="43.2" x14ac:dyDescent="0.3">
      <c r="A3361">
        <v>4038</v>
      </c>
      <c r="B3361" s="3" t="s">
        <v>4034</v>
      </c>
      <c r="C3361" s="3" t="s">
        <v>8142</v>
      </c>
      <c r="D3361" s="6">
        <v>2500</v>
      </c>
      <c r="E3361" s="8">
        <v>301</v>
      </c>
      <c r="F3361" t="s">
        <v>8220</v>
      </c>
      <c r="G3361" t="s">
        <v>8223</v>
      </c>
      <c r="H3361" t="s">
        <v>8245</v>
      </c>
      <c r="I3361" s="14">
        <v>1413573010</v>
      </c>
      <c r="J3361" s="14">
        <v>1408389010</v>
      </c>
      <c r="K3361" t="b">
        <v>0</v>
      </c>
      <c r="L3361">
        <v>4</v>
      </c>
      <c r="M3361" t="b">
        <v>0</v>
      </c>
      <c r="N3361" t="s">
        <v>8269</v>
      </c>
      <c r="O3361">
        <f t="shared" si="203"/>
        <v>12</v>
      </c>
      <c r="P3361" t="s">
        <v>8319</v>
      </c>
      <c r="Q3361" t="s">
        <v>8320</v>
      </c>
      <c r="R3361" s="12">
        <f t="shared" si="200"/>
        <v>41869.798726851855</v>
      </c>
      <c r="S3361" s="13">
        <f t="shared" si="201"/>
        <v>41929.798726851855</v>
      </c>
    </row>
    <row r="3362" spans="1:20" ht="43.2" x14ac:dyDescent="0.3">
      <c r="A3362">
        <v>3897</v>
      </c>
      <c r="B3362" s="3" t="s">
        <v>3894</v>
      </c>
      <c r="C3362" s="3" t="s">
        <v>8005</v>
      </c>
      <c r="D3362" s="6">
        <v>2500</v>
      </c>
      <c r="E3362" s="8">
        <v>440</v>
      </c>
      <c r="F3362" t="s">
        <v>8220</v>
      </c>
      <c r="G3362" t="s">
        <v>8227</v>
      </c>
      <c r="H3362" t="s">
        <v>8249</v>
      </c>
      <c r="I3362" s="14">
        <v>1420750683</v>
      </c>
      <c r="J3362" s="14">
        <v>1418158683</v>
      </c>
      <c r="K3362" t="b">
        <v>0</v>
      </c>
      <c r="L3362">
        <v>10</v>
      </c>
      <c r="M3362" t="b">
        <v>0</v>
      </c>
      <c r="N3362" t="s">
        <v>8269</v>
      </c>
      <c r="O3362">
        <f t="shared" si="203"/>
        <v>18</v>
      </c>
      <c r="P3362" t="s">
        <v>8319</v>
      </c>
      <c r="Q3362" t="s">
        <v>8320</v>
      </c>
      <c r="R3362" s="12">
        <f t="shared" si="200"/>
        <v>41982.87364583333</v>
      </c>
      <c r="S3362" s="13">
        <f t="shared" si="201"/>
        <v>42012.87364583333</v>
      </c>
    </row>
    <row r="3363" spans="1:20" ht="115.2" x14ac:dyDescent="0.3">
      <c r="A3363">
        <v>3561</v>
      </c>
      <c r="B3363" s="3" t="s">
        <v>3560</v>
      </c>
      <c r="C3363" s="3" t="s">
        <v>7671</v>
      </c>
      <c r="D3363" s="6">
        <v>2500</v>
      </c>
      <c r="E3363" s="8">
        <v>2560</v>
      </c>
      <c r="F3363" t="s">
        <v>8218</v>
      </c>
      <c r="G3363" t="s">
        <v>8223</v>
      </c>
      <c r="H3363" t="s">
        <v>8245</v>
      </c>
      <c r="I3363" s="14">
        <v>1438799760</v>
      </c>
      <c r="J3363" s="14">
        <v>1437236378</v>
      </c>
      <c r="K3363" t="b">
        <v>0</v>
      </c>
      <c r="L3363">
        <v>54</v>
      </c>
      <c r="M3363" t="b">
        <v>1</v>
      </c>
      <c r="N3363" t="s">
        <v>8269</v>
      </c>
      <c r="O3363">
        <f t="shared" si="203"/>
        <v>102</v>
      </c>
      <c r="P3363" t="s">
        <v>8319</v>
      </c>
      <c r="Q3363" t="s">
        <v>8320</v>
      </c>
      <c r="R3363" s="12">
        <f t="shared" si="200"/>
        <v>42203.680300925931</v>
      </c>
      <c r="S3363" s="13">
        <f t="shared" si="201"/>
        <v>42221.774999999994</v>
      </c>
      <c r="T3363">
        <f>YEAR(R3363)</f>
        <v>2015</v>
      </c>
    </row>
    <row r="3364" spans="1:20" ht="43.2" x14ac:dyDescent="0.3">
      <c r="A3364">
        <v>4093</v>
      </c>
      <c r="B3364" s="3" t="s">
        <v>4089</v>
      </c>
      <c r="C3364" s="3" t="s">
        <v>8196</v>
      </c>
      <c r="D3364" s="6">
        <v>2500</v>
      </c>
      <c r="E3364" s="8">
        <v>60</v>
      </c>
      <c r="F3364" t="s">
        <v>8220</v>
      </c>
      <c r="G3364" t="s">
        <v>8224</v>
      </c>
      <c r="H3364" t="s">
        <v>8246</v>
      </c>
      <c r="I3364" s="14">
        <v>1440272093</v>
      </c>
      <c r="J3364" s="14">
        <v>1435088093</v>
      </c>
      <c r="K3364" t="b">
        <v>0</v>
      </c>
      <c r="L3364">
        <v>4</v>
      </c>
      <c r="M3364" t="b">
        <v>0</v>
      </c>
      <c r="N3364" t="s">
        <v>8269</v>
      </c>
      <c r="O3364">
        <f t="shared" si="203"/>
        <v>2</v>
      </c>
      <c r="P3364" t="s">
        <v>8319</v>
      </c>
      <c r="Q3364" t="s">
        <v>8320</v>
      </c>
      <c r="R3364" s="12">
        <f t="shared" si="200"/>
        <v>42178.815891203703</v>
      </c>
      <c r="S3364" s="13">
        <f t="shared" si="201"/>
        <v>42238.815891203703</v>
      </c>
    </row>
    <row r="3365" spans="1:20" ht="43.2" x14ac:dyDescent="0.3">
      <c r="A3365">
        <v>3726</v>
      </c>
      <c r="B3365" s="3" t="s">
        <v>3723</v>
      </c>
      <c r="C3365" s="3" t="s">
        <v>7836</v>
      </c>
      <c r="D3365" s="6">
        <v>850</v>
      </c>
      <c r="E3365" s="8">
        <v>2879</v>
      </c>
      <c r="F3365" t="s">
        <v>8218</v>
      </c>
      <c r="G3365" t="s">
        <v>8223</v>
      </c>
      <c r="H3365" t="s">
        <v>8245</v>
      </c>
      <c r="I3365" s="14">
        <v>1461963600</v>
      </c>
      <c r="J3365" s="14">
        <v>1459567371</v>
      </c>
      <c r="K3365" t="b">
        <v>0</v>
      </c>
      <c r="L3365">
        <v>46</v>
      </c>
      <c r="M3365" t="b">
        <v>1</v>
      </c>
      <c r="N3365" t="s">
        <v>8269</v>
      </c>
      <c r="O3365">
        <f t="shared" si="203"/>
        <v>339</v>
      </c>
      <c r="P3365" t="s">
        <v>8319</v>
      </c>
      <c r="Q3365" t="s">
        <v>8320</v>
      </c>
      <c r="R3365" s="12">
        <f t="shared" si="200"/>
        <v>42462.140868055561</v>
      </c>
      <c r="S3365" s="13">
        <f t="shared" si="201"/>
        <v>42489.875</v>
      </c>
      <c r="T3365">
        <f>YEAR(R3365)</f>
        <v>2016</v>
      </c>
    </row>
    <row r="3366" spans="1:20" ht="57.6" x14ac:dyDescent="0.3">
      <c r="A3366">
        <v>4030</v>
      </c>
      <c r="B3366" s="3" t="s">
        <v>4026</v>
      </c>
      <c r="C3366" s="3" t="s">
        <v>8135</v>
      </c>
      <c r="D3366" s="6">
        <v>2500</v>
      </c>
      <c r="E3366" s="8">
        <v>400</v>
      </c>
      <c r="F3366" t="s">
        <v>8220</v>
      </c>
      <c r="G3366" t="s">
        <v>8223</v>
      </c>
      <c r="H3366" t="s">
        <v>8245</v>
      </c>
      <c r="I3366" s="14">
        <v>1454525340</v>
      </c>
      <c r="J3366" s="14">
        <v>1452008599</v>
      </c>
      <c r="K3366" t="b">
        <v>0</v>
      </c>
      <c r="L3366">
        <v>6</v>
      </c>
      <c r="M3366" t="b">
        <v>0</v>
      </c>
      <c r="N3366" t="s">
        <v>8269</v>
      </c>
      <c r="O3366">
        <f t="shared" si="203"/>
        <v>16</v>
      </c>
      <c r="P3366" t="s">
        <v>8319</v>
      </c>
      <c r="Q3366" t="s">
        <v>8320</v>
      </c>
      <c r="R3366" s="12">
        <f t="shared" si="200"/>
        <v>42374.655081018514</v>
      </c>
      <c r="S3366" s="13">
        <f t="shared" si="201"/>
        <v>42403.784027777772</v>
      </c>
    </row>
    <row r="3367" spans="1:20" ht="43.2" x14ac:dyDescent="0.3">
      <c r="A3367">
        <v>3526</v>
      </c>
      <c r="B3367" s="3" t="s">
        <v>3525</v>
      </c>
      <c r="C3367" s="3" t="s">
        <v>7636</v>
      </c>
      <c r="D3367" s="6">
        <v>3300</v>
      </c>
      <c r="E3367" s="8">
        <v>3366</v>
      </c>
      <c r="F3367" t="s">
        <v>8218</v>
      </c>
      <c r="G3367" t="s">
        <v>8223</v>
      </c>
      <c r="H3367" t="s">
        <v>8245</v>
      </c>
      <c r="I3367" s="14">
        <v>1461823140</v>
      </c>
      <c r="J3367" s="14">
        <v>1459411371</v>
      </c>
      <c r="K3367" t="b">
        <v>0</v>
      </c>
      <c r="L3367">
        <v>34</v>
      </c>
      <c r="M3367" t="b">
        <v>1</v>
      </c>
      <c r="N3367" t="s">
        <v>8269</v>
      </c>
      <c r="O3367">
        <f t="shared" si="203"/>
        <v>102</v>
      </c>
      <c r="P3367" t="s">
        <v>8319</v>
      </c>
      <c r="Q3367" t="s">
        <v>8320</v>
      </c>
      <c r="R3367" s="12">
        <f t="shared" si="200"/>
        <v>42460.335312499999</v>
      </c>
      <c r="S3367" s="13">
        <f t="shared" si="201"/>
        <v>42488.249305555553</v>
      </c>
      <c r="T3367">
        <f>YEAR(R3367)</f>
        <v>2016</v>
      </c>
    </row>
    <row r="3368" spans="1:20" ht="57.6" x14ac:dyDescent="0.3">
      <c r="A3368">
        <v>3898</v>
      </c>
      <c r="B3368" s="3" t="s">
        <v>3895</v>
      </c>
      <c r="C3368" s="3" t="s">
        <v>8006</v>
      </c>
      <c r="D3368" s="6">
        <v>2500</v>
      </c>
      <c r="E3368" s="8">
        <v>814</v>
      </c>
      <c r="F3368" t="s">
        <v>8220</v>
      </c>
      <c r="G3368" t="s">
        <v>8224</v>
      </c>
      <c r="H3368" t="s">
        <v>8246</v>
      </c>
      <c r="I3368" s="14">
        <v>1439827200</v>
      </c>
      <c r="J3368" s="14">
        <v>1436355270</v>
      </c>
      <c r="K3368" t="b">
        <v>0</v>
      </c>
      <c r="L3368">
        <v>16</v>
      </c>
      <c r="M3368" t="b">
        <v>0</v>
      </c>
      <c r="N3368" t="s">
        <v>8269</v>
      </c>
      <c r="O3368">
        <f t="shared" si="203"/>
        <v>33</v>
      </c>
      <c r="P3368" t="s">
        <v>8319</v>
      </c>
      <c r="Q3368" t="s">
        <v>8320</v>
      </c>
      <c r="R3368" s="12">
        <f t="shared" si="200"/>
        <v>42193.482291666667</v>
      </c>
      <c r="S3368" s="13">
        <f t="shared" si="201"/>
        <v>42233.666666666672</v>
      </c>
    </row>
    <row r="3369" spans="1:20" ht="57.6" x14ac:dyDescent="0.3">
      <c r="A3369">
        <v>3416</v>
      </c>
      <c r="B3369" s="3" t="s">
        <v>3415</v>
      </c>
      <c r="C3369" s="3" t="s">
        <v>7526</v>
      </c>
      <c r="D3369" s="6">
        <v>4000</v>
      </c>
      <c r="E3369" s="8">
        <v>4784</v>
      </c>
      <c r="F3369" t="s">
        <v>8218</v>
      </c>
      <c r="G3369" t="s">
        <v>8224</v>
      </c>
      <c r="H3369" t="s">
        <v>8246</v>
      </c>
      <c r="I3369" s="14">
        <v>1429813800</v>
      </c>
      <c r="J3369" s="14">
        <v>1427363645</v>
      </c>
      <c r="K3369" t="b">
        <v>0</v>
      </c>
      <c r="L3369">
        <v>30</v>
      </c>
      <c r="M3369" t="b">
        <v>1</v>
      </c>
      <c r="N3369" t="s">
        <v>8269</v>
      </c>
      <c r="O3369">
        <f t="shared" si="203"/>
        <v>120</v>
      </c>
      <c r="P3369" t="s">
        <v>8319</v>
      </c>
      <c r="Q3369" t="s">
        <v>8320</v>
      </c>
      <c r="R3369" s="12">
        <f t="shared" si="200"/>
        <v>42089.412557870368</v>
      </c>
      <c r="S3369" s="13">
        <f t="shared" si="201"/>
        <v>42117.770833333328</v>
      </c>
    </row>
    <row r="3370" spans="1:20" ht="43.2" x14ac:dyDescent="0.3">
      <c r="A3370">
        <v>3304</v>
      </c>
      <c r="B3370" s="3" t="s">
        <v>3304</v>
      </c>
      <c r="C3370" s="3" t="s">
        <v>7414</v>
      </c>
      <c r="D3370" s="6">
        <v>15000</v>
      </c>
      <c r="E3370" s="8">
        <v>15677.5</v>
      </c>
      <c r="F3370" t="s">
        <v>8218</v>
      </c>
      <c r="G3370" t="s">
        <v>8223</v>
      </c>
      <c r="H3370" t="s">
        <v>8245</v>
      </c>
      <c r="I3370" s="14">
        <v>1482418752</v>
      </c>
      <c r="J3370" s="14">
        <v>1479826752</v>
      </c>
      <c r="K3370" t="b">
        <v>0</v>
      </c>
      <c r="L3370">
        <v>175</v>
      </c>
      <c r="M3370" t="b">
        <v>1</v>
      </c>
      <c r="N3370" t="s">
        <v>8269</v>
      </c>
      <c r="O3370">
        <f t="shared" si="203"/>
        <v>105</v>
      </c>
      <c r="P3370" t="s">
        <v>8319</v>
      </c>
      <c r="Q3370" t="s">
        <v>8320</v>
      </c>
      <c r="R3370" s="12">
        <f t="shared" si="200"/>
        <v>42696.624444444446</v>
      </c>
      <c r="S3370" s="13">
        <f t="shared" si="201"/>
        <v>42726.624444444446</v>
      </c>
      <c r="T3370">
        <f t="shared" ref="T3370:T3372" si="206">YEAR(R3370)</f>
        <v>2016</v>
      </c>
    </row>
    <row r="3371" spans="1:20" ht="28.8" x14ac:dyDescent="0.3">
      <c r="A3371">
        <v>1290</v>
      </c>
      <c r="B3371" s="3" t="s">
        <v>1291</v>
      </c>
      <c r="C3371" s="3" t="s">
        <v>5400</v>
      </c>
      <c r="D3371" s="6">
        <v>3500</v>
      </c>
      <c r="E3371" s="8">
        <v>3800</v>
      </c>
      <c r="F3371" t="s">
        <v>8218</v>
      </c>
      <c r="G3371" t="s">
        <v>8223</v>
      </c>
      <c r="H3371" t="s">
        <v>8245</v>
      </c>
      <c r="I3371" s="14">
        <v>1429772340</v>
      </c>
      <c r="J3371" s="14">
        <v>1427121931</v>
      </c>
      <c r="K3371" t="b">
        <v>0</v>
      </c>
      <c r="L3371">
        <v>86</v>
      </c>
      <c r="M3371" t="b">
        <v>1</v>
      </c>
      <c r="N3371" t="s">
        <v>8269</v>
      </c>
      <c r="O3371">
        <f t="shared" si="203"/>
        <v>109</v>
      </c>
      <c r="P3371" t="s">
        <v>8319</v>
      </c>
      <c r="Q3371" t="s">
        <v>8320</v>
      </c>
      <c r="R3371" s="12">
        <f t="shared" si="200"/>
        <v>42086.614942129629</v>
      </c>
      <c r="S3371" s="13">
        <f t="shared" si="201"/>
        <v>42117.290972222225</v>
      </c>
      <c r="T3371">
        <f t="shared" si="206"/>
        <v>2015</v>
      </c>
    </row>
    <row r="3372" spans="1:20" ht="43.2" x14ac:dyDescent="0.3">
      <c r="A3372">
        <v>3179</v>
      </c>
      <c r="B3372" s="3" t="s">
        <v>3179</v>
      </c>
      <c r="C3372" s="3" t="s">
        <v>7289</v>
      </c>
      <c r="D3372" s="6">
        <v>4200</v>
      </c>
      <c r="E3372" s="8">
        <v>4794.82</v>
      </c>
      <c r="F3372" t="s">
        <v>8218</v>
      </c>
      <c r="G3372" t="s">
        <v>8223</v>
      </c>
      <c r="H3372" t="s">
        <v>8245</v>
      </c>
      <c r="I3372" s="14">
        <v>1367859071</v>
      </c>
      <c r="J3372" s="14">
        <v>1365699071</v>
      </c>
      <c r="K3372" t="b">
        <v>1</v>
      </c>
      <c r="L3372">
        <v>62</v>
      </c>
      <c r="M3372" t="b">
        <v>1</v>
      </c>
      <c r="N3372" t="s">
        <v>8269</v>
      </c>
      <c r="O3372">
        <f t="shared" si="203"/>
        <v>114</v>
      </c>
      <c r="P3372" t="s">
        <v>8319</v>
      </c>
      <c r="Q3372" t="s">
        <v>8320</v>
      </c>
      <c r="R3372" s="12">
        <f t="shared" si="200"/>
        <v>41375.702210648145</v>
      </c>
      <c r="S3372" s="13">
        <f t="shared" si="201"/>
        <v>41400.702210648145</v>
      </c>
      <c r="T3372">
        <f t="shared" si="206"/>
        <v>2013</v>
      </c>
    </row>
    <row r="3373" spans="1:20" ht="43.2" x14ac:dyDescent="0.3">
      <c r="A3373">
        <v>3851</v>
      </c>
      <c r="B3373" s="3" t="s">
        <v>3848</v>
      </c>
      <c r="C3373" s="3" t="s">
        <v>7960</v>
      </c>
      <c r="D3373" s="6">
        <v>2500</v>
      </c>
      <c r="E3373" s="8">
        <v>852</v>
      </c>
      <c r="F3373" t="s">
        <v>8220</v>
      </c>
      <c r="G3373" t="s">
        <v>8224</v>
      </c>
      <c r="H3373" t="s">
        <v>8246</v>
      </c>
      <c r="I3373" s="14">
        <v>1437129179</v>
      </c>
      <c r="J3373" s="14">
        <v>1434537179</v>
      </c>
      <c r="K3373" t="b">
        <v>1</v>
      </c>
      <c r="L3373">
        <v>24</v>
      </c>
      <c r="M3373" t="b">
        <v>0</v>
      </c>
      <c r="N3373" t="s">
        <v>8269</v>
      </c>
      <c r="O3373">
        <f t="shared" si="203"/>
        <v>34</v>
      </c>
      <c r="P3373" t="s">
        <v>8319</v>
      </c>
      <c r="Q3373" t="s">
        <v>8320</v>
      </c>
      <c r="R3373" s="12">
        <f t="shared" si="200"/>
        <v>42172.439571759256</v>
      </c>
      <c r="S3373" s="13">
        <f t="shared" si="201"/>
        <v>42202.439571759256</v>
      </c>
    </row>
    <row r="3374" spans="1:20" ht="57.6" x14ac:dyDescent="0.3">
      <c r="A3374">
        <v>3388</v>
      </c>
      <c r="B3374" s="3" t="s">
        <v>3387</v>
      </c>
      <c r="C3374" s="3" t="s">
        <v>7498</v>
      </c>
      <c r="D3374" s="6">
        <v>1500</v>
      </c>
      <c r="E3374" s="8">
        <v>1557</v>
      </c>
      <c r="F3374" t="s">
        <v>8218</v>
      </c>
      <c r="G3374" t="s">
        <v>8224</v>
      </c>
      <c r="H3374" t="s">
        <v>8246</v>
      </c>
      <c r="I3374" s="14">
        <v>1434625441</v>
      </c>
      <c r="J3374" s="14">
        <v>1432033441</v>
      </c>
      <c r="K3374" t="b">
        <v>0</v>
      </c>
      <c r="L3374">
        <v>45</v>
      </c>
      <c r="M3374" t="b">
        <v>1</v>
      </c>
      <c r="N3374" t="s">
        <v>8269</v>
      </c>
      <c r="O3374">
        <f t="shared" si="203"/>
        <v>104</v>
      </c>
      <c r="P3374" t="s">
        <v>8319</v>
      </c>
      <c r="Q3374" t="s">
        <v>8320</v>
      </c>
      <c r="R3374" s="12">
        <f t="shared" si="200"/>
        <v>42143.461122685185</v>
      </c>
      <c r="S3374" s="13">
        <f t="shared" si="201"/>
        <v>42173.461122685185</v>
      </c>
    </row>
    <row r="3375" spans="1:20" ht="43.2" x14ac:dyDescent="0.3">
      <c r="A3375">
        <v>3663</v>
      </c>
      <c r="B3375" s="3" t="s">
        <v>3660</v>
      </c>
      <c r="C3375" s="3" t="s">
        <v>7773</v>
      </c>
      <c r="D3375" s="6">
        <v>225</v>
      </c>
      <c r="E3375" s="8">
        <v>234</v>
      </c>
      <c r="F3375" t="s">
        <v>8218</v>
      </c>
      <c r="G3375" t="s">
        <v>8224</v>
      </c>
      <c r="H3375" t="s">
        <v>8246</v>
      </c>
      <c r="I3375" s="14">
        <v>1482321030</v>
      </c>
      <c r="J3375" s="14">
        <v>1477133430</v>
      </c>
      <c r="K3375" t="b">
        <v>0</v>
      </c>
      <c r="L3375">
        <v>9</v>
      </c>
      <c r="M3375" t="b">
        <v>1</v>
      </c>
      <c r="N3375" t="s">
        <v>8269</v>
      </c>
      <c r="O3375">
        <f t="shared" si="203"/>
        <v>104</v>
      </c>
      <c r="P3375" t="s">
        <v>8319</v>
      </c>
      <c r="Q3375" t="s">
        <v>8320</v>
      </c>
      <c r="R3375" s="12">
        <f t="shared" si="200"/>
        <v>42665.451736111107</v>
      </c>
      <c r="S3375" s="13">
        <f t="shared" si="201"/>
        <v>42725.493402777778</v>
      </c>
    </row>
    <row r="3376" spans="1:20" ht="43.2" x14ac:dyDescent="0.3">
      <c r="A3376">
        <v>3859</v>
      </c>
      <c r="B3376" s="3" t="s">
        <v>3856</v>
      </c>
      <c r="C3376" s="3" t="s">
        <v>7968</v>
      </c>
      <c r="D3376" s="6">
        <v>2500</v>
      </c>
      <c r="E3376" s="8">
        <v>1</v>
      </c>
      <c r="F3376" t="s">
        <v>8220</v>
      </c>
      <c r="G3376" t="s">
        <v>8223</v>
      </c>
      <c r="H3376" t="s">
        <v>8245</v>
      </c>
      <c r="I3376" s="14">
        <v>1403730000</v>
      </c>
      <c r="J3376" s="14">
        <v>1401485207</v>
      </c>
      <c r="K3376" t="b">
        <v>0</v>
      </c>
      <c r="L3376">
        <v>1</v>
      </c>
      <c r="M3376" t="b">
        <v>0</v>
      </c>
      <c r="N3376" t="s">
        <v>8269</v>
      </c>
      <c r="O3376">
        <f t="shared" si="203"/>
        <v>0</v>
      </c>
      <c r="P3376" t="s">
        <v>8319</v>
      </c>
      <c r="Q3376" t="s">
        <v>8320</v>
      </c>
      <c r="R3376" s="12">
        <f t="shared" si="200"/>
        <v>41789.893599537041</v>
      </c>
      <c r="S3376" s="13">
        <f t="shared" si="201"/>
        <v>41815.875</v>
      </c>
    </row>
    <row r="3377" spans="1:20" ht="57.6" x14ac:dyDescent="0.3">
      <c r="A3377">
        <v>2965</v>
      </c>
      <c r="B3377" s="3" t="s">
        <v>2965</v>
      </c>
      <c r="C3377" s="3" t="s">
        <v>7075</v>
      </c>
      <c r="D3377" s="6">
        <v>1500</v>
      </c>
      <c r="E3377" s="8">
        <v>1635</v>
      </c>
      <c r="F3377" t="s">
        <v>8218</v>
      </c>
      <c r="G3377" t="s">
        <v>8223</v>
      </c>
      <c r="H3377" t="s">
        <v>8245</v>
      </c>
      <c r="I3377" s="14">
        <v>1436290233</v>
      </c>
      <c r="J3377" s="14">
        <v>1433698233</v>
      </c>
      <c r="K3377" t="b">
        <v>0</v>
      </c>
      <c r="L3377">
        <v>39</v>
      </c>
      <c r="M3377" t="b">
        <v>1</v>
      </c>
      <c r="N3377" t="s">
        <v>8269</v>
      </c>
      <c r="O3377">
        <f t="shared" si="203"/>
        <v>109</v>
      </c>
      <c r="P3377" t="s">
        <v>8319</v>
      </c>
      <c r="Q3377" t="s">
        <v>8320</v>
      </c>
      <c r="R3377" s="12">
        <f t="shared" si="200"/>
        <v>42162.729548611111</v>
      </c>
      <c r="S3377" s="13">
        <f t="shared" si="201"/>
        <v>42192.729548611111</v>
      </c>
      <c r="T3377">
        <f>YEAR(R3377)</f>
        <v>2015</v>
      </c>
    </row>
    <row r="3378" spans="1:20" ht="43.2" x14ac:dyDescent="0.3">
      <c r="A3378">
        <v>3556</v>
      </c>
      <c r="B3378" s="3" t="s">
        <v>3555</v>
      </c>
      <c r="C3378" s="3" t="s">
        <v>7666</v>
      </c>
      <c r="D3378" s="6">
        <v>2200</v>
      </c>
      <c r="E3378" s="8">
        <v>2210</v>
      </c>
      <c r="F3378" t="s">
        <v>8218</v>
      </c>
      <c r="G3378" t="s">
        <v>8224</v>
      </c>
      <c r="H3378" t="s">
        <v>8246</v>
      </c>
      <c r="I3378" s="14">
        <v>1408289724</v>
      </c>
      <c r="J3378" s="14">
        <v>1403105724</v>
      </c>
      <c r="K3378" t="b">
        <v>0</v>
      </c>
      <c r="L3378">
        <v>20</v>
      </c>
      <c r="M3378" t="b">
        <v>1</v>
      </c>
      <c r="N3378" t="s">
        <v>8269</v>
      </c>
      <c r="O3378">
        <f t="shared" si="203"/>
        <v>100</v>
      </c>
      <c r="P3378" t="s">
        <v>8319</v>
      </c>
      <c r="Q3378" t="s">
        <v>8320</v>
      </c>
      <c r="R3378" s="12">
        <f t="shared" si="200"/>
        <v>41808.649583333332</v>
      </c>
      <c r="S3378" s="13">
        <f t="shared" si="201"/>
        <v>41868.649583333332</v>
      </c>
    </row>
    <row r="3379" spans="1:20" ht="43.2" x14ac:dyDescent="0.3">
      <c r="A3379">
        <v>4074</v>
      </c>
      <c r="B3379" s="3" t="s">
        <v>4070</v>
      </c>
      <c r="C3379" s="3" t="s">
        <v>8177</v>
      </c>
      <c r="D3379" s="6">
        <v>2750</v>
      </c>
      <c r="E3379" s="8">
        <v>735</v>
      </c>
      <c r="F3379" t="s">
        <v>8220</v>
      </c>
      <c r="G3379" t="s">
        <v>8224</v>
      </c>
      <c r="H3379" t="s">
        <v>8246</v>
      </c>
      <c r="I3379" s="14">
        <v>1446732975</v>
      </c>
      <c r="J3379" s="14">
        <v>1444137375</v>
      </c>
      <c r="K3379" t="b">
        <v>0</v>
      </c>
      <c r="L3379">
        <v>21</v>
      </c>
      <c r="M3379" t="b">
        <v>0</v>
      </c>
      <c r="N3379" t="s">
        <v>8269</v>
      </c>
      <c r="O3379">
        <f t="shared" si="203"/>
        <v>27</v>
      </c>
      <c r="P3379" t="s">
        <v>8319</v>
      </c>
      <c r="Q3379" t="s">
        <v>8320</v>
      </c>
      <c r="R3379" s="12">
        <f t="shared" si="200"/>
        <v>42283.552951388891</v>
      </c>
      <c r="S3379" s="13">
        <f t="shared" si="201"/>
        <v>42313.594618055555</v>
      </c>
    </row>
    <row r="3380" spans="1:20" ht="43.2" x14ac:dyDescent="0.3">
      <c r="A3380">
        <v>2816</v>
      </c>
      <c r="B3380" s="3" t="s">
        <v>2816</v>
      </c>
      <c r="C3380" s="3" t="s">
        <v>6926</v>
      </c>
      <c r="D3380" s="6">
        <v>3000</v>
      </c>
      <c r="E3380" s="8">
        <v>4247</v>
      </c>
      <c r="F3380" t="s">
        <v>8218</v>
      </c>
      <c r="G3380" t="s">
        <v>8224</v>
      </c>
      <c r="H3380" t="s">
        <v>8246</v>
      </c>
      <c r="I3380" s="14">
        <v>1438531200</v>
      </c>
      <c r="J3380" s="14">
        <v>1435921992</v>
      </c>
      <c r="K3380" t="b">
        <v>0</v>
      </c>
      <c r="L3380">
        <v>169</v>
      </c>
      <c r="M3380" t="b">
        <v>1</v>
      </c>
      <c r="N3380" t="s">
        <v>8269</v>
      </c>
      <c r="O3380">
        <f t="shared" si="203"/>
        <v>142</v>
      </c>
      <c r="P3380" t="s">
        <v>8319</v>
      </c>
      <c r="Q3380" t="s">
        <v>8320</v>
      </c>
      <c r="R3380" s="12">
        <f t="shared" si="200"/>
        <v>42188.467499999999</v>
      </c>
      <c r="S3380" s="13">
        <f t="shared" si="201"/>
        <v>42218.666666666672</v>
      </c>
    </row>
    <row r="3381" spans="1:20" ht="43.2" x14ac:dyDescent="0.3">
      <c r="A3381">
        <v>3514</v>
      </c>
      <c r="B3381" s="3" t="s">
        <v>3513</v>
      </c>
      <c r="C3381" s="3" t="s">
        <v>7624</v>
      </c>
      <c r="D3381" s="6">
        <v>500</v>
      </c>
      <c r="E3381" s="8">
        <v>550</v>
      </c>
      <c r="F3381" t="s">
        <v>8218</v>
      </c>
      <c r="G3381" t="s">
        <v>8223</v>
      </c>
      <c r="H3381" t="s">
        <v>8245</v>
      </c>
      <c r="I3381" s="14">
        <v>1422853140</v>
      </c>
      <c r="J3381" s="14">
        <v>1421439552</v>
      </c>
      <c r="K3381" t="b">
        <v>0</v>
      </c>
      <c r="L3381">
        <v>10</v>
      </c>
      <c r="M3381" t="b">
        <v>1</v>
      </c>
      <c r="N3381" t="s">
        <v>8269</v>
      </c>
      <c r="O3381">
        <f t="shared" si="203"/>
        <v>110</v>
      </c>
      <c r="P3381" t="s">
        <v>8319</v>
      </c>
      <c r="Q3381" t="s">
        <v>8320</v>
      </c>
      <c r="R3381" s="12">
        <f t="shared" si="200"/>
        <v>42020.846666666665</v>
      </c>
      <c r="S3381" s="13">
        <f t="shared" si="201"/>
        <v>42037.207638888889</v>
      </c>
      <c r="T3381">
        <f>YEAR(R3381)</f>
        <v>2015</v>
      </c>
    </row>
    <row r="3382" spans="1:20" ht="57.6" x14ac:dyDescent="0.3">
      <c r="A3382">
        <v>3969</v>
      </c>
      <c r="B3382" s="3" t="s">
        <v>3966</v>
      </c>
      <c r="C3382" s="3" t="s">
        <v>8076</v>
      </c>
      <c r="D3382" s="6">
        <v>2825</v>
      </c>
      <c r="E3382" s="8">
        <v>211</v>
      </c>
      <c r="F3382" t="s">
        <v>8220</v>
      </c>
      <c r="G3382" t="s">
        <v>8223</v>
      </c>
      <c r="H3382" t="s">
        <v>8245</v>
      </c>
      <c r="I3382" s="14">
        <v>1472442900</v>
      </c>
      <c r="J3382" s="14">
        <v>1471638646</v>
      </c>
      <c r="K3382" t="b">
        <v>0</v>
      </c>
      <c r="L3382">
        <v>6</v>
      </c>
      <c r="M3382" t="b">
        <v>0</v>
      </c>
      <c r="N3382" t="s">
        <v>8269</v>
      </c>
      <c r="O3382">
        <f t="shared" si="203"/>
        <v>7</v>
      </c>
      <c r="P3382" t="s">
        <v>8319</v>
      </c>
      <c r="Q3382" t="s">
        <v>8320</v>
      </c>
      <c r="R3382" s="12">
        <f t="shared" si="200"/>
        <v>42601.854699074072</v>
      </c>
      <c r="S3382" s="13">
        <f t="shared" si="201"/>
        <v>42611.163194444445</v>
      </c>
    </row>
    <row r="3383" spans="1:20" ht="43.2" x14ac:dyDescent="0.3">
      <c r="A3383">
        <v>3937</v>
      </c>
      <c r="B3383" s="3" t="s">
        <v>3934</v>
      </c>
      <c r="C3383" s="3" t="s">
        <v>8045</v>
      </c>
      <c r="D3383" s="6">
        <v>2885</v>
      </c>
      <c r="E3383" s="8">
        <v>2485</v>
      </c>
      <c r="F3383" t="s">
        <v>8220</v>
      </c>
      <c r="G3383" t="s">
        <v>8223</v>
      </c>
      <c r="H3383" t="s">
        <v>8245</v>
      </c>
      <c r="I3383" s="14">
        <v>1468249760</v>
      </c>
      <c r="J3383" s="14">
        <v>1465830560</v>
      </c>
      <c r="K3383" t="b">
        <v>0</v>
      </c>
      <c r="L3383">
        <v>10</v>
      </c>
      <c r="M3383" t="b">
        <v>0</v>
      </c>
      <c r="N3383" t="s">
        <v>8269</v>
      </c>
      <c r="O3383">
        <f t="shared" si="203"/>
        <v>86</v>
      </c>
      <c r="P3383" t="s">
        <v>8319</v>
      </c>
      <c r="Q3383" t="s">
        <v>8320</v>
      </c>
      <c r="R3383" s="12">
        <f t="shared" si="200"/>
        <v>42534.631481481483</v>
      </c>
      <c r="S3383" s="13">
        <f t="shared" si="201"/>
        <v>42562.631481481483</v>
      </c>
    </row>
    <row r="3384" spans="1:20" ht="43.2" x14ac:dyDescent="0.3">
      <c r="A3384">
        <v>2980</v>
      </c>
      <c r="B3384" s="3" t="s">
        <v>2980</v>
      </c>
      <c r="C3384" s="3" t="s">
        <v>7090</v>
      </c>
      <c r="D3384" s="6">
        <v>3000</v>
      </c>
      <c r="E3384" s="8">
        <v>3275</v>
      </c>
      <c r="F3384" t="s">
        <v>8218</v>
      </c>
      <c r="G3384" t="s">
        <v>8223</v>
      </c>
      <c r="H3384" t="s">
        <v>8245</v>
      </c>
      <c r="I3384" s="14">
        <v>1440381600</v>
      </c>
      <c r="J3384" s="14">
        <v>1438639130</v>
      </c>
      <c r="K3384" t="b">
        <v>0</v>
      </c>
      <c r="L3384">
        <v>24</v>
      </c>
      <c r="M3384" t="b">
        <v>1</v>
      </c>
      <c r="N3384" t="s">
        <v>8269</v>
      </c>
      <c r="O3384">
        <f t="shared" si="203"/>
        <v>109</v>
      </c>
      <c r="P3384" t="s">
        <v>8319</v>
      </c>
      <c r="Q3384" t="s">
        <v>8320</v>
      </c>
      <c r="R3384" s="12">
        <f t="shared" si="200"/>
        <v>42219.915856481486</v>
      </c>
      <c r="S3384" s="13">
        <f t="shared" si="201"/>
        <v>42240.083333333328</v>
      </c>
      <c r="T3384">
        <f>YEAR(R3384)</f>
        <v>2015</v>
      </c>
    </row>
    <row r="3385" spans="1:20" ht="43.2" x14ac:dyDescent="0.3">
      <c r="A3385">
        <v>3325</v>
      </c>
      <c r="B3385" s="3" t="s">
        <v>3325</v>
      </c>
      <c r="C3385" s="3" t="s">
        <v>7435</v>
      </c>
      <c r="D3385" s="6">
        <v>400</v>
      </c>
      <c r="E3385" s="8">
        <v>450</v>
      </c>
      <c r="F3385" t="s">
        <v>8218</v>
      </c>
      <c r="G3385" t="s">
        <v>8224</v>
      </c>
      <c r="H3385" t="s">
        <v>8246</v>
      </c>
      <c r="I3385" s="14">
        <v>1428256277</v>
      </c>
      <c r="J3385" s="14">
        <v>1425235877</v>
      </c>
      <c r="K3385" t="b">
        <v>0</v>
      </c>
      <c r="L3385">
        <v>15</v>
      </c>
      <c r="M3385" t="b">
        <v>1</v>
      </c>
      <c r="N3385" t="s">
        <v>8269</v>
      </c>
      <c r="O3385">
        <f t="shared" si="203"/>
        <v>113</v>
      </c>
      <c r="P3385" t="s">
        <v>8319</v>
      </c>
      <c r="Q3385" t="s">
        <v>8320</v>
      </c>
      <c r="R3385" s="12">
        <f t="shared" si="200"/>
        <v>42064.785613425927</v>
      </c>
      <c r="S3385" s="13">
        <f t="shared" si="201"/>
        <v>42099.743946759263</v>
      </c>
    </row>
    <row r="3386" spans="1:20" ht="43.2" x14ac:dyDescent="0.3">
      <c r="A3386">
        <v>2865</v>
      </c>
      <c r="B3386" s="3" t="s">
        <v>2865</v>
      </c>
      <c r="C3386" s="3" t="s">
        <v>6975</v>
      </c>
      <c r="D3386" s="6">
        <v>2888</v>
      </c>
      <c r="E3386" s="8">
        <v>0</v>
      </c>
      <c r="F3386" t="s">
        <v>8220</v>
      </c>
      <c r="G3386" t="s">
        <v>8223</v>
      </c>
      <c r="H3386" t="s">
        <v>8245</v>
      </c>
      <c r="I3386" s="14">
        <v>1420512259</v>
      </c>
      <c r="J3386" s="14">
        <v>1415328259</v>
      </c>
      <c r="K3386" t="b">
        <v>0</v>
      </c>
      <c r="L3386">
        <v>0</v>
      </c>
      <c r="M3386" t="b">
        <v>0</v>
      </c>
      <c r="N3386" t="s">
        <v>8269</v>
      </c>
      <c r="O3386">
        <f t="shared" si="203"/>
        <v>0</v>
      </c>
      <c r="P3386" t="s">
        <v>8319</v>
      </c>
      <c r="Q3386" t="s">
        <v>8320</v>
      </c>
      <c r="R3386" s="12">
        <f t="shared" si="200"/>
        <v>41950.114108796297</v>
      </c>
      <c r="S3386" s="13">
        <f t="shared" si="201"/>
        <v>42010.114108796297</v>
      </c>
    </row>
    <row r="3387" spans="1:20" ht="28.8" x14ac:dyDescent="0.3">
      <c r="A3387">
        <v>3666</v>
      </c>
      <c r="B3387" s="3" t="s">
        <v>3663</v>
      </c>
      <c r="C3387" s="3" t="s">
        <v>7776</v>
      </c>
      <c r="D3387" s="6">
        <v>1200</v>
      </c>
      <c r="E3387" s="8">
        <v>1200</v>
      </c>
      <c r="F3387" t="s">
        <v>8218</v>
      </c>
      <c r="G3387" t="s">
        <v>8223</v>
      </c>
      <c r="H3387" t="s">
        <v>8245</v>
      </c>
      <c r="I3387" s="14">
        <v>1406185200</v>
      </c>
      <c r="J3387" s="14">
        <v>1404337382</v>
      </c>
      <c r="K3387" t="b">
        <v>0</v>
      </c>
      <c r="L3387">
        <v>38</v>
      </c>
      <c r="M3387" t="b">
        <v>1</v>
      </c>
      <c r="N3387" t="s">
        <v>8269</v>
      </c>
      <c r="O3387">
        <f t="shared" si="203"/>
        <v>100</v>
      </c>
      <c r="P3387" t="s">
        <v>8319</v>
      </c>
      <c r="Q3387" t="s">
        <v>8320</v>
      </c>
      <c r="R3387" s="12">
        <f t="shared" si="200"/>
        <v>41822.90488425926</v>
      </c>
      <c r="S3387" s="13">
        <f t="shared" si="201"/>
        <v>41844.291666666664</v>
      </c>
      <c r="T3387">
        <f>YEAR(R3387)</f>
        <v>2014</v>
      </c>
    </row>
    <row r="3388" spans="1:20" ht="43.2" x14ac:dyDescent="0.3">
      <c r="A3388">
        <v>3327</v>
      </c>
      <c r="B3388" s="3" t="s">
        <v>3327</v>
      </c>
      <c r="C3388" s="3" t="s">
        <v>7437</v>
      </c>
      <c r="D3388" s="6">
        <v>800</v>
      </c>
      <c r="E3388" s="8">
        <v>810</v>
      </c>
      <c r="F3388" t="s">
        <v>8218</v>
      </c>
      <c r="G3388" t="s">
        <v>8224</v>
      </c>
      <c r="H3388" t="s">
        <v>8246</v>
      </c>
      <c r="I3388" s="14">
        <v>1462697966</v>
      </c>
      <c r="J3388" s="14">
        <v>1460105966</v>
      </c>
      <c r="K3388" t="b">
        <v>0</v>
      </c>
      <c r="L3388">
        <v>33</v>
      </c>
      <c r="M3388" t="b">
        <v>1</v>
      </c>
      <c r="N3388" t="s">
        <v>8269</v>
      </c>
      <c r="O3388">
        <f t="shared" si="203"/>
        <v>101</v>
      </c>
      <c r="P3388" t="s">
        <v>8319</v>
      </c>
      <c r="Q3388" t="s">
        <v>8320</v>
      </c>
      <c r="R3388" s="12">
        <f t="shared" si="200"/>
        <v>42468.374606481477</v>
      </c>
      <c r="S3388" s="13">
        <f t="shared" si="201"/>
        <v>42498.374606481477</v>
      </c>
    </row>
    <row r="3389" spans="1:20" ht="57.6" x14ac:dyDescent="0.3">
      <c r="A3389">
        <v>3712</v>
      </c>
      <c r="B3389" s="3" t="s">
        <v>3709</v>
      </c>
      <c r="C3389" s="3" t="s">
        <v>7822</v>
      </c>
      <c r="D3389" s="6">
        <v>7500</v>
      </c>
      <c r="E3389" s="8">
        <v>11530</v>
      </c>
      <c r="F3389" t="s">
        <v>8218</v>
      </c>
      <c r="G3389" t="s">
        <v>8223</v>
      </c>
      <c r="H3389" t="s">
        <v>8245</v>
      </c>
      <c r="I3389" s="14">
        <v>1433055540</v>
      </c>
      <c r="J3389" s="14">
        <v>1431230867</v>
      </c>
      <c r="K3389" t="b">
        <v>0</v>
      </c>
      <c r="L3389">
        <v>104</v>
      </c>
      <c r="M3389" t="b">
        <v>1</v>
      </c>
      <c r="N3389" t="s">
        <v>8269</v>
      </c>
      <c r="O3389">
        <f t="shared" si="203"/>
        <v>154</v>
      </c>
      <c r="P3389" t="s">
        <v>8319</v>
      </c>
      <c r="Q3389" t="s">
        <v>8320</v>
      </c>
      <c r="R3389" s="12">
        <f t="shared" si="200"/>
        <v>42134.172071759262</v>
      </c>
      <c r="S3389" s="13">
        <f t="shared" si="201"/>
        <v>42155.290972222225</v>
      </c>
      <c r="T3389">
        <f t="shared" ref="T3389:T3390" si="207">YEAR(R3389)</f>
        <v>2015</v>
      </c>
    </row>
    <row r="3390" spans="1:20" ht="43.2" x14ac:dyDescent="0.3">
      <c r="A3390">
        <v>3458</v>
      </c>
      <c r="B3390" s="3" t="s">
        <v>3457</v>
      </c>
      <c r="C3390" s="3" t="s">
        <v>7568</v>
      </c>
      <c r="D3390" s="6">
        <v>978</v>
      </c>
      <c r="E3390" s="8">
        <v>1216</v>
      </c>
      <c r="F3390" t="s">
        <v>8218</v>
      </c>
      <c r="G3390" t="s">
        <v>8223</v>
      </c>
      <c r="H3390" t="s">
        <v>8245</v>
      </c>
      <c r="I3390" s="14">
        <v>1422937620</v>
      </c>
      <c r="J3390" s="14">
        <v>1420606303</v>
      </c>
      <c r="K3390" t="b">
        <v>0</v>
      </c>
      <c r="L3390">
        <v>27</v>
      </c>
      <c r="M3390" t="b">
        <v>1</v>
      </c>
      <c r="N3390" t="s">
        <v>8269</v>
      </c>
      <c r="O3390">
        <f t="shared" si="203"/>
        <v>124</v>
      </c>
      <c r="P3390" t="s">
        <v>8319</v>
      </c>
      <c r="Q3390" t="s">
        <v>8320</v>
      </c>
      <c r="R3390" s="12">
        <f t="shared" si="200"/>
        <v>42011.202581018515</v>
      </c>
      <c r="S3390" s="13">
        <f t="shared" si="201"/>
        <v>42038.185416666667</v>
      </c>
      <c r="T3390">
        <f t="shared" si="207"/>
        <v>2015</v>
      </c>
    </row>
    <row r="3391" spans="1:20" ht="43.2" x14ac:dyDescent="0.3">
      <c r="A3391">
        <v>2896</v>
      </c>
      <c r="B3391" s="3" t="s">
        <v>2896</v>
      </c>
      <c r="C3391" s="3" t="s">
        <v>7006</v>
      </c>
      <c r="D3391" s="6">
        <v>3000</v>
      </c>
      <c r="E3391" s="8">
        <v>625</v>
      </c>
      <c r="F3391" t="s">
        <v>8220</v>
      </c>
      <c r="G3391" t="s">
        <v>8223</v>
      </c>
      <c r="H3391" t="s">
        <v>8245</v>
      </c>
      <c r="I3391" s="14">
        <v>1481522400</v>
      </c>
      <c r="J3391" s="14">
        <v>1480283321</v>
      </c>
      <c r="K3391" t="b">
        <v>0</v>
      </c>
      <c r="L3391">
        <v>12</v>
      </c>
      <c r="M3391" t="b">
        <v>0</v>
      </c>
      <c r="N3391" t="s">
        <v>8269</v>
      </c>
      <c r="O3391">
        <f t="shared" si="203"/>
        <v>21</v>
      </c>
      <c r="P3391" t="s">
        <v>8319</v>
      </c>
      <c r="Q3391" t="s">
        <v>8320</v>
      </c>
      <c r="R3391" s="12">
        <f t="shared" si="200"/>
        <v>42701.908807870372</v>
      </c>
      <c r="S3391" s="13">
        <f t="shared" si="201"/>
        <v>42716.25</v>
      </c>
    </row>
    <row r="3392" spans="1:20" ht="43.2" x14ac:dyDescent="0.3">
      <c r="A3392">
        <v>3693</v>
      </c>
      <c r="B3392" s="3" t="s">
        <v>3690</v>
      </c>
      <c r="C3392" s="3" t="s">
        <v>7803</v>
      </c>
      <c r="D3392" s="6">
        <v>333</v>
      </c>
      <c r="E3392" s="8">
        <v>430</v>
      </c>
      <c r="F3392" t="s">
        <v>8218</v>
      </c>
      <c r="G3392" t="s">
        <v>8224</v>
      </c>
      <c r="H3392" t="s">
        <v>8246</v>
      </c>
      <c r="I3392" s="14">
        <v>1448922600</v>
      </c>
      <c r="J3392" s="14">
        <v>1446352529</v>
      </c>
      <c r="K3392" t="b">
        <v>0</v>
      </c>
      <c r="L3392">
        <v>14</v>
      </c>
      <c r="M3392" t="b">
        <v>1</v>
      </c>
      <c r="N3392" t="s">
        <v>8269</v>
      </c>
      <c r="O3392">
        <f t="shared" si="203"/>
        <v>129</v>
      </c>
      <c r="P3392" t="s">
        <v>8319</v>
      </c>
      <c r="Q3392" t="s">
        <v>8320</v>
      </c>
      <c r="R3392" s="12">
        <f t="shared" si="200"/>
        <v>42309.191307870366</v>
      </c>
      <c r="S3392" s="13">
        <f t="shared" si="201"/>
        <v>42338.9375</v>
      </c>
    </row>
    <row r="3393" spans="1:20" ht="43.2" x14ac:dyDescent="0.3">
      <c r="A3393">
        <v>3355</v>
      </c>
      <c r="B3393" s="3" t="s">
        <v>3354</v>
      </c>
      <c r="C3393" s="3" t="s">
        <v>7465</v>
      </c>
      <c r="D3393" s="6">
        <v>1750</v>
      </c>
      <c r="E3393" s="8">
        <v>2210</v>
      </c>
      <c r="F3393" t="s">
        <v>8218</v>
      </c>
      <c r="G3393" t="s">
        <v>8224</v>
      </c>
      <c r="H3393" t="s">
        <v>8246</v>
      </c>
      <c r="I3393" s="14">
        <v>1462879020</v>
      </c>
      <c r="J3393" s="14">
        <v>1461941527</v>
      </c>
      <c r="K3393" t="b">
        <v>0</v>
      </c>
      <c r="L3393">
        <v>15</v>
      </c>
      <c r="M3393" t="b">
        <v>1</v>
      </c>
      <c r="N3393" t="s">
        <v>8269</v>
      </c>
      <c r="O3393">
        <f t="shared" si="203"/>
        <v>126</v>
      </c>
      <c r="P3393" t="s">
        <v>8319</v>
      </c>
      <c r="Q3393" t="s">
        <v>8320</v>
      </c>
      <c r="R3393" s="12">
        <f t="shared" si="200"/>
        <v>42489.619525462964</v>
      </c>
      <c r="S3393" s="13">
        <f t="shared" si="201"/>
        <v>42500.470138888893</v>
      </c>
    </row>
    <row r="3394" spans="1:20" ht="43.2" x14ac:dyDescent="0.3">
      <c r="A3394">
        <v>3487</v>
      </c>
      <c r="B3394" s="3" t="s">
        <v>3486</v>
      </c>
      <c r="C3394" s="3" t="s">
        <v>7597</v>
      </c>
      <c r="D3394" s="6">
        <v>2000</v>
      </c>
      <c r="E3394" s="8">
        <v>2555</v>
      </c>
      <c r="F3394" t="s">
        <v>8218</v>
      </c>
      <c r="G3394" t="s">
        <v>8224</v>
      </c>
      <c r="H3394" t="s">
        <v>8246</v>
      </c>
      <c r="I3394" s="14">
        <v>1435185252</v>
      </c>
      <c r="J3394" s="14">
        <v>1432593252</v>
      </c>
      <c r="K3394" t="b">
        <v>0</v>
      </c>
      <c r="L3394">
        <v>66</v>
      </c>
      <c r="M3394" t="b">
        <v>1</v>
      </c>
      <c r="N3394" t="s">
        <v>8269</v>
      </c>
      <c r="O3394">
        <f t="shared" si="203"/>
        <v>128</v>
      </c>
      <c r="P3394" t="s">
        <v>8319</v>
      </c>
      <c r="Q3394" t="s">
        <v>8320</v>
      </c>
      <c r="R3394" s="12">
        <f t="shared" ref="R3394:R3457" si="208">(((J3394/60)/60)/24)+DATE(1970,1,1)</f>
        <v>42149.940416666665</v>
      </c>
      <c r="S3394" s="13">
        <f t="shared" ref="S3394:S3457" si="209">(((I3394/60)/60)/24)+DATE(1970,1,1)</f>
        <v>42179.940416666665</v>
      </c>
    </row>
    <row r="3395" spans="1:20" ht="43.2" x14ac:dyDescent="0.3">
      <c r="A3395">
        <v>3329</v>
      </c>
      <c r="B3395" s="3" t="s">
        <v>3329</v>
      </c>
      <c r="C3395" s="3" t="s">
        <v>7439</v>
      </c>
      <c r="D3395" s="6">
        <v>1000</v>
      </c>
      <c r="E3395" s="8">
        <v>1168</v>
      </c>
      <c r="F3395" t="s">
        <v>8218</v>
      </c>
      <c r="G3395" t="s">
        <v>8224</v>
      </c>
      <c r="H3395" t="s">
        <v>8246</v>
      </c>
      <c r="I3395" s="14">
        <v>1406502000</v>
      </c>
      <c r="J3395" s="14">
        <v>1405583108</v>
      </c>
      <c r="K3395" t="b">
        <v>0</v>
      </c>
      <c r="L3395">
        <v>26</v>
      </c>
      <c r="M3395" t="b">
        <v>1</v>
      </c>
      <c r="N3395" t="s">
        <v>8269</v>
      </c>
      <c r="O3395">
        <f t="shared" si="203"/>
        <v>117</v>
      </c>
      <c r="P3395" t="s">
        <v>8319</v>
      </c>
      <c r="Q3395" t="s">
        <v>8320</v>
      </c>
      <c r="R3395" s="12">
        <f t="shared" si="208"/>
        <v>41837.323009259257</v>
      </c>
      <c r="S3395" s="13">
        <f t="shared" si="209"/>
        <v>41847.958333333336</v>
      </c>
    </row>
    <row r="3396" spans="1:20" ht="43.2" x14ac:dyDescent="0.3">
      <c r="A3396">
        <v>3412</v>
      </c>
      <c r="B3396" s="3" t="s">
        <v>3411</v>
      </c>
      <c r="C3396" s="3" t="s">
        <v>7522</v>
      </c>
      <c r="D3396" s="6">
        <v>3000</v>
      </c>
      <c r="E3396" s="8">
        <v>3000</v>
      </c>
      <c r="F3396" t="s">
        <v>8218</v>
      </c>
      <c r="G3396" t="s">
        <v>8224</v>
      </c>
      <c r="H3396" t="s">
        <v>8246</v>
      </c>
      <c r="I3396" s="14">
        <v>1411858862</v>
      </c>
      <c r="J3396" s="14">
        <v>1409266862</v>
      </c>
      <c r="K3396" t="b">
        <v>0</v>
      </c>
      <c r="L3396">
        <v>26</v>
      </c>
      <c r="M3396" t="b">
        <v>1</v>
      </c>
      <c r="N3396" t="s">
        <v>8269</v>
      </c>
      <c r="O3396">
        <f t="shared" si="203"/>
        <v>100</v>
      </c>
      <c r="P3396" t="s">
        <v>8319</v>
      </c>
      <c r="Q3396" t="s">
        <v>8320</v>
      </c>
      <c r="R3396" s="12">
        <f t="shared" si="208"/>
        <v>41879.959050925929</v>
      </c>
      <c r="S3396" s="13">
        <f t="shared" si="209"/>
        <v>41909.959050925929</v>
      </c>
    </row>
    <row r="3397" spans="1:20" ht="43.2" x14ac:dyDescent="0.3">
      <c r="A3397">
        <v>2818</v>
      </c>
      <c r="B3397" s="3" t="s">
        <v>2818</v>
      </c>
      <c r="C3397" s="3" t="s">
        <v>6928</v>
      </c>
      <c r="D3397" s="6">
        <v>10000</v>
      </c>
      <c r="E3397" s="8">
        <v>10603</v>
      </c>
      <c r="F3397" t="s">
        <v>8218</v>
      </c>
      <c r="G3397" t="s">
        <v>8223</v>
      </c>
      <c r="H3397" t="s">
        <v>8245</v>
      </c>
      <c r="I3397" s="14">
        <v>1443018086</v>
      </c>
      <c r="J3397" s="14">
        <v>1441290086</v>
      </c>
      <c r="K3397" t="b">
        <v>0</v>
      </c>
      <c r="L3397">
        <v>102</v>
      </c>
      <c r="M3397" t="b">
        <v>1</v>
      </c>
      <c r="N3397" t="s">
        <v>8269</v>
      </c>
      <c r="O3397">
        <f t="shared" si="203"/>
        <v>106</v>
      </c>
      <c r="P3397" t="s">
        <v>8319</v>
      </c>
      <c r="Q3397" t="s">
        <v>8320</v>
      </c>
      <c r="R3397" s="12">
        <f t="shared" si="208"/>
        <v>42250.598217592589</v>
      </c>
      <c r="S3397" s="13">
        <f t="shared" si="209"/>
        <v>42270.598217592589</v>
      </c>
      <c r="T3397">
        <f>YEAR(R3397)</f>
        <v>2015</v>
      </c>
    </row>
    <row r="3398" spans="1:20" ht="43.2" x14ac:dyDescent="0.3">
      <c r="A3398">
        <v>2878</v>
      </c>
      <c r="B3398" s="3" t="s">
        <v>2878</v>
      </c>
      <c r="C3398" s="3" t="s">
        <v>6988</v>
      </c>
      <c r="D3398" s="6">
        <v>3000</v>
      </c>
      <c r="E3398" s="8">
        <v>63</v>
      </c>
      <c r="F3398" t="s">
        <v>8220</v>
      </c>
      <c r="G3398" t="s">
        <v>8224</v>
      </c>
      <c r="H3398" t="s">
        <v>8246</v>
      </c>
      <c r="I3398" s="14">
        <v>1435934795</v>
      </c>
      <c r="J3398" s="14">
        <v>1430750795</v>
      </c>
      <c r="K3398" t="b">
        <v>0</v>
      </c>
      <c r="L3398">
        <v>4</v>
      </c>
      <c r="M3398" t="b">
        <v>0</v>
      </c>
      <c r="N3398" t="s">
        <v>8269</v>
      </c>
      <c r="O3398">
        <f t="shared" si="203"/>
        <v>2</v>
      </c>
      <c r="P3398" t="s">
        <v>8319</v>
      </c>
      <c r="Q3398" t="s">
        <v>8320</v>
      </c>
      <c r="R3398" s="12">
        <f t="shared" si="208"/>
        <v>42128.615682870368</v>
      </c>
      <c r="S3398" s="13">
        <f t="shared" si="209"/>
        <v>42188.615682870368</v>
      </c>
    </row>
    <row r="3399" spans="1:20" ht="43.2" x14ac:dyDescent="0.3">
      <c r="A3399">
        <v>3989</v>
      </c>
      <c r="B3399" s="3" t="s">
        <v>3985</v>
      </c>
      <c r="C3399" s="3" t="s">
        <v>8095</v>
      </c>
      <c r="D3399" s="6">
        <v>3000</v>
      </c>
      <c r="E3399" s="8">
        <v>0</v>
      </c>
      <c r="F3399" t="s">
        <v>8220</v>
      </c>
      <c r="G3399" t="s">
        <v>8223</v>
      </c>
      <c r="H3399" t="s">
        <v>8245</v>
      </c>
      <c r="I3399" s="14">
        <v>1447009181</v>
      </c>
      <c r="J3399" s="14">
        <v>1444413581</v>
      </c>
      <c r="K3399" t="b">
        <v>0</v>
      </c>
      <c r="L3399">
        <v>0</v>
      </c>
      <c r="M3399" t="b">
        <v>0</v>
      </c>
      <c r="N3399" t="s">
        <v>8269</v>
      </c>
      <c r="O3399">
        <f t="shared" si="203"/>
        <v>0</v>
      </c>
      <c r="P3399" t="s">
        <v>8319</v>
      </c>
      <c r="Q3399" t="s">
        <v>8320</v>
      </c>
      <c r="R3399" s="12">
        <f t="shared" si="208"/>
        <v>42286.749780092592</v>
      </c>
      <c r="S3399" s="13">
        <f t="shared" si="209"/>
        <v>42316.791446759264</v>
      </c>
    </row>
    <row r="3400" spans="1:20" ht="43.2" x14ac:dyDescent="0.3">
      <c r="A3400">
        <v>2887</v>
      </c>
      <c r="B3400" s="3" t="s">
        <v>2887</v>
      </c>
      <c r="C3400" s="3" t="s">
        <v>6997</v>
      </c>
      <c r="D3400" s="6">
        <v>3000</v>
      </c>
      <c r="E3400" s="8">
        <v>5</v>
      </c>
      <c r="F3400" t="s">
        <v>8220</v>
      </c>
      <c r="G3400" t="s">
        <v>8223</v>
      </c>
      <c r="H3400" t="s">
        <v>8245</v>
      </c>
      <c r="I3400" s="14">
        <v>1420971324</v>
      </c>
      <c r="J3400" s="14">
        <v>1418379324</v>
      </c>
      <c r="K3400" t="b">
        <v>0</v>
      </c>
      <c r="L3400">
        <v>1</v>
      </c>
      <c r="M3400" t="b">
        <v>0</v>
      </c>
      <c r="N3400" t="s">
        <v>8269</v>
      </c>
      <c r="O3400">
        <f t="shared" si="203"/>
        <v>0</v>
      </c>
      <c r="P3400" t="s">
        <v>8319</v>
      </c>
      <c r="Q3400" t="s">
        <v>8320</v>
      </c>
      <c r="R3400" s="12">
        <f t="shared" si="208"/>
        <v>41985.427361111113</v>
      </c>
      <c r="S3400" s="13">
        <f t="shared" si="209"/>
        <v>42015.427361111113</v>
      </c>
    </row>
    <row r="3401" spans="1:20" ht="43.2" x14ac:dyDescent="0.3">
      <c r="A3401">
        <v>3996</v>
      </c>
      <c r="B3401" s="3" t="s">
        <v>3992</v>
      </c>
      <c r="C3401" s="3" t="s">
        <v>8102</v>
      </c>
      <c r="D3401" s="6">
        <v>3000</v>
      </c>
      <c r="E3401" s="8">
        <v>497</v>
      </c>
      <c r="F3401" t="s">
        <v>8220</v>
      </c>
      <c r="G3401" t="s">
        <v>8223</v>
      </c>
      <c r="H3401" t="s">
        <v>8245</v>
      </c>
      <c r="I3401" s="14">
        <v>1416499440</v>
      </c>
      <c r="J3401" s="14">
        <v>1415341464</v>
      </c>
      <c r="K3401" t="b">
        <v>0</v>
      </c>
      <c r="L3401">
        <v>17</v>
      </c>
      <c r="M3401" t="b">
        <v>0</v>
      </c>
      <c r="N3401" t="s">
        <v>8269</v>
      </c>
      <c r="O3401">
        <f t="shared" si="203"/>
        <v>17</v>
      </c>
      <c r="P3401" t="s">
        <v>8319</v>
      </c>
      <c r="Q3401" t="s">
        <v>8320</v>
      </c>
      <c r="R3401" s="12">
        <f t="shared" si="208"/>
        <v>41950.26694444444</v>
      </c>
      <c r="S3401" s="13">
        <f t="shared" si="209"/>
        <v>41963.669444444444</v>
      </c>
    </row>
    <row r="3402" spans="1:20" ht="43.2" x14ac:dyDescent="0.3">
      <c r="A3402">
        <v>4005</v>
      </c>
      <c r="B3402" s="3" t="s">
        <v>4001</v>
      </c>
      <c r="C3402" s="3" t="s">
        <v>8110</v>
      </c>
      <c r="D3402" s="6">
        <v>3000</v>
      </c>
      <c r="E3402" s="8">
        <v>40</v>
      </c>
      <c r="F3402" t="s">
        <v>8220</v>
      </c>
      <c r="G3402" t="s">
        <v>8223</v>
      </c>
      <c r="H3402" t="s">
        <v>8245</v>
      </c>
      <c r="I3402" s="14">
        <v>1413832985</v>
      </c>
      <c r="J3402" s="14">
        <v>1408648985</v>
      </c>
      <c r="K3402" t="b">
        <v>0</v>
      </c>
      <c r="L3402">
        <v>2</v>
      </c>
      <c r="M3402" t="b">
        <v>0</v>
      </c>
      <c r="N3402" t="s">
        <v>8269</v>
      </c>
      <c r="O3402">
        <f t="shared" ref="O3402:O3465" si="210">ROUND(E3402/D3402*100,0)</f>
        <v>1</v>
      </c>
      <c r="P3402" t="s">
        <v>8319</v>
      </c>
      <c r="Q3402" t="s">
        <v>8320</v>
      </c>
      <c r="R3402" s="12">
        <f t="shared" si="208"/>
        <v>41872.807696759257</v>
      </c>
      <c r="S3402" s="13">
        <f t="shared" si="209"/>
        <v>41932.807696759257</v>
      </c>
    </row>
    <row r="3403" spans="1:20" ht="43.2" x14ac:dyDescent="0.3">
      <c r="A3403">
        <v>3901</v>
      </c>
      <c r="B3403" s="3" t="s">
        <v>3898</v>
      </c>
      <c r="C3403" s="3" t="s">
        <v>8009</v>
      </c>
      <c r="D3403" s="6">
        <v>3000</v>
      </c>
      <c r="E3403" s="8">
        <v>25</v>
      </c>
      <c r="F3403" t="s">
        <v>8220</v>
      </c>
      <c r="G3403" t="s">
        <v>8223</v>
      </c>
      <c r="H3403" t="s">
        <v>8245</v>
      </c>
      <c r="I3403" s="14">
        <v>1450554599</v>
      </c>
      <c r="J3403" s="14">
        <v>1447098599</v>
      </c>
      <c r="K3403" t="b">
        <v>0</v>
      </c>
      <c r="L3403">
        <v>1</v>
      </c>
      <c r="M3403" t="b">
        <v>0</v>
      </c>
      <c r="N3403" t="s">
        <v>8269</v>
      </c>
      <c r="O3403">
        <f t="shared" si="210"/>
        <v>1</v>
      </c>
      <c r="P3403" t="s">
        <v>8319</v>
      </c>
      <c r="Q3403" t="s">
        <v>8320</v>
      </c>
      <c r="R3403" s="12">
        <f t="shared" si="208"/>
        <v>42317.826377314821</v>
      </c>
      <c r="S3403" s="13">
        <f t="shared" si="209"/>
        <v>42357.826377314821</v>
      </c>
    </row>
    <row r="3404" spans="1:20" ht="43.2" x14ac:dyDescent="0.3">
      <c r="A3404">
        <v>3149</v>
      </c>
      <c r="B3404" s="3" t="s">
        <v>3149</v>
      </c>
      <c r="C3404" s="3" t="s">
        <v>7259</v>
      </c>
      <c r="D3404" s="6">
        <v>1250</v>
      </c>
      <c r="E3404" s="8">
        <v>1300</v>
      </c>
      <c r="F3404" t="s">
        <v>8218</v>
      </c>
      <c r="G3404" t="s">
        <v>8223</v>
      </c>
      <c r="H3404" t="s">
        <v>8245</v>
      </c>
      <c r="I3404" s="14">
        <v>1354845600</v>
      </c>
      <c r="J3404" s="14">
        <v>1352766300</v>
      </c>
      <c r="K3404" t="b">
        <v>1</v>
      </c>
      <c r="L3404">
        <v>25</v>
      </c>
      <c r="M3404" t="b">
        <v>1</v>
      </c>
      <c r="N3404" t="s">
        <v>8269</v>
      </c>
      <c r="O3404">
        <f t="shared" si="210"/>
        <v>104</v>
      </c>
      <c r="P3404" t="s">
        <v>8319</v>
      </c>
      <c r="Q3404" t="s">
        <v>8320</v>
      </c>
      <c r="R3404" s="12">
        <f t="shared" si="208"/>
        <v>41226.017361111109</v>
      </c>
      <c r="S3404" s="13">
        <f t="shared" si="209"/>
        <v>41250.083333333336</v>
      </c>
      <c r="T3404">
        <f t="shared" ref="T3404:T3406" si="211">YEAR(R3404)</f>
        <v>2012</v>
      </c>
    </row>
    <row r="3405" spans="1:20" ht="28.8" x14ac:dyDescent="0.3">
      <c r="A3405">
        <v>3264</v>
      </c>
      <c r="B3405" s="3" t="s">
        <v>3264</v>
      </c>
      <c r="C3405" s="3" t="s">
        <v>7374</v>
      </c>
      <c r="D3405" s="6">
        <v>2500</v>
      </c>
      <c r="E3405" s="8">
        <v>2575</v>
      </c>
      <c r="F3405" t="s">
        <v>8218</v>
      </c>
      <c r="G3405" t="s">
        <v>8223</v>
      </c>
      <c r="H3405" t="s">
        <v>8245</v>
      </c>
      <c r="I3405" s="14">
        <v>1422482400</v>
      </c>
      <c r="J3405" s="14">
        <v>1421089938</v>
      </c>
      <c r="K3405" t="b">
        <v>1</v>
      </c>
      <c r="L3405">
        <v>49</v>
      </c>
      <c r="M3405" t="b">
        <v>1</v>
      </c>
      <c r="N3405" t="s">
        <v>8269</v>
      </c>
      <c r="O3405">
        <f t="shared" si="210"/>
        <v>103</v>
      </c>
      <c r="P3405" t="s">
        <v>8319</v>
      </c>
      <c r="Q3405" t="s">
        <v>8320</v>
      </c>
      <c r="R3405" s="12">
        <f t="shared" si="208"/>
        <v>42016.800208333334</v>
      </c>
      <c r="S3405" s="13">
        <f t="shared" si="209"/>
        <v>42032.916666666672</v>
      </c>
      <c r="T3405">
        <f t="shared" si="211"/>
        <v>2015</v>
      </c>
    </row>
    <row r="3406" spans="1:20" ht="43.2" x14ac:dyDescent="0.3">
      <c r="A3406">
        <v>3260</v>
      </c>
      <c r="B3406" s="3" t="s">
        <v>3260</v>
      </c>
      <c r="C3406" s="3" t="s">
        <v>7370</v>
      </c>
      <c r="D3406" s="6">
        <v>5000</v>
      </c>
      <c r="E3406" s="8">
        <v>5462</v>
      </c>
      <c r="F3406" t="s">
        <v>8218</v>
      </c>
      <c r="G3406" t="s">
        <v>8223</v>
      </c>
      <c r="H3406" t="s">
        <v>8245</v>
      </c>
      <c r="I3406" s="14">
        <v>1448903318</v>
      </c>
      <c r="J3406" s="14">
        <v>1445875718</v>
      </c>
      <c r="K3406" t="b">
        <v>1</v>
      </c>
      <c r="L3406">
        <v>73</v>
      </c>
      <c r="M3406" t="b">
        <v>1</v>
      </c>
      <c r="N3406" t="s">
        <v>8269</v>
      </c>
      <c r="O3406">
        <f t="shared" si="210"/>
        <v>109</v>
      </c>
      <c r="P3406" t="s">
        <v>8319</v>
      </c>
      <c r="Q3406" t="s">
        <v>8320</v>
      </c>
      <c r="R3406" s="12">
        <f t="shared" si="208"/>
        <v>42303.672662037032</v>
      </c>
      <c r="S3406" s="13">
        <f t="shared" si="209"/>
        <v>42338.714328703703</v>
      </c>
      <c r="T3406">
        <f t="shared" si="211"/>
        <v>2015</v>
      </c>
    </row>
    <row r="3407" spans="1:20" ht="43.2" x14ac:dyDescent="0.3">
      <c r="A3407">
        <v>3609</v>
      </c>
      <c r="B3407" s="3" t="s">
        <v>3608</v>
      </c>
      <c r="C3407" s="3" t="s">
        <v>7719</v>
      </c>
      <c r="D3407" s="6">
        <v>1960</v>
      </c>
      <c r="E3407" s="8">
        <v>3005</v>
      </c>
      <c r="F3407" t="s">
        <v>8218</v>
      </c>
      <c r="G3407" t="s">
        <v>8224</v>
      </c>
      <c r="H3407" t="s">
        <v>8246</v>
      </c>
      <c r="I3407" s="14">
        <v>1459378085</v>
      </c>
      <c r="J3407" s="14">
        <v>1456789685</v>
      </c>
      <c r="K3407" t="b">
        <v>0</v>
      </c>
      <c r="L3407">
        <v>21</v>
      </c>
      <c r="M3407" t="b">
        <v>1</v>
      </c>
      <c r="N3407" t="s">
        <v>8269</v>
      </c>
      <c r="O3407">
        <f t="shared" si="210"/>
        <v>153</v>
      </c>
      <c r="P3407" t="s">
        <v>8319</v>
      </c>
      <c r="Q3407" t="s">
        <v>8320</v>
      </c>
      <c r="R3407" s="12">
        <f t="shared" si="208"/>
        <v>42429.991724537031</v>
      </c>
      <c r="S3407" s="13">
        <f t="shared" si="209"/>
        <v>42459.950057870374</v>
      </c>
    </row>
    <row r="3408" spans="1:20" ht="28.8" x14ac:dyDescent="0.3">
      <c r="A3408">
        <v>3281</v>
      </c>
      <c r="B3408" s="3" t="s">
        <v>3281</v>
      </c>
      <c r="C3408" s="3" t="s">
        <v>7391</v>
      </c>
      <c r="D3408" s="6">
        <v>5000</v>
      </c>
      <c r="E3408" s="8">
        <v>6080</v>
      </c>
      <c r="F3408" t="s">
        <v>8218</v>
      </c>
      <c r="G3408" t="s">
        <v>8223</v>
      </c>
      <c r="H3408" t="s">
        <v>8245</v>
      </c>
      <c r="I3408" s="14">
        <v>1441153705</v>
      </c>
      <c r="J3408" s="14">
        <v>1438561705</v>
      </c>
      <c r="K3408" t="b">
        <v>0</v>
      </c>
      <c r="L3408">
        <v>47</v>
      </c>
      <c r="M3408" t="b">
        <v>1</v>
      </c>
      <c r="N3408" t="s">
        <v>8269</v>
      </c>
      <c r="O3408">
        <f t="shared" si="210"/>
        <v>122</v>
      </c>
      <c r="P3408" t="s">
        <v>8319</v>
      </c>
      <c r="Q3408" t="s">
        <v>8320</v>
      </c>
      <c r="R3408" s="12">
        <f t="shared" si="208"/>
        <v>42219.019733796296</v>
      </c>
      <c r="S3408" s="13">
        <f t="shared" si="209"/>
        <v>42249.019733796296</v>
      </c>
      <c r="T3408">
        <f t="shared" ref="T3408:T3411" si="212">YEAR(R3408)</f>
        <v>2015</v>
      </c>
    </row>
    <row r="3409" spans="1:20" ht="43.2" x14ac:dyDescent="0.3">
      <c r="A3409">
        <v>3209</v>
      </c>
      <c r="B3409" s="3" t="s">
        <v>3209</v>
      </c>
      <c r="C3409" s="3" t="s">
        <v>7319</v>
      </c>
      <c r="D3409" s="6">
        <v>9500</v>
      </c>
      <c r="E3409" s="8">
        <v>11335.7</v>
      </c>
      <c r="F3409" t="s">
        <v>8218</v>
      </c>
      <c r="G3409" t="s">
        <v>8223</v>
      </c>
      <c r="H3409" t="s">
        <v>8245</v>
      </c>
      <c r="I3409" s="14">
        <v>1403305200</v>
      </c>
      <c r="J3409" s="14">
        <v>1400512658</v>
      </c>
      <c r="K3409" t="b">
        <v>1</v>
      </c>
      <c r="L3409">
        <v>226</v>
      </c>
      <c r="M3409" t="b">
        <v>1</v>
      </c>
      <c r="N3409" t="s">
        <v>8269</v>
      </c>
      <c r="O3409">
        <f t="shared" si="210"/>
        <v>119</v>
      </c>
      <c r="P3409" t="s">
        <v>8319</v>
      </c>
      <c r="Q3409" t="s">
        <v>8320</v>
      </c>
      <c r="R3409" s="12">
        <f t="shared" si="208"/>
        <v>41778.637245370373</v>
      </c>
      <c r="S3409" s="13">
        <f t="shared" si="209"/>
        <v>41810.958333333336</v>
      </c>
      <c r="T3409">
        <f t="shared" si="212"/>
        <v>2014</v>
      </c>
    </row>
    <row r="3410" spans="1:20" ht="43.2" x14ac:dyDescent="0.3">
      <c r="A3410">
        <v>3340</v>
      </c>
      <c r="B3410" s="3" t="s">
        <v>3340</v>
      </c>
      <c r="C3410" s="3" t="s">
        <v>7450</v>
      </c>
      <c r="D3410" s="6">
        <v>3000</v>
      </c>
      <c r="E3410" s="8">
        <v>4145</v>
      </c>
      <c r="F3410" t="s">
        <v>8218</v>
      </c>
      <c r="G3410" t="s">
        <v>8223</v>
      </c>
      <c r="H3410" t="s">
        <v>8245</v>
      </c>
      <c r="I3410" s="14">
        <v>1481066554</v>
      </c>
      <c r="J3410" s="14">
        <v>1478906554</v>
      </c>
      <c r="K3410" t="b">
        <v>0</v>
      </c>
      <c r="L3410">
        <v>38</v>
      </c>
      <c r="M3410" t="b">
        <v>1</v>
      </c>
      <c r="N3410" t="s">
        <v>8269</v>
      </c>
      <c r="O3410">
        <f t="shared" si="210"/>
        <v>138</v>
      </c>
      <c r="P3410" t="s">
        <v>8319</v>
      </c>
      <c r="Q3410" t="s">
        <v>8320</v>
      </c>
      <c r="R3410" s="12">
        <f t="shared" si="208"/>
        <v>42685.974004629628</v>
      </c>
      <c r="S3410" s="13">
        <f t="shared" si="209"/>
        <v>42710.974004629628</v>
      </c>
      <c r="T3410">
        <f t="shared" si="212"/>
        <v>2016</v>
      </c>
    </row>
    <row r="3411" spans="1:20" ht="43.2" x14ac:dyDescent="0.3">
      <c r="A3411">
        <v>3473</v>
      </c>
      <c r="B3411" s="3" t="s">
        <v>3472</v>
      </c>
      <c r="C3411" s="3" t="s">
        <v>7583</v>
      </c>
      <c r="D3411" s="6">
        <v>4900</v>
      </c>
      <c r="E3411" s="8">
        <v>4900</v>
      </c>
      <c r="F3411" t="s">
        <v>8218</v>
      </c>
      <c r="G3411" t="s">
        <v>8223</v>
      </c>
      <c r="H3411" t="s">
        <v>8245</v>
      </c>
      <c r="I3411" s="14">
        <v>1426883220</v>
      </c>
      <c r="J3411" s="14">
        <v>1425067296</v>
      </c>
      <c r="K3411" t="b">
        <v>0</v>
      </c>
      <c r="L3411">
        <v>33</v>
      </c>
      <c r="M3411" t="b">
        <v>1</v>
      </c>
      <c r="N3411" t="s">
        <v>8269</v>
      </c>
      <c r="O3411">
        <f t="shared" si="210"/>
        <v>100</v>
      </c>
      <c r="P3411" t="s">
        <v>8319</v>
      </c>
      <c r="Q3411" t="s">
        <v>8320</v>
      </c>
      <c r="R3411" s="12">
        <f t="shared" si="208"/>
        <v>42062.834444444445</v>
      </c>
      <c r="S3411" s="13">
        <f t="shared" si="209"/>
        <v>42083.852083333331</v>
      </c>
      <c r="T3411">
        <f t="shared" si="212"/>
        <v>2015</v>
      </c>
    </row>
    <row r="3412" spans="1:20" ht="43.2" x14ac:dyDescent="0.3">
      <c r="A3412">
        <v>3438</v>
      </c>
      <c r="B3412" s="3" t="s">
        <v>3437</v>
      </c>
      <c r="C3412" s="3" t="s">
        <v>7548</v>
      </c>
      <c r="D3412" s="6">
        <v>2500</v>
      </c>
      <c r="E3412" s="8">
        <v>2605</v>
      </c>
      <c r="F3412" t="s">
        <v>8218</v>
      </c>
      <c r="G3412" t="s">
        <v>8224</v>
      </c>
      <c r="H3412" t="s">
        <v>8246</v>
      </c>
      <c r="I3412" s="14">
        <v>1430600400</v>
      </c>
      <c r="J3412" s="14">
        <v>1428358567</v>
      </c>
      <c r="K3412" t="b">
        <v>0</v>
      </c>
      <c r="L3412">
        <v>14</v>
      </c>
      <c r="M3412" t="b">
        <v>1</v>
      </c>
      <c r="N3412" t="s">
        <v>8269</v>
      </c>
      <c r="O3412">
        <f t="shared" si="210"/>
        <v>104</v>
      </c>
      <c r="P3412" t="s">
        <v>8319</v>
      </c>
      <c r="Q3412" t="s">
        <v>8320</v>
      </c>
      <c r="R3412" s="12">
        <f t="shared" si="208"/>
        <v>42100.927858796291</v>
      </c>
      <c r="S3412" s="13">
        <f t="shared" si="209"/>
        <v>42126.875</v>
      </c>
    </row>
    <row r="3413" spans="1:20" ht="43.2" x14ac:dyDescent="0.3">
      <c r="A3413">
        <v>2889</v>
      </c>
      <c r="B3413" s="3" t="s">
        <v>2889</v>
      </c>
      <c r="C3413" s="3" t="s">
        <v>6999</v>
      </c>
      <c r="D3413" s="6">
        <v>3000</v>
      </c>
      <c r="E3413" s="8">
        <v>1142</v>
      </c>
      <c r="F3413" t="s">
        <v>8220</v>
      </c>
      <c r="G3413" t="s">
        <v>8223</v>
      </c>
      <c r="H3413" t="s">
        <v>8245</v>
      </c>
      <c r="I3413" s="14">
        <v>1409344985</v>
      </c>
      <c r="J3413" s="14">
        <v>1406752985</v>
      </c>
      <c r="K3413" t="b">
        <v>0</v>
      </c>
      <c r="L3413">
        <v>14</v>
      </c>
      <c r="M3413" t="b">
        <v>0</v>
      </c>
      <c r="N3413" t="s">
        <v>8269</v>
      </c>
      <c r="O3413">
        <f t="shared" si="210"/>
        <v>38</v>
      </c>
      <c r="P3413" t="s">
        <v>8319</v>
      </c>
      <c r="Q3413" t="s">
        <v>8320</v>
      </c>
      <c r="R3413" s="12">
        <f t="shared" si="208"/>
        <v>41850.863252314812</v>
      </c>
      <c r="S3413" s="13">
        <f t="shared" si="209"/>
        <v>41880.863252314812</v>
      </c>
    </row>
    <row r="3414" spans="1:20" ht="43.2" x14ac:dyDescent="0.3">
      <c r="A3414">
        <v>3671</v>
      </c>
      <c r="B3414" s="3" t="s">
        <v>3668</v>
      </c>
      <c r="C3414" s="3" t="s">
        <v>7781</v>
      </c>
      <c r="D3414" s="6">
        <v>3500</v>
      </c>
      <c r="E3414" s="8">
        <v>3530</v>
      </c>
      <c r="F3414" t="s">
        <v>8218</v>
      </c>
      <c r="G3414" t="s">
        <v>8223</v>
      </c>
      <c r="H3414" t="s">
        <v>8245</v>
      </c>
      <c r="I3414" s="14">
        <v>1405915140</v>
      </c>
      <c r="J3414" s="14">
        <v>1404140667</v>
      </c>
      <c r="K3414" t="b">
        <v>0</v>
      </c>
      <c r="L3414">
        <v>40</v>
      </c>
      <c r="M3414" t="b">
        <v>1</v>
      </c>
      <c r="N3414" t="s">
        <v>8269</v>
      </c>
      <c r="O3414">
        <f t="shared" si="210"/>
        <v>101</v>
      </c>
      <c r="P3414" t="s">
        <v>8319</v>
      </c>
      <c r="Q3414" t="s">
        <v>8320</v>
      </c>
      <c r="R3414" s="12">
        <f t="shared" si="208"/>
        <v>41820.62809027778</v>
      </c>
      <c r="S3414" s="13">
        <f t="shared" si="209"/>
        <v>41841.165972222225</v>
      </c>
      <c r="T3414">
        <f>YEAR(R3414)</f>
        <v>2014</v>
      </c>
    </row>
    <row r="3415" spans="1:20" ht="43.2" x14ac:dyDescent="0.3">
      <c r="A3415">
        <v>3960</v>
      </c>
      <c r="B3415" s="3" t="s">
        <v>3957</v>
      </c>
      <c r="C3415" s="3" t="s">
        <v>8067</v>
      </c>
      <c r="D3415" s="6">
        <v>3000</v>
      </c>
      <c r="E3415" s="8">
        <v>45</v>
      </c>
      <c r="F3415" t="s">
        <v>8220</v>
      </c>
      <c r="G3415" t="s">
        <v>8223</v>
      </c>
      <c r="H3415" t="s">
        <v>8245</v>
      </c>
      <c r="I3415" s="14">
        <v>1451852256</v>
      </c>
      <c r="J3415" s="14">
        <v>1449260256</v>
      </c>
      <c r="K3415" t="b">
        <v>0</v>
      </c>
      <c r="L3415">
        <v>4</v>
      </c>
      <c r="M3415" t="b">
        <v>0</v>
      </c>
      <c r="N3415" t="s">
        <v>8269</v>
      </c>
      <c r="O3415">
        <f t="shared" si="210"/>
        <v>2</v>
      </c>
      <c r="P3415" t="s">
        <v>8319</v>
      </c>
      <c r="Q3415" t="s">
        <v>8320</v>
      </c>
      <c r="R3415" s="12">
        <f t="shared" si="208"/>
        <v>42342.845555555556</v>
      </c>
      <c r="S3415" s="13">
        <f t="shared" si="209"/>
        <v>42372.845555555556</v>
      </c>
    </row>
    <row r="3416" spans="1:20" ht="28.8" x14ac:dyDescent="0.3">
      <c r="A3416">
        <v>3720</v>
      </c>
      <c r="B3416" s="3" t="s">
        <v>3717</v>
      </c>
      <c r="C3416" s="3" t="s">
        <v>7830</v>
      </c>
      <c r="D3416" s="6">
        <v>3300</v>
      </c>
      <c r="E3416" s="8">
        <v>3449</v>
      </c>
      <c r="F3416" t="s">
        <v>8218</v>
      </c>
      <c r="G3416" t="s">
        <v>8223</v>
      </c>
      <c r="H3416" t="s">
        <v>8245</v>
      </c>
      <c r="I3416" s="14">
        <v>1435881006</v>
      </c>
      <c r="J3416" s="14">
        <v>1433980206</v>
      </c>
      <c r="K3416" t="b">
        <v>0</v>
      </c>
      <c r="L3416">
        <v>40</v>
      </c>
      <c r="M3416" t="b">
        <v>1</v>
      </c>
      <c r="N3416" t="s">
        <v>8269</v>
      </c>
      <c r="O3416">
        <f t="shared" si="210"/>
        <v>105</v>
      </c>
      <c r="P3416" t="s">
        <v>8319</v>
      </c>
      <c r="Q3416" t="s">
        <v>8320</v>
      </c>
      <c r="R3416" s="12">
        <f t="shared" si="208"/>
        <v>42165.993125000001</v>
      </c>
      <c r="S3416" s="13">
        <f t="shared" si="209"/>
        <v>42187.993125000001</v>
      </c>
      <c r="T3416">
        <f>YEAR(R3416)</f>
        <v>2015</v>
      </c>
    </row>
    <row r="3417" spans="1:20" ht="43.2" x14ac:dyDescent="0.3">
      <c r="A3417">
        <v>2835</v>
      </c>
      <c r="B3417" s="3" t="s">
        <v>2835</v>
      </c>
      <c r="C3417" s="3" t="s">
        <v>6945</v>
      </c>
      <c r="D3417" s="6">
        <v>1000</v>
      </c>
      <c r="E3417" s="8">
        <v>1870.99</v>
      </c>
      <c r="F3417" t="s">
        <v>8218</v>
      </c>
      <c r="G3417" t="s">
        <v>8224</v>
      </c>
      <c r="H3417" t="s">
        <v>8246</v>
      </c>
      <c r="I3417" s="14">
        <v>1449273600</v>
      </c>
      <c r="J3417" s="14">
        <v>1446742417</v>
      </c>
      <c r="K3417" t="b">
        <v>0</v>
      </c>
      <c r="L3417">
        <v>93</v>
      </c>
      <c r="M3417" t="b">
        <v>1</v>
      </c>
      <c r="N3417" t="s">
        <v>8269</v>
      </c>
      <c r="O3417">
        <f t="shared" si="210"/>
        <v>187</v>
      </c>
      <c r="P3417" t="s">
        <v>8319</v>
      </c>
      <c r="Q3417" t="s">
        <v>8320</v>
      </c>
      <c r="R3417" s="12">
        <f t="shared" si="208"/>
        <v>42313.703900462962</v>
      </c>
      <c r="S3417" s="13">
        <f t="shared" si="209"/>
        <v>42343</v>
      </c>
    </row>
    <row r="3418" spans="1:20" ht="43.2" x14ac:dyDescent="0.3">
      <c r="A3418">
        <v>4027</v>
      </c>
      <c r="B3418" s="3" t="s">
        <v>4023</v>
      </c>
      <c r="C3418" s="3" t="s">
        <v>8132</v>
      </c>
      <c r="D3418" s="6">
        <v>3000</v>
      </c>
      <c r="E3418" s="8">
        <v>215</v>
      </c>
      <c r="F3418" t="s">
        <v>8220</v>
      </c>
      <c r="G3418" t="s">
        <v>8223</v>
      </c>
      <c r="H3418" t="s">
        <v>8245</v>
      </c>
      <c r="I3418" s="14">
        <v>1487811600</v>
      </c>
      <c r="J3418" s="14">
        <v>1486077481</v>
      </c>
      <c r="K3418" t="b">
        <v>0</v>
      </c>
      <c r="L3418">
        <v>7</v>
      </c>
      <c r="M3418" t="b">
        <v>0</v>
      </c>
      <c r="N3418" t="s">
        <v>8269</v>
      </c>
      <c r="O3418">
        <f t="shared" si="210"/>
        <v>7</v>
      </c>
      <c r="P3418" t="s">
        <v>8319</v>
      </c>
      <c r="Q3418" t="s">
        <v>8320</v>
      </c>
      <c r="R3418" s="12">
        <f t="shared" si="208"/>
        <v>42768.97084490741</v>
      </c>
      <c r="S3418" s="13">
        <f t="shared" si="209"/>
        <v>42789.041666666672</v>
      </c>
    </row>
    <row r="3419" spans="1:20" ht="43.2" x14ac:dyDescent="0.3">
      <c r="A3419">
        <v>3259</v>
      </c>
      <c r="B3419" s="3" t="s">
        <v>3259</v>
      </c>
      <c r="C3419" s="3" t="s">
        <v>7369</v>
      </c>
      <c r="D3419" s="6">
        <v>23000</v>
      </c>
      <c r="E3419" s="8">
        <v>24418.6</v>
      </c>
      <c r="F3419" t="s">
        <v>8218</v>
      </c>
      <c r="G3419" t="s">
        <v>8223</v>
      </c>
      <c r="H3419" t="s">
        <v>8245</v>
      </c>
      <c r="I3419" s="14">
        <v>1475294340</v>
      </c>
      <c r="J3419" s="14">
        <v>1472753745</v>
      </c>
      <c r="K3419" t="b">
        <v>1</v>
      </c>
      <c r="L3419">
        <v>97</v>
      </c>
      <c r="M3419" t="b">
        <v>1</v>
      </c>
      <c r="N3419" t="s">
        <v>8269</v>
      </c>
      <c r="O3419">
        <f t="shared" si="210"/>
        <v>106</v>
      </c>
      <c r="P3419" t="s">
        <v>8319</v>
      </c>
      <c r="Q3419" t="s">
        <v>8320</v>
      </c>
      <c r="R3419" s="12">
        <f t="shared" si="208"/>
        <v>42614.760937500003</v>
      </c>
      <c r="S3419" s="13">
        <f t="shared" si="209"/>
        <v>42644.165972222225</v>
      </c>
      <c r="T3419">
        <f>YEAR(R3419)</f>
        <v>2016</v>
      </c>
    </row>
    <row r="3420" spans="1:20" ht="43.2" x14ac:dyDescent="0.3">
      <c r="A3420">
        <v>2872</v>
      </c>
      <c r="B3420" s="3" t="s">
        <v>2872</v>
      </c>
      <c r="C3420" s="3" t="s">
        <v>6982</v>
      </c>
      <c r="D3420" s="6">
        <v>3000</v>
      </c>
      <c r="E3420" s="8">
        <v>0</v>
      </c>
      <c r="F3420" t="s">
        <v>8220</v>
      </c>
      <c r="G3420" t="s">
        <v>8223</v>
      </c>
      <c r="H3420" t="s">
        <v>8245</v>
      </c>
      <c r="I3420" s="14">
        <v>1434768438</v>
      </c>
      <c r="J3420" s="14">
        <v>1429584438</v>
      </c>
      <c r="K3420" t="b">
        <v>0</v>
      </c>
      <c r="L3420">
        <v>0</v>
      </c>
      <c r="M3420" t="b">
        <v>0</v>
      </c>
      <c r="N3420" t="s">
        <v>8269</v>
      </c>
      <c r="O3420">
        <f t="shared" si="210"/>
        <v>0</v>
      </c>
      <c r="P3420" t="s">
        <v>8319</v>
      </c>
      <c r="Q3420" t="s">
        <v>8320</v>
      </c>
      <c r="R3420" s="12">
        <f t="shared" si="208"/>
        <v>42115.11618055556</v>
      </c>
      <c r="S3420" s="13">
        <f t="shared" si="209"/>
        <v>42175.11618055556</v>
      </c>
    </row>
    <row r="3421" spans="1:20" ht="43.2" x14ac:dyDescent="0.3">
      <c r="A3421">
        <v>2970</v>
      </c>
      <c r="B3421" s="3" t="s">
        <v>2970</v>
      </c>
      <c r="C3421" s="3" t="s">
        <v>7080</v>
      </c>
      <c r="D3421" s="6">
        <v>6000</v>
      </c>
      <c r="E3421" s="8">
        <v>6360</v>
      </c>
      <c r="F3421" t="s">
        <v>8218</v>
      </c>
      <c r="G3421" t="s">
        <v>8223</v>
      </c>
      <c r="H3421" t="s">
        <v>8245</v>
      </c>
      <c r="I3421" s="14">
        <v>1405699451</v>
      </c>
      <c r="J3421" s="14">
        <v>1403107451</v>
      </c>
      <c r="K3421" t="b">
        <v>0</v>
      </c>
      <c r="L3421">
        <v>91</v>
      </c>
      <c r="M3421" t="b">
        <v>1</v>
      </c>
      <c r="N3421" t="s">
        <v>8269</v>
      </c>
      <c r="O3421">
        <f t="shared" si="210"/>
        <v>106</v>
      </c>
      <c r="P3421" t="s">
        <v>8319</v>
      </c>
      <c r="Q3421" t="s">
        <v>8320</v>
      </c>
      <c r="R3421" s="12">
        <f t="shared" si="208"/>
        <v>41808.669571759259</v>
      </c>
      <c r="S3421" s="13">
        <f t="shared" si="209"/>
        <v>41838.669571759259</v>
      </c>
      <c r="T3421">
        <f t="shared" ref="T3421:T3422" si="213">YEAR(R3421)</f>
        <v>2014</v>
      </c>
    </row>
    <row r="3422" spans="1:20" ht="43.2" x14ac:dyDescent="0.3">
      <c r="A3422">
        <v>3668</v>
      </c>
      <c r="B3422" s="3" t="s">
        <v>3665</v>
      </c>
      <c r="C3422" s="3" t="s">
        <v>7778</v>
      </c>
      <c r="D3422" s="6">
        <v>1000</v>
      </c>
      <c r="E3422" s="8">
        <v>1035</v>
      </c>
      <c r="F3422" t="s">
        <v>8218</v>
      </c>
      <c r="G3422" t="s">
        <v>8223</v>
      </c>
      <c r="H3422" t="s">
        <v>8245</v>
      </c>
      <c r="I3422" s="14">
        <v>1437676380</v>
      </c>
      <c r="J3422" s="14">
        <v>1435670452</v>
      </c>
      <c r="K3422" t="b">
        <v>0</v>
      </c>
      <c r="L3422">
        <v>28</v>
      </c>
      <c r="M3422" t="b">
        <v>1</v>
      </c>
      <c r="N3422" t="s">
        <v>8269</v>
      </c>
      <c r="O3422">
        <f t="shared" si="210"/>
        <v>104</v>
      </c>
      <c r="P3422" t="s">
        <v>8319</v>
      </c>
      <c r="Q3422" t="s">
        <v>8320</v>
      </c>
      <c r="R3422" s="12">
        <f t="shared" si="208"/>
        <v>42185.556157407409</v>
      </c>
      <c r="S3422" s="13">
        <f t="shared" si="209"/>
        <v>42208.772916666669</v>
      </c>
      <c r="T3422">
        <f t="shared" si="213"/>
        <v>2015</v>
      </c>
    </row>
    <row r="3423" spans="1:20" ht="57.6" x14ac:dyDescent="0.3">
      <c r="A3423">
        <v>3559</v>
      </c>
      <c r="B3423" s="3" t="s">
        <v>3558</v>
      </c>
      <c r="C3423" s="3" t="s">
        <v>7669</v>
      </c>
      <c r="D3423" s="6">
        <v>1000</v>
      </c>
      <c r="E3423" s="8">
        <v>1035</v>
      </c>
      <c r="F3423" t="s">
        <v>8218</v>
      </c>
      <c r="G3423" t="s">
        <v>8225</v>
      </c>
      <c r="H3423" t="s">
        <v>8247</v>
      </c>
      <c r="I3423" s="14">
        <v>1438333080</v>
      </c>
      <c r="J3423" s="14">
        <v>1436408308</v>
      </c>
      <c r="K3423" t="b">
        <v>0</v>
      </c>
      <c r="L3423">
        <v>24</v>
      </c>
      <c r="M3423" t="b">
        <v>1</v>
      </c>
      <c r="N3423" t="s">
        <v>8269</v>
      </c>
      <c r="O3423">
        <f t="shared" si="210"/>
        <v>104</v>
      </c>
      <c r="P3423" t="s">
        <v>8319</v>
      </c>
      <c r="Q3423" t="s">
        <v>8320</v>
      </c>
      <c r="R3423" s="12">
        <f t="shared" si="208"/>
        <v>42194.096157407403</v>
      </c>
      <c r="S3423" s="13">
        <f t="shared" si="209"/>
        <v>42216.373611111107</v>
      </c>
    </row>
    <row r="3424" spans="1:20" ht="57.6" x14ac:dyDescent="0.3">
      <c r="A3424">
        <v>3935</v>
      </c>
      <c r="B3424" s="3" t="s">
        <v>3932</v>
      </c>
      <c r="C3424" s="3" t="s">
        <v>8043</v>
      </c>
      <c r="D3424" s="6">
        <v>3000</v>
      </c>
      <c r="E3424" s="8">
        <v>1315</v>
      </c>
      <c r="F3424" t="s">
        <v>8220</v>
      </c>
      <c r="G3424" t="s">
        <v>8224</v>
      </c>
      <c r="H3424" t="s">
        <v>8246</v>
      </c>
      <c r="I3424" s="14">
        <v>1443973546</v>
      </c>
      <c r="J3424" s="14">
        <v>1438789546</v>
      </c>
      <c r="K3424" t="b">
        <v>0</v>
      </c>
      <c r="L3424">
        <v>23</v>
      </c>
      <c r="M3424" t="b">
        <v>0</v>
      </c>
      <c r="N3424" t="s">
        <v>8269</v>
      </c>
      <c r="O3424">
        <f t="shared" si="210"/>
        <v>44</v>
      </c>
      <c r="P3424" t="s">
        <v>8319</v>
      </c>
      <c r="Q3424" t="s">
        <v>8320</v>
      </c>
      <c r="R3424" s="12">
        <f t="shared" si="208"/>
        <v>42221.656782407401</v>
      </c>
      <c r="S3424" s="13">
        <f t="shared" si="209"/>
        <v>42281.656782407401</v>
      </c>
    </row>
    <row r="3425" spans="1:20" ht="43.2" x14ac:dyDescent="0.3">
      <c r="A3425">
        <v>3402</v>
      </c>
      <c r="B3425" s="3" t="s">
        <v>3401</v>
      </c>
      <c r="C3425" s="3" t="s">
        <v>7512</v>
      </c>
      <c r="D3425" s="6">
        <v>15000</v>
      </c>
      <c r="E3425" s="8">
        <v>16465</v>
      </c>
      <c r="F3425" t="s">
        <v>8218</v>
      </c>
      <c r="G3425" t="s">
        <v>8223</v>
      </c>
      <c r="H3425" t="s">
        <v>8245</v>
      </c>
      <c r="I3425" s="14">
        <v>1447295460</v>
      </c>
      <c r="J3425" s="14">
        <v>1444747843</v>
      </c>
      <c r="K3425" t="b">
        <v>0</v>
      </c>
      <c r="L3425">
        <v>165</v>
      </c>
      <c r="M3425" t="b">
        <v>1</v>
      </c>
      <c r="N3425" t="s">
        <v>8269</v>
      </c>
      <c r="O3425">
        <f t="shared" si="210"/>
        <v>110</v>
      </c>
      <c r="P3425" t="s">
        <v>8319</v>
      </c>
      <c r="Q3425" t="s">
        <v>8320</v>
      </c>
      <c r="R3425" s="12">
        <f t="shared" si="208"/>
        <v>42290.61855324074</v>
      </c>
      <c r="S3425" s="13">
        <f t="shared" si="209"/>
        <v>42320.104861111111</v>
      </c>
      <c r="T3425">
        <f t="shared" ref="T3425:T3426" si="214">YEAR(R3425)</f>
        <v>2015</v>
      </c>
    </row>
    <row r="3426" spans="1:20" ht="57.6" x14ac:dyDescent="0.3">
      <c r="A3426">
        <v>3387</v>
      </c>
      <c r="B3426" s="3" t="s">
        <v>3386</v>
      </c>
      <c r="C3426" s="3" t="s">
        <v>7497</v>
      </c>
      <c r="D3426" s="6">
        <v>3000</v>
      </c>
      <c r="E3426" s="8">
        <v>3506</v>
      </c>
      <c r="F3426" t="s">
        <v>8218</v>
      </c>
      <c r="G3426" t="s">
        <v>8223</v>
      </c>
      <c r="H3426" t="s">
        <v>8245</v>
      </c>
      <c r="I3426" s="14">
        <v>1418581088</v>
      </c>
      <c r="J3426" s="14">
        <v>1415125088</v>
      </c>
      <c r="K3426" t="b">
        <v>0</v>
      </c>
      <c r="L3426">
        <v>35</v>
      </c>
      <c r="M3426" t="b">
        <v>1</v>
      </c>
      <c r="N3426" t="s">
        <v>8269</v>
      </c>
      <c r="O3426">
        <f t="shared" si="210"/>
        <v>117</v>
      </c>
      <c r="P3426" t="s">
        <v>8319</v>
      </c>
      <c r="Q3426" t="s">
        <v>8320</v>
      </c>
      <c r="R3426" s="12">
        <f t="shared" si="208"/>
        <v>41947.762592592589</v>
      </c>
      <c r="S3426" s="13">
        <f t="shared" si="209"/>
        <v>41987.762592592597</v>
      </c>
      <c r="T3426">
        <f t="shared" si="214"/>
        <v>2014</v>
      </c>
    </row>
    <row r="3427" spans="1:20" ht="43.2" x14ac:dyDescent="0.3">
      <c r="A3427">
        <v>3573</v>
      </c>
      <c r="B3427" s="3" t="s">
        <v>3572</v>
      </c>
      <c r="C3427" s="3" t="s">
        <v>7683</v>
      </c>
      <c r="D3427" s="6">
        <v>3000</v>
      </c>
      <c r="E3427" s="8">
        <v>3084</v>
      </c>
      <c r="F3427" t="s">
        <v>8218</v>
      </c>
      <c r="G3427" t="s">
        <v>8224</v>
      </c>
      <c r="H3427" t="s">
        <v>8246</v>
      </c>
      <c r="I3427" s="14">
        <v>1415440846</v>
      </c>
      <c r="J3427" s="14">
        <v>1412845246</v>
      </c>
      <c r="K3427" t="b">
        <v>0</v>
      </c>
      <c r="L3427">
        <v>78</v>
      </c>
      <c r="M3427" t="b">
        <v>1</v>
      </c>
      <c r="N3427" t="s">
        <v>8269</v>
      </c>
      <c r="O3427">
        <f t="shared" si="210"/>
        <v>103</v>
      </c>
      <c r="P3427" t="s">
        <v>8319</v>
      </c>
      <c r="Q3427" t="s">
        <v>8320</v>
      </c>
      <c r="R3427" s="12">
        <f t="shared" si="208"/>
        <v>41921.375532407408</v>
      </c>
      <c r="S3427" s="13">
        <f t="shared" si="209"/>
        <v>41951.417199074072</v>
      </c>
    </row>
    <row r="3428" spans="1:20" ht="43.2" x14ac:dyDescent="0.3">
      <c r="A3428">
        <v>3902</v>
      </c>
      <c r="B3428" s="3" t="s">
        <v>3899</v>
      </c>
      <c r="C3428" s="3" t="s">
        <v>8010</v>
      </c>
      <c r="D3428" s="6">
        <v>3000</v>
      </c>
      <c r="E3428" s="8">
        <v>1465</v>
      </c>
      <c r="F3428" t="s">
        <v>8220</v>
      </c>
      <c r="G3428" t="s">
        <v>8224</v>
      </c>
      <c r="H3428" t="s">
        <v>8246</v>
      </c>
      <c r="I3428" s="14">
        <v>1479125642</v>
      </c>
      <c r="J3428" s="14">
        <v>1476962042</v>
      </c>
      <c r="K3428" t="b">
        <v>0</v>
      </c>
      <c r="L3428">
        <v>31</v>
      </c>
      <c r="M3428" t="b">
        <v>0</v>
      </c>
      <c r="N3428" t="s">
        <v>8269</v>
      </c>
      <c r="O3428">
        <f t="shared" si="210"/>
        <v>49</v>
      </c>
      <c r="P3428" t="s">
        <v>8319</v>
      </c>
      <c r="Q3428" t="s">
        <v>8320</v>
      </c>
      <c r="R3428" s="12">
        <f t="shared" si="208"/>
        <v>42663.468078703707</v>
      </c>
      <c r="S3428" s="13">
        <f t="shared" si="209"/>
        <v>42688.509745370371</v>
      </c>
    </row>
    <row r="3429" spans="1:20" ht="43.2" x14ac:dyDescent="0.3">
      <c r="A3429">
        <v>4104</v>
      </c>
      <c r="B3429" s="3" t="s">
        <v>4100</v>
      </c>
      <c r="C3429" s="3" t="s">
        <v>8207</v>
      </c>
      <c r="D3429" s="6">
        <v>3000</v>
      </c>
      <c r="E3429" s="8">
        <v>641</v>
      </c>
      <c r="F3429" t="s">
        <v>8220</v>
      </c>
      <c r="G3429" t="s">
        <v>8225</v>
      </c>
      <c r="H3429" t="s">
        <v>8247</v>
      </c>
      <c r="I3429" s="14">
        <v>1477550434</v>
      </c>
      <c r="J3429" s="14">
        <v>1474958434</v>
      </c>
      <c r="K3429" t="b">
        <v>0</v>
      </c>
      <c r="L3429">
        <v>14</v>
      </c>
      <c r="M3429" t="b">
        <v>0</v>
      </c>
      <c r="N3429" t="s">
        <v>8269</v>
      </c>
      <c r="O3429">
        <f t="shared" si="210"/>
        <v>21</v>
      </c>
      <c r="P3429" t="s">
        <v>8319</v>
      </c>
      <c r="Q3429" t="s">
        <v>8320</v>
      </c>
      <c r="R3429" s="12">
        <f t="shared" si="208"/>
        <v>42640.278171296297</v>
      </c>
      <c r="S3429" s="13">
        <f t="shared" si="209"/>
        <v>42670.278171296297</v>
      </c>
    </row>
    <row r="3430" spans="1:20" ht="43.2" x14ac:dyDescent="0.3">
      <c r="A3430">
        <v>4079</v>
      </c>
      <c r="B3430" s="3" t="s">
        <v>4075</v>
      </c>
      <c r="C3430" s="3" t="s">
        <v>8182</v>
      </c>
      <c r="D3430" s="6">
        <v>3000</v>
      </c>
      <c r="E3430" s="8">
        <v>5</v>
      </c>
      <c r="F3430" t="s">
        <v>8220</v>
      </c>
      <c r="G3430" t="s">
        <v>8223</v>
      </c>
      <c r="H3430" t="s">
        <v>8245</v>
      </c>
      <c r="I3430" s="14">
        <v>1466375521</v>
      </c>
      <c r="J3430" s="14">
        <v>1463783521</v>
      </c>
      <c r="K3430" t="b">
        <v>0</v>
      </c>
      <c r="L3430">
        <v>1</v>
      </c>
      <c r="M3430" t="b">
        <v>0</v>
      </c>
      <c r="N3430" t="s">
        <v>8269</v>
      </c>
      <c r="O3430">
        <f t="shared" si="210"/>
        <v>0</v>
      </c>
      <c r="P3430" t="s">
        <v>8319</v>
      </c>
      <c r="Q3430" t="s">
        <v>8320</v>
      </c>
      <c r="R3430" s="12">
        <f t="shared" si="208"/>
        <v>42510.938900462963</v>
      </c>
      <c r="S3430" s="13">
        <f t="shared" si="209"/>
        <v>42540.938900462963</v>
      </c>
    </row>
    <row r="3431" spans="1:20" ht="43.2" x14ac:dyDescent="0.3">
      <c r="A3431">
        <v>4111</v>
      </c>
      <c r="B3431" s="3" t="s">
        <v>4107</v>
      </c>
      <c r="C3431" s="3" t="s">
        <v>8214</v>
      </c>
      <c r="D3431" s="6">
        <v>3000</v>
      </c>
      <c r="E3431" s="8">
        <v>94</v>
      </c>
      <c r="F3431" t="s">
        <v>8220</v>
      </c>
      <c r="G3431" t="s">
        <v>8223</v>
      </c>
      <c r="H3431" t="s">
        <v>8245</v>
      </c>
      <c r="I3431" s="14">
        <v>1424747740</v>
      </c>
      <c r="J3431" s="14">
        <v>1422155740</v>
      </c>
      <c r="K3431" t="b">
        <v>0</v>
      </c>
      <c r="L3431">
        <v>6</v>
      </c>
      <c r="M3431" t="b">
        <v>0</v>
      </c>
      <c r="N3431" t="s">
        <v>8269</v>
      </c>
      <c r="O3431">
        <f t="shared" si="210"/>
        <v>3</v>
      </c>
      <c r="P3431" t="s">
        <v>8319</v>
      </c>
      <c r="Q3431" t="s">
        <v>8320</v>
      </c>
      <c r="R3431" s="12">
        <f t="shared" si="208"/>
        <v>42029.135879629626</v>
      </c>
      <c r="S3431" s="13">
        <f t="shared" si="209"/>
        <v>42059.135879629626</v>
      </c>
    </row>
    <row r="3432" spans="1:20" ht="43.2" x14ac:dyDescent="0.3">
      <c r="A3432">
        <v>3921</v>
      </c>
      <c r="B3432" s="3" t="s">
        <v>3918</v>
      </c>
      <c r="C3432" s="3" t="s">
        <v>8029</v>
      </c>
      <c r="D3432" s="6">
        <v>3000</v>
      </c>
      <c r="E3432" s="8">
        <v>0</v>
      </c>
      <c r="F3432" t="s">
        <v>8220</v>
      </c>
      <c r="G3432" t="s">
        <v>8224</v>
      </c>
      <c r="H3432" t="s">
        <v>8246</v>
      </c>
      <c r="I3432" s="14">
        <v>1414346400</v>
      </c>
      <c r="J3432" s="14">
        <v>1413291655</v>
      </c>
      <c r="K3432" t="b">
        <v>0</v>
      </c>
      <c r="L3432">
        <v>0</v>
      </c>
      <c r="M3432" t="b">
        <v>0</v>
      </c>
      <c r="N3432" t="s">
        <v>8269</v>
      </c>
      <c r="O3432">
        <f t="shared" si="210"/>
        <v>0</v>
      </c>
      <c r="P3432" t="s">
        <v>8319</v>
      </c>
      <c r="Q3432" t="s">
        <v>8320</v>
      </c>
      <c r="R3432" s="12">
        <f t="shared" si="208"/>
        <v>41926.542303240742</v>
      </c>
      <c r="S3432" s="13">
        <f t="shared" si="209"/>
        <v>41938.75</v>
      </c>
    </row>
    <row r="3433" spans="1:20" ht="43.2" x14ac:dyDescent="0.3">
      <c r="A3433">
        <v>3680</v>
      </c>
      <c r="B3433" s="3" t="s">
        <v>3677</v>
      </c>
      <c r="C3433" s="3" t="s">
        <v>7790</v>
      </c>
      <c r="D3433" s="6">
        <v>3000</v>
      </c>
      <c r="E3433" s="8">
        <v>3383</v>
      </c>
      <c r="F3433" t="s">
        <v>8218</v>
      </c>
      <c r="G3433" t="s">
        <v>8223</v>
      </c>
      <c r="H3433" t="s">
        <v>8245</v>
      </c>
      <c r="I3433" s="14">
        <v>1475664834</v>
      </c>
      <c r="J3433" s="14">
        <v>1473850434</v>
      </c>
      <c r="K3433" t="b">
        <v>0</v>
      </c>
      <c r="L3433">
        <v>34</v>
      </c>
      <c r="M3433" t="b">
        <v>1</v>
      </c>
      <c r="N3433" t="s">
        <v>8269</v>
      </c>
      <c r="O3433">
        <f t="shared" si="210"/>
        <v>113</v>
      </c>
      <c r="P3433" t="s">
        <v>8319</v>
      </c>
      <c r="Q3433" t="s">
        <v>8320</v>
      </c>
      <c r="R3433" s="12">
        <f t="shared" si="208"/>
        <v>42627.454097222217</v>
      </c>
      <c r="S3433" s="13">
        <f t="shared" si="209"/>
        <v>42648.454097222217</v>
      </c>
      <c r="T3433">
        <f t="shared" ref="T3433:T3434" si="215">YEAR(R3433)</f>
        <v>2016</v>
      </c>
    </row>
    <row r="3434" spans="1:20" ht="43.2" x14ac:dyDescent="0.3">
      <c r="A3434">
        <v>3431</v>
      </c>
      <c r="B3434" s="3" t="s">
        <v>3430</v>
      </c>
      <c r="C3434" s="3" t="s">
        <v>7541</v>
      </c>
      <c r="D3434" s="6">
        <v>2000</v>
      </c>
      <c r="E3434" s="8">
        <v>2000</v>
      </c>
      <c r="F3434" t="s">
        <v>8218</v>
      </c>
      <c r="G3434" t="s">
        <v>8223</v>
      </c>
      <c r="H3434" t="s">
        <v>8245</v>
      </c>
      <c r="I3434" s="14">
        <v>1408383153</v>
      </c>
      <c r="J3434" s="14">
        <v>1405791153</v>
      </c>
      <c r="K3434" t="b">
        <v>0</v>
      </c>
      <c r="L3434">
        <v>21</v>
      </c>
      <c r="M3434" t="b">
        <v>1</v>
      </c>
      <c r="N3434" t="s">
        <v>8269</v>
      </c>
      <c r="O3434">
        <f t="shared" si="210"/>
        <v>100</v>
      </c>
      <c r="P3434" t="s">
        <v>8319</v>
      </c>
      <c r="Q3434" t="s">
        <v>8320</v>
      </c>
      <c r="R3434" s="12">
        <f t="shared" si="208"/>
        <v>41839.730937500004</v>
      </c>
      <c r="S3434" s="13">
        <f t="shared" si="209"/>
        <v>41869.730937500004</v>
      </c>
      <c r="T3434">
        <f t="shared" si="215"/>
        <v>2014</v>
      </c>
    </row>
    <row r="3435" spans="1:20" ht="43.2" x14ac:dyDescent="0.3">
      <c r="A3435">
        <v>3552</v>
      </c>
      <c r="B3435" s="3" t="s">
        <v>3551</v>
      </c>
      <c r="C3435" s="3" t="s">
        <v>7662</v>
      </c>
      <c r="D3435" s="6">
        <v>773</v>
      </c>
      <c r="E3435" s="8">
        <v>773</v>
      </c>
      <c r="F3435" t="s">
        <v>8218</v>
      </c>
      <c r="G3435" t="s">
        <v>8224</v>
      </c>
      <c r="H3435" t="s">
        <v>8246</v>
      </c>
      <c r="I3435" s="14">
        <v>1403964324</v>
      </c>
      <c r="J3435" s="14">
        <v>1401372324</v>
      </c>
      <c r="K3435" t="b">
        <v>0</v>
      </c>
      <c r="L3435">
        <v>20</v>
      </c>
      <c r="M3435" t="b">
        <v>1</v>
      </c>
      <c r="N3435" t="s">
        <v>8269</v>
      </c>
      <c r="O3435">
        <f t="shared" si="210"/>
        <v>100</v>
      </c>
      <c r="P3435" t="s">
        <v>8319</v>
      </c>
      <c r="Q3435" t="s">
        <v>8320</v>
      </c>
      <c r="R3435" s="12">
        <f t="shared" si="208"/>
        <v>41788.587083333332</v>
      </c>
      <c r="S3435" s="13">
        <f t="shared" si="209"/>
        <v>41818.587083333332</v>
      </c>
    </row>
    <row r="3436" spans="1:20" ht="43.2" x14ac:dyDescent="0.3">
      <c r="A3436">
        <v>3218</v>
      </c>
      <c r="B3436" s="3" t="s">
        <v>3218</v>
      </c>
      <c r="C3436" s="3" t="s">
        <v>7328</v>
      </c>
      <c r="D3436" s="6">
        <v>12000</v>
      </c>
      <c r="E3436" s="8">
        <v>12252</v>
      </c>
      <c r="F3436" t="s">
        <v>8218</v>
      </c>
      <c r="G3436" t="s">
        <v>8224</v>
      </c>
      <c r="H3436" t="s">
        <v>8246</v>
      </c>
      <c r="I3436" s="14">
        <v>1419984000</v>
      </c>
      <c r="J3436" s="14">
        <v>1417132986</v>
      </c>
      <c r="K3436" t="b">
        <v>1</v>
      </c>
      <c r="L3436">
        <v>184</v>
      </c>
      <c r="M3436" t="b">
        <v>1</v>
      </c>
      <c r="N3436" t="s">
        <v>8269</v>
      </c>
      <c r="O3436">
        <f t="shared" si="210"/>
        <v>102</v>
      </c>
      <c r="P3436" t="s">
        <v>8319</v>
      </c>
      <c r="Q3436" t="s">
        <v>8320</v>
      </c>
      <c r="R3436" s="12">
        <f t="shared" si="208"/>
        <v>41971.002152777779</v>
      </c>
      <c r="S3436" s="13">
        <f t="shared" si="209"/>
        <v>42004</v>
      </c>
    </row>
    <row r="3437" spans="1:20" ht="43.2" x14ac:dyDescent="0.3">
      <c r="A3437">
        <v>3947</v>
      </c>
      <c r="B3437" s="3" t="s">
        <v>3944</v>
      </c>
      <c r="C3437" s="3" t="s">
        <v>8055</v>
      </c>
      <c r="D3437" s="6">
        <v>3000</v>
      </c>
      <c r="E3437" s="8">
        <v>101</v>
      </c>
      <c r="F3437" t="s">
        <v>8220</v>
      </c>
      <c r="G3437" t="s">
        <v>8223</v>
      </c>
      <c r="H3437" t="s">
        <v>8245</v>
      </c>
      <c r="I3437" s="14">
        <v>1475378744</v>
      </c>
      <c r="J3437" s="14">
        <v>1472786744</v>
      </c>
      <c r="K3437" t="b">
        <v>0</v>
      </c>
      <c r="L3437">
        <v>2</v>
      </c>
      <c r="M3437" t="b">
        <v>0</v>
      </c>
      <c r="N3437" t="s">
        <v>8269</v>
      </c>
      <c r="O3437">
        <f t="shared" si="210"/>
        <v>3</v>
      </c>
      <c r="P3437" t="s">
        <v>8319</v>
      </c>
      <c r="Q3437" t="s">
        <v>8320</v>
      </c>
      <c r="R3437" s="12">
        <f t="shared" si="208"/>
        <v>42615.142870370371</v>
      </c>
      <c r="S3437" s="13">
        <f t="shared" si="209"/>
        <v>42645.142870370371</v>
      </c>
    </row>
    <row r="3438" spans="1:20" ht="43.2" x14ac:dyDescent="0.3">
      <c r="A3438">
        <v>3398</v>
      </c>
      <c r="B3438" s="3" t="s">
        <v>3397</v>
      </c>
      <c r="C3438" s="3" t="s">
        <v>7508</v>
      </c>
      <c r="D3438" s="6">
        <v>4000</v>
      </c>
      <c r="E3438" s="8">
        <v>4443</v>
      </c>
      <c r="F3438" t="s">
        <v>8218</v>
      </c>
      <c r="G3438" t="s">
        <v>8223</v>
      </c>
      <c r="H3438" t="s">
        <v>8245</v>
      </c>
      <c r="I3438" s="14">
        <v>1416589200</v>
      </c>
      <c r="J3438" s="14">
        <v>1414605776</v>
      </c>
      <c r="K3438" t="b">
        <v>0</v>
      </c>
      <c r="L3438">
        <v>65</v>
      </c>
      <c r="M3438" t="b">
        <v>1</v>
      </c>
      <c r="N3438" t="s">
        <v>8269</v>
      </c>
      <c r="O3438">
        <f t="shared" si="210"/>
        <v>111</v>
      </c>
      <c r="P3438" t="s">
        <v>8319</v>
      </c>
      <c r="Q3438" t="s">
        <v>8320</v>
      </c>
      <c r="R3438" s="12">
        <f t="shared" si="208"/>
        <v>41941.75203703704</v>
      </c>
      <c r="S3438" s="13">
        <f t="shared" si="209"/>
        <v>41964.708333333328</v>
      </c>
      <c r="T3438">
        <f>YEAR(R3438)</f>
        <v>2014</v>
      </c>
    </row>
    <row r="3439" spans="1:20" ht="43.2" x14ac:dyDescent="0.3">
      <c r="A3439">
        <v>4108</v>
      </c>
      <c r="B3439" s="3" t="s">
        <v>4104</v>
      </c>
      <c r="C3439" s="3" t="s">
        <v>8211</v>
      </c>
      <c r="D3439" s="6">
        <v>3000</v>
      </c>
      <c r="E3439" s="8">
        <v>59</v>
      </c>
      <c r="F3439" t="s">
        <v>8220</v>
      </c>
      <c r="G3439" t="s">
        <v>8223</v>
      </c>
      <c r="H3439" t="s">
        <v>8245</v>
      </c>
      <c r="I3439" s="14">
        <v>1488517200</v>
      </c>
      <c r="J3439" s="14">
        <v>1485909937</v>
      </c>
      <c r="K3439" t="b">
        <v>0</v>
      </c>
      <c r="L3439">
        <v>1</v>
      </c>
      <c r="M3439" t="b">
        <v>0</v>
      </c>
      <c r="N3439" t="s">
        <v>8269</v>
      </c>
      <c r="O3439">
        <f t="shared" si="210"/>
        <v>2</v>
      </c>
      <c r="P3439" t="s">
        <v>8319</v>
      </c>
      <c r="Q3439" t="s">
        <v>8320</v>
      </c>
      <c r="R3439" s="12">
        <f t="shared" si="208"/>
        <v>42767.031678240746</v>
      </c>
      <c r="S3439" s="13">
        <f t="shared" si="209"/>
        <v>42797.208333333328</v>
      </c>
    </row>
    <row r="3440" spans="1:20" ht="43.2" x14ac:dyDescent="0.3">
      <c r="A3440">
        <v>2856</v>
      </c>
      <c r="B3440" s="3" t="s">
        <v>2856</v>
      </c>
      <c r="C3440" s="3" t="s">
        <v>6966</v>
      </c>
      <c r="D3440" s="6">
        <v>3000</v>
      </c>
      <c r="E3440" s="8">
        <v>146</v>
      </c>
      <c r="F3440" t="s">
        <v>8220</v>
      </c>
      <c r="G3440" t="s">
        <v>8223</v>
      </c>
      <c r="H3440" t="s">
        <v>8245</v>
      </c>
      <c r="I3440" s="14">
        <v>1439069640</v>
      </c>
      <c r="J3440" s="14">
        <v>1433897647</v>
      </c>
      <c r="K3440" t="b">
        <v>0</v>
      </c>
      <c r="L3440">
        <v>6</v>
      </c>
      <c r="M3440" t="b">
        <v>0</v>
      </c>
      <c r="N3440" t="s">
        <v>8269</v>
      </c>
      <c r="O3440">
        <f t="shared" si="210"/>
        <v>5</v>
      </c>
      <c r="P3440" t="s">
        <v>8319</v>
      </c>
      <c r="Q3440" t="s">
        <v>8320</v>
      </c>
      <c r="R3440" s="12">
        <f t="shared" si="208"/>
        <v>42165.037581018521</v>
      </c>
      <c r="S3440" s="13">
        <f t="shared" si="209"/>
        <v>42224.898611111115</v>
      </c>
    </row>
    <row r="3441" spans="1:20" ht="43.2" x14ac:dyDescent="0.3">
      <c r="A3441">
        <v>3432</v>
      </c>
      <c r="B3441" s="3" t="s">
        <v>3431</v>
      </c>
      <c r="C3441" s="3" t="s">
        <v>7542</v>
      </c>
      <c r="D3441" s="6">
        <v>2000</v>
      </c>
      <c r="E3441" s="8">
        <v>2193</v>
      </c>
      <c r="F3441" t="s">
        <v>8218</v>
      </c>
      <c r="G3441" t="s">
        <v>8223</v>
      </c>
      <c r="H3441" t="s">
        <v>8245</v>
      </c>
      <c r="I3441" s="14">
        <v>1454709600</v>
      </c>
      <c r="J3441" s="14">
        <v>1452520614</v>
      </c>
      <c r="K3441" t="b">
        <v>0</v>
      </c>
      <c r="L3441">
        <v>42</v>
      </c>
      <c r="M3441" t="b">
        <v>1</v>
      </c>
      <c r="N3441" t="s">
        <v>8269</v>
      </c>
      <c r="O3441">
        <f t="shared" si="210"/>
        <v>110</v>
      </c>
      <c r="P3441" t="s">
        <v>8319</v>
      </c>
      <c r="Q3441" t="s">
        <v>8320</v>
      </c>
      <c r="R3441" s="12">
        <f t="shared" si="208"/>
        <v>42380.581180555557</v>
      </c>
      <c r="S3441" s="13">
        <f t="shared" si="209"/>
        <v>42405.916666666672</v>
      </c>
      <c r="T3441">
        <f t="shared" ref="T3441:T3443" si="216">YEAR(R3441)</f>
        <v>2016</v>
      </c>
    </row>
    <row r="3442" spans="1:20" ht="43.2" x14ac:dyDescent="0.3">
      <c r="A3442">
        <v>3449</v>
      </c>
      <c r="B3442" s="3" t="s">
        <v>3448</v>
      </c>
      <c r="C3442" s="3" t="s">
        <v>7559</v>
      </c>
      <c r="D3442" s="6">
        <v>800</v>
      </c>
      <c r="E3442" s="8">
        <v>1365</v>
      </c>
      <c r="F3442" t="s">
        <v>8218</v>
      </c>
      <c r="G3442" t="s">
        <v>8223</v>
      </c>
      <c r="H3442" t="s">
        <v>8245</v>
      </c>
      <c r="I3442" s="14">
        <v>1468036800</v>
      </c>
      <c r="J3442" s="14">
        <v>1465607738</v>
      </c>
      <c r="K3442" t="b">
        <v>0</v>
      </c>
      <c r="L3442">
        <v>20</v>
      </c>
      <c r="M3442" t="b">
        <v>1</v>
      </c>
      <c r="N3442" t="s">
        <v>8269</v>
      </c>
      <c r="O3442">
        <f t="shared" si="210"/>
        <v>171</v>
      </c>
      <c r="P3442" t="s">
        <v>8319</v>
      </c>
      <c r="Q3442" t="s">
        <v>8320</v>
      </c>
      <c r="R3442" s="12">
        <f t="shared" si="208"/>
        <v>42532.052523148144</v>
      </c>
      <c r="S3442" s="13">
        <f t="shared" si="209"/>
        <v>42560.166666666672</v>
      </c>
      <c r="T3442">
        <f t="shared" si="216"/>
        <v>2016</v>
      </c>
    </row>
    <row r="3443" spans="1:20" ht="72" x14ac:dyDescent="0.3">
      <c r="A3443">
        <v>3316</v>
      </c>
      <c r="B3443" s="3" t="s">
        <v>3316</v>
      </c>
      <c r="C3443" s="3" t="s">
        <v>7426</v>
      </c>
      <c r="D3443" s="6">
        <v>11737</v>
      </c>
      <c r="E3443" s="8">
        <v>11747.18</v>
      </c>
      <c r="F3443" t="s">
        <v>8218</v>
      </c>
      <c r="G3443" t="s">
        <v>8223</v>
      </c>
      <c r="H3443" t="s">
        <v>8245</v>
      </c>
      <c r="I3443" s="14">
        <v>1407506040</v>
      </c>
      <c r="J3443" s="14">
        <v>1404680075</v>
      </c>
      <c r="K3443" t="b">
        <v>0</v>
      </c>
      <c r="L3443">
        <v>125</v>
      </c>
      <c r="M3443" t="b">
        <v>1</v>
      </c>
      <c r="N3443" t="s">
        <v>8269</v>
      </c>
      <c r="O3443">
        <f t="shared" si="210"/>
        <v>100</v>
      </c>
      <c r="P3443" t="s">
        <v>8319</v>
      </c>
      <c r="Q3443" t="s">
        <v>8320</v>
      </c>
      <c r="R3443" s="12">
        <f t="shared" si="208"/>
        <v>41826.871238425927</v>
      </c>
      <c r="S3443" s="13">
        <f t="shared" si="209"/>
        <v>41859.57916666667</v>
      </c>
      <c r="T3443">
        <f t="shared" si="216"/>
        <v>2014</v>
      </c>
    </row>
    <row r="3444" spans="1:20" ht="57.6" x14ac:dyDescent="0.3">
      <c r="A3444">
        <v>4052</v>
      </c>
      <c r="B3444" s="3" t="s">
        <v>4048</v>
      </c>
      <c r="C3444" s="3" t="s">
        <v>8156</v>
      </c>
      <c r="D3444" s="6">
        <v>3000</v>
      </c>
      <c r="E3444" s="8">
        <v>1126</v>
      </c>
      <c r="F3444" t="s">
        <v>8220</v>
      </c>
      <c r="G3444" t="s">
        <v>8223</v>
      </c>
      <c r="H3444" t="s">
        <v>8245</v>
      </c>
      <c r="I3444" s="14">
        <v>1413234316</v>
      </c>
      <c r="J3444" s="14">
        <v>1408050316</v>
      </c>
      <c r="K3444" t="b">
        <v>0</v>
      </c>
      <c r="L3444">
        <v>13</v>
      </c>
      <c r="M3444" t="b">
        <v>0</v>
      </c>
      <c r="N3444" t="s">
        <v>8269</v>
      </c>
      <c r="O3444">
        <f t="shared" si="210"/>
        <v>38</v>
      </c>
      <c r="P3444" t="s">
        <v>8319</v>
      </c>
      <c r="Q3444" t="s">
        <v>8320</v>
      </c>
      <c r="R3444" s="12">
        <f t="shared" si="208"/>
        <v>41865.878657407404</v>
      </c>
      <c r="S3444" s="13">
        <f t="shared" si="209"/>
        <v>41925.878657407404</v>
      </c>
    </row>
    <row r="3445" spans="1:20" ht="43.2" x14ac:dyDescent="0.3">
      <c r="A3445">
        <v>3266</v>
      </c>
      <c r="B3445" s="3" t="s">
        <v>3266</v>
      </c>
      <c r="C3445" s="3" t="s">
        <v>7376</v>
      </c>
      <c r="D3445" s="6">
        <v>6000</v>
      </c>
      <c r="E3445" s="8">
        <v>7877</v>
      </c>
      <c r="F3445" t="s">
        <v>8218</v>
      </c>
      <c r="G3445" t="s">
        <v>8223</v>
      </c>
      <c r="H3445" t="s">
        <v>8245</v>
      </c>
      <c r="I3445" s="14">
        <v>1434142800</v>
      </c>
      <c r="J3445" s="14">
        <v>1431435122</v>
      </c>
      <c r="K3445" t="b">
        <v>1</v>
      </c>
      <c r="L3445">
        <v>163</v>
      </c>
      <c r="M3445" t="b">
        <v>1</v>
      </c>
      <c r="N3445" t="s">
        <v>8269</v>
      </c>
      <c r="O3445">
        <f t="shared" si="210"/>
        <v>131</v>
      </c>
      <c r="P3445" t="s">
        <v>8319</v>
      </c>
      <c r="Q3445" t="s">
        <v>8320</v>
      </c>
      <c r="R3445" s="12">
        <f t="shared" si="208"/>
        <v>42136.536134259266</v>
      </c>
      <c r="S3445" s="13">
        <f t="shared" si="209"/>
        <v>42167.875</v>
      </c>
      <c r="T3445">
        <f t="shared" ref="T3445:T3446" si="217">YEAR(R3445)</f>
        <v>2015</v>
      </c>
    </row>
    <row r="3446" spans="1:20" ht="43.2" x14ac:dyDescent="0.3">
      <c r="A3446">
        <v>3348</v>
      </c>
      <c r="B3446" s="3" t="s">
        <v>3266</v>
      </c>
      <c r="C3446" s="3" t="s">
        <v>7458</v>
      </c>
      <c r="D3446" s="6">
        <v>5500</v>
      </c>
      <c r="E3446" s="8">
        <v>5516</v>
      </c>
      <c r="F3446" t="s">
        <v>8218</v>
      </c>
      <c r="G3446" t="s">
        <v>8223</v>
      </c>
      <c r="H3446" t="s">
        <v>8245</v>
      </c>
      <c r="I3446" s="14">
        <v>1461988740</v>
      </c>
      <c r="J3446" s="14">
        <v>1459949080</v>
      </c>
      <c r="K3446" t="b">
        <v>0</v>
      </c>
      <c r="L3446">
        <v>79</v>
      </c>
      <c r="M3446" t="b">
        <v>1</v>
      </c>
      <c r="N3446" t="s">
        <v>8269</v>
      </c>
      <c r="O3446">
        <f t="shared" si="210"/>
        <v>100</v>
      </c>
      <c r="P3446" t="s">
        <v>8319</v>
      </c>
      <c r="Q3446" t="s">
        <v>8320</v>
      </c>
      <c r="R3446" s="12">
        <f t="shared" si="208"/>
        <v>42466.558796296296</v>
      </c>
      <c r="S3446" s="13">
        <f t="shared" si="209"/>
        <v>42490.165972222225</v>
      </c>
      <c r="T3446">
        <f t="shared" si="217"/>
        <v>2016</v>
      </c>
    </row>
    <row r="3447" spans="1:20" ht="43.2" x14ac:dyDescent="0.3">
      <c r="A3447">
        <v>4080</v>
      </c>
      <c r="B3447" s="3" t="s">
        <v>4076</v>
      </c>
      <c r="C3447" s="3" t="s">
        <v>8183</v>
      </c>
      <c r="D3447" s="6">
        <v>3000</v>
      </c>
      <c r="E3447" s="8">
        <v>0</v>
      </c>
      <c r="F3447" t="s">
        <v>8220</v>
      </c>
      <c r="G3447" t="s">
        <v>8223</v>
      </c>
      <c r="H3447" t="s">
        <v>8245</v>
      </c>
      <c r="I3447" s="14">
        <v>1465930440</v>
      </c>
      <c r="J3447" s="14">
        <v>1463849116</v>
      </c>
      <c r="K3447" t="b">
        <v>0</v>
      </c>
      <c r="L3447">
        <v>0</v>
      </c>
      <c r="M3447" t="b">
        <v>0</v>
      </c>
      <c r="N3447" t="s">
        <v>8269</v>
      </c>
      <c r="O3447">
        <f t="shared" si="210"/>
        <v>0</v>
      </c>
      <c r="P3447" t="s">
        <v>8319</v>
      </c>
      <c r="Q3447" t="s">
        <v>8320</v>
      </c>
      <c r="R3447" s="12">
        <f t="shared" si="208"/>
        <v>42511.698101851856</v>
      </c>
      <c r="S3447" s="13">
        <f t="shared" si="209"/>
        <v>42535.787500000006</v>
      </c>
    </row>
    <row r="3448" spans="1:20" ht="57.6" x14ac:dyDescent="0.3">
      <c r="A3448">
        <v>3484</v>
      </c>
      <c r="B3448" s="3" t="s">
        <v>3483</v>
      </c>
      <c r="C3448" s="3" t="s">
        <v>7594</v>
      </c>
      <c r="D3448" s="6">
        <v>2500</v>
      </c>
      <c r="E3448" s="8">
        <v>2856</v>
      </c>
      <c r="F3448" t="s">
        <v>8218</v>
      </c>
      <c r="G3448" t="s">
        <v>8223</v>
      </c>
      <c r="H3448" t="s">
        <v>8245</v>
      </c>
      <c r="I3448" s="14">
        <v>1466014499</v>
      </c>
      <c r="J3448" s="14">
        <v>1463422499</v>
      </c>
      <c r="K3448" t="b">
        <v>0</v>
      </c>
      <c r="L3448">
        <v>44</v>
      </c>
      <c r="M3448" t="b">
        <v>1</v>
      </c>
      <c r="N3448" t="s">
        <v>8269</v>
      </c>
      <c r="O3448">
        <f t="shared" si="210"/>
        <v>114</v>
      </c>
      <c r="P3448" t="s">
        <v>8319</v>
      </c>
      <c r="Q3448" t="s">
        <v>8320</v>
      </c>
      <c r="R3448" s="12">
        <f t="shared" si="208"/>
        <v>42506.760405092587</v>
      </c>
      <c r="S3448" s="13">
        <f t="shared" si="209"/>
        <v>42536.760405092587</v>
      </c>
      <c r="T3448">
        <f>YEAR(R3448)</f>
        <v>2016</v>
      </c>
    </row>
    <row r="3449" spans="1:20" ht="57.6" x14ac:dyDescent="0.3">
      <c r="A3449">
        <v>4084</v>
      </c>
      <c r="B3449" s="3" t="s">
        <v>4080</v>
      </c>
      <c r="C3449" s="3" t="s">
        <v>8187</v>
      </c>
      <c r="D3449" s="6">
        <v>3000</v>
      </c>
      <c r="E3449" s="8">
        <v>10</v>
      </c>
      <c r="F3449" t="s">
        <v>8220</v>
      </c>
      <c r="G3449" t="s">
        <v>8236</v>
      </c>
      <c r="H3449" t="s">
        <v>8248</v>
      </c>
      <c r="I3449" s="14">
        <v>1476008906</v>
      </c>
      <c r="J3449" s="14">
        <v>1473416906</v>
      </c>
      <c r="K3449" t="b">
        <v>0</v>
      </c>
      <c r="L3449">
        <v>1</v>
      </c>
      <c r="M3449" t="b">
        <v>0</v>
      </c>
      <c r="N3449" t="s">
        <v>8269</v>
      </c>
      <c r="O3449">
        <f t="shared" si="210"/>
        <v>0</v>
      </c>
      <c r="P3449" t="s">
        <v>8319</v>
      </c>
      <c r="Q3449" t="s">
        <v>8320</v>
      </c>
      <c r="R3449" s="12">
        <f t="shared" si="208"/>
        <v>42622.436412037037</v>
      </c>
      <c r="S3449" s="13">
        <f t="shared" si="209"/>
        <v>42652.436412037037</v>
      </c>
    </row>
    <row r="3450" spans="1:20" ht="43.2" x14ac:dyDescent="0.3">
      <c r="A3450">
        <v>3997</v>
      </c>
      <c r="B3450" s="3" t="s">
        <v>3993</v>
      </c>
      <c r="C3450" s="3" t="s">
        <v>8103</v>
      </c>
      <c r="D3450" s="6">
        <v>3000</v>
      </c>
      <c r="E3450" s="8">
        <v>0</v>
      </c>
      <c r="F3450" t="s">
        <v>8220</v>
      </c>
      <c r="G3450" t="s">
        <v>8224</v>
      </c>
      <c r="H3450" t="s">
        <v>8246</v>
      </c>
      <c r="I3450" s="14">
        <v>1428222221</v>
      </c>
      <c r="J3450" s="14">
        <v>1425633821</v>
      </c>
      <c r="K3450" t="b">
        <v>0</v>
      </c>
      <c r="L3450">
        <v>0</v>
      </c>
      <c r="M3450" t="b">
        <v>0</v>
      </c>
      <c r="N3450" t="s">
        <v>8269</v>
      </c>
      <c r="O3450">
        <f t="shared" si="210"/>
        <v>0</v>
      </c>
      <c r="P3450" t="s">
        <v>8319</v>
      </c>
      <c r="Q3450" t="s">
        <v>8320</v>
      </c>
      <c r="R3450" s="12">
        <f t="shared" si="208"/>
        <v>42069.391446759255</v>
      </c>
      <c r="S3450" s="13">
        <f t="shared" si="209"/>
        <v>42099.349780092598</v>
      </c>
    </row>
    <row r="3451" spans="1:20" ht="43.2" x14ac:dyDescent="0.3">
      <c r="A3451">
        <v>3424</v>
      </c>
      <c r="B3451" s="3" t="s">
        <v>3423</v>
      </c>
      <c r="C3451" s="3" t="s">
        <v>7534</v>
      </c>
      <c r="D3451" s="6">
        <v>6000</v>
      </c>
      <c r="E3451" s="8">
        <v>6215</v>
      </c>
      <c r="F3451" t="s">
        <v>8218</v>
      </c>
      <c r="G3451" t="s">
        <v>8223</v>
      </c>
      <c r="H3451" t="s">
        <v>8245</v>
      </c>
      <c r="I3451" s="14">
        <v>1423119540</v>
      </c>
      <c r="J3451" s="14">
        <v>1421252084</v>
      </c>
      <c r="K3451" t="b">
        <v>0</v>
      </c>
      <c r="L3451">
        <v>76</v>
      </c>
      <c r="M3451" t="b">
        <v>1</v>
      </c>
      <c r="N3451" t="s">
        <v>8269</v>
      </c>
      <c r="O3451">
        <f t="shared" si="210"/>
        <v>104</v>
      </c>
      <c r="P3451" t="s">
        <v>8319</v>
      </c>
      <c r="Q3451" t="s">
        <v>8320</v>
      </c>
      <c r="R3451" s="12">
        <f t="shared" si="208"/>
        <v>42018.676898148144</v>
      </c>
      <c r="S3451" s="13">
        <f t="shared" si="209"/>
        <v>42040.290972222225</v>
      </c>
      <c r="T3451">
        <f>YEAR(R3451)</f>
        <v>2015</v>
      </c>
    </row>
    <row r="3452" spans="1:20" ht="43.2" x14ac:dyDescent="0.3">
      <c r="A3452">
        <v>3523</v>
      </c>
      <c r="B3452" s="3" t="s">
        <v>3522</v>
      </c>
      <c r="C3452" s="3" t="s">
        <v>7633</v>
      </c>
      <c r="D3452" s="6">
        <v>4000</v>
      </c>
      <c r="E3452" s="8">
        <v>4546</v>
      </c>
      <c r="F3452" t="s">
        <v>8218</v>
      </c>
      <c r="G3452" t="s">
        <v>8224</v>
      </c>
      <c r="H3452" t="s">
        <v>8246</v>
      </c>
      <c r="I3452" s="14">
        <v>1474844400</v>
      </c>
      <c r="J3452" s="14">
        <v>1469871148</v>
      </c>
      <c r="K3452" t="b">
        <v>0</v>
      </c>
      <c r="L3452">
        <v>80</v>
      </c>
      <c r="M3452" t="b">
        <v>1</v>
      </c>
      <c r="N3452" t="s">
        <v>8269</v>
      </c>
      <c r="O3452">
        <f t="shared" si="210"/>
        <v>114</v>
      </c>
      <c r="P3452" t="s">
        <v>8319</v>
      </c>
      <c r="Q3452" t="s">
        <v>8320</v>
      </c>
      <c r="R3452" s="12">
        <f t="shared" si="208"/>
        <v>42581.397546296299</v>
      </c>
      <c r="S3452" s="13">
        <f t="shared" si="209"/>
        <v>42638.958333333328</v>
      </c>
    </row>
    <row r="3453" spans="1:20" ht="43.2" x14ac:dyDescent="0.3">
      <c r="A3453">
        <v>2819</v>
      </c>
      <c r="B3453" s="3" t="s">
        <v>2819</v>
      </c>
      <c r="C3453" s="3" t="s">
        <v>6929</v>
      </c>
      <c r="D3453" s="6">
        <v>5000</v>
      </c>
      <c r="E3453" s="8">
        <v>5240</v>
      </c>
      <c r="F3453" t="s">
        <v>8218</v>
      </c>
      <c r="G3453" t="s">
        <v>8224</v>
      </c>
      <c r="H3453" t="s">
        <v>8246</v>
      </c>
      <c r="I3453" s="14">
        <v>1434285409</v>
      </c>
      <c r="J3453" s="14">
        <v>1431693409</v>
      </c>
      <c r="K3453" t="b">
        <v>0</v>
      </c>
      <c r="L3453">
        <v>104</v>
      </c>
      <c r="M3453" t="b">
        <v>1</v>
      </c>
      <c r="N3453" t="s">
        <v>8269</v>
      </c>
      <c r="O3453">
        <f t="shared" si="210"/>
        <v>105</v>
      </c>
      <c r="P3453" t="s">
        <v>8319</v>
      </c>
      <c r="Q3453" t="s">
        <v>8320</v>
      </c>
      <c r="R3453" s="12">
        <f t="shared" si="208"/>
        <v>42139.525567129633</v>
      </c>
      <c r="S3453" s="13">
        <f t="shared" si="209"/>
        <v>42169.525567129633</v>
      </c>
    </row>
    <row r="3454" spans="1:20" ht="43.2" x14ac:dyDescent="0.3">
      <c r="A3454">
        <v>3363</v>
      </c>
      <c r="B3454" s="3" t="s">
        <v>3362</v>
      </c>
      <c r="C3454" s="3" t="s">
        <v>7473</v>
      </c>
      <c r="D3454" s="6">
        <v>7750</v>
      </c>
      <c r="E3454" s="8">
        <v>7860</v>
      </c>
      <c r="F3454" t="s">
        <v>8218</v>
      </c>
      <c r="G3454" t="s">
        <v>8223</v>
      </c>
      <c r="H3454" t="s">
        <v>8245</v>
      </c>
      <c r="I3454" s="14">
        <v>1408464000</v>
      </c>
      <c r="J3454" s="14">
        <v>1406831445</v>
      </c>
      <c r="K3454" t="b">
        <v>0</v>
      </c>
      <c r="L3454">
        <v>26</v>
      </c>
      <c r="M3454" t="b">
        <v>1</v>
      </c>
      <c r="N3454" t="s">
        <v>8269</v>
      </c>
      <c r="O3454">
        <f t="shared" si="210"/>
        <v>101</v>
      </c>
      <c r="P3454" t="s">
        <v>8319</v>
      </c>
      <c r="Q3454" t="s">
        <v>8320</v>
      </c>
      <c r="R3454" s="12">
        <f t="shared" si="208"/>
        <v>41851.771354166667</v>
      </c>
      <c r="S3454" s="13">
        <f t="shared" si="209"/>
        <v>41870.666666666664</v>
      </c>
      <c r="T3454">
        <f>YEAR(R3454)</f>
        <v>2014</v>
      </c>
    </row>
    <row r="3455" spans="1:20" ht="43.2" x14ac:dyDescent="0.3">
      <c r="A3455">
        <v>3938</v>
      </c>
      <c r="B3455" s="3" t="s">
        <v>3935</v>
      </c>
      <c r="C3455" s="3" t="s">
        <v>8046</v>
      </c>
      <c r="D3455" s="6">
        <v>3255</v>
      </c>
      <c r="E3455" s="8">
        <v>397</v>
      </c>
      <c r="F3455" t="s">
        <v>8220</v>
      </c>
      <c r="G3455" t="s">
        <v>8223</v>
      </c>
      <c r="H3455" t="s">
        <v>8245</v>
      </c>
      <c r="I3455" s="14">
        <v>1435441454</v>
      </c>
      <c r="J3455" s="14">
        <v>1432763054</v>
      </c>
      <c r="K3455" t="b">
        <v>0</v>
      </c>
      <c r="L3455">
        <v>5</v>
      </c>
      <c r="M3455" t="b">
        <v>0</v>
      </c>
      <c r="N3455" t="s">
        <v>8269</v>
      </c>
      <c r="O3455">
        <f t="shared" si="210"/>
        <v>12</v>
      </c>
      <c r="P3455" t="s">
        <v>8319</v>
      </c>
      <c r="Q3455" t="s">
        <v>8320</v>
      </c>
      <c r="R3455" s="12">
        <f t="shared" si="208"/>
        <v>42151.905717592599</v>
      </c>
      <c r="S3455" s="13">
        <f t="shared" si="209"/>
        <v>42182.905717592599</v>
      </c>
    </row>
    <row r="3456" spans="1:20" ht="43.2" x14ac:dyDescent="0.3">
      <c r="A3456">
        <v>3320</v>
      </c>
      <c r="B3456" s="3" t="s">
        <v>3320</v>
      </c>
      <c r="C3456" s="3" t="s">
        <v>7430</v>
      </c>
      <c r="D3456" s="6">
        <v>2500</v>
      </c>
      <c r="E3456" s="8">
        <v>2525</v>
      </c>
      <c r="F3456" t="s">
        <v>8218</v>
      </c>
      <c r="G3456" t="s">
        <v>8223</v>
      </c>
      <c r="H3456" t="s">
        <v>8245</v>
      </c>
      <c r="I3456" s="14">
        <v>1466557557</v>
      </c>
      <c r="J3456" s="14">
        <v>1463965557</v>
      </c>
      <c r="K3456" t="b">
        <v>0</v>
      </c>
      <c r="L3456">
        <v>38</v>
      </c>
      <c r="M3456" t="b">
        <v>1</v>
      </c>
      <c r="N3456" t="s">
        <v>8269</v>
      </c>
      <c r="O3456">
        <f t="shared" si="210"/>
        <v>101</v>
      </c>
      <c r="P3456" t="s">
        <v>8319</v>
      </c>
      <c r="Q3456" t="s">
        <v>8320</v>
      </c>
      <c r="R3456" s="12">
        <f t="shared" si="208"/>
        <v>42513.045798611114</v>
      </c>
      <c r="S3456" s="13">
        <f t="shared" si="209"/>
        <v>42543.045798611114</v>
      </c>
      <c r="T3456">
        <f t="shared" ref="T3456:T3457" si="218">YEAR(R3456)</f>
        <v>2016</v>
      </c>
    </row>
    <row r="3457" spans="1:20" ht="57.6" x14ac:dyDescent="0.3">
      <c r="A3457">
        <v>3721</v>
      </c>
      <c r="B3457" s="3" t="s">
        <v>3718</v>
      </c>
      <c r="C3457" s="3" t="s">
        <v>7831</v>
      </c>
      <c r="D3457" s="6">
        <v>5000</v>
      </c>
      <c r="E3457" s="8">
        <v>5040</v>
      </c>
      <c r="F3457" t="s">
        <v>8218</v>
      </c>
      <c r="G3457" t="s">
        <v>8223</v>
      </c>
      <c r="H3457" t="s">
        <v>8245</v>
      </c>
      <c r="I3457" s="14">
        <v>1415230084</v>
      </c>
      <c r="J3457" s="14">
        <v>1413412084</v>
      </c>
      <c r="K3457" t="b">
        <v>0</v>
      </c>
      <c r="L3457">
        <v>44</v>
      </c>
      <c r="M3457" t="b">
        <v>1</v>
      </c>
      <c r="N3457" t="s">
        <v>8269</v>
      </c>
      <c r="O3457">
        <f t="shared" si="210"/>
        <v>101</v>
      </c>
      <c r="P3457" t="s">
        <v>8319</v>
      </c>
      <c r="Q3457" t="s">
        <v>8320</v>
      </c>
      <c r="R3457" s="12">
        <f t="shared" si="208"/>
        <v>41927.936157407406</v>
      </c>
      <c r="S3457" s="13">
        <f t="shared" si="209"/>
        <v>41948.977824074071</v>
      </c>
      <c r="T3457">
        <f t="shared" si="218"/>
        <v>2014</v>
      </c>
    </row>
    <row r="3458" spans="1:20" ht="57.6" x14ac:dyDescent="0.3">
      <c r="A3458">
        <v>3498</v>
      </c>
      <c r="B3458" s="3" t="s">
        <v>3497</v>
      </c>
      <c r="C3458" s="3" t="s">
        <v>7608</v>
      </c>
      <c r="D3458" s="6">
        <v>1650</v>
      </c>
      <c r="E3458" s="8">
        <v>1690</v>
      </c>
      <c r="F3458" t="s">
        <v>8218</v>
      </c>
      <c r="G3458" t="s">
        <v>8228</v>
      </c>
      <c r="H3458" t="s">
        <v>8250</v>
      </c>
      <c r="I3458" s="14">
        <v>1464471840</v>
      </c>
      <c r="J3458" s="14">
        <v>1459309704</v>
      </c>
      <c r="K3458" t="b">
        <v>0</v>
      </c>
      <c r="L3458">
        <v>42</v>
      </c>
      <c r="M3458" t="b">
        <v>1</v>
      </c>
      <c r="N3458" t="s">
        <v>8269</v>
      </c>
      <c r="O3458">
        <f t="shared" si="210"/>
        <v>102</v>
      </c>
      <c r="P3458" t="s">
        <v>8319</v>
      </c>
      <c r="Q3458" t="s">
        <v>8320</v>
      </c>
      <c r="R3458" s="12">
        <f t="shared" ref="R3458:R3521" si="219">(((J3458/60)/60)/24)+DATE(1970,1,1)</f>
        <v>42459.15861111111</v>
      </c>
      <c r="S3458" s="13">
        <f t="shared" ref="S3458:S3521" si="220">(((I3458/60)/60)/24)+DATE(1970,1,1)</f>
        <v>42518.905555555553</v>
      </c>
    </row>
    <row r="3459" spans="1:20" ht="43.2" x14ac:dyDescent="0.3">
      <c r="A3459">
        <v>4068</v>
      </c>
      <c r="B3459" s="3" t="s">
        <v>4064</v>
      </c>
      <c r="C3459" s="3" t="s">
        <v>8171</v>
      </c>
      <c r="D3459" s="6">
        <v>3495</v>
      </c>
      <c r="E3459" s="8">
        <v>34.950000000000003</v>
      </c>
      <c r="F3459" t="s">
        <v>8220</v>
      </c>
      <c r="G3459" t="s">
        <v>8223</v>
      </c>
      <c r="H3459" t="s">
        <v>8245</v>
      </c>
      <c r="I3459" s="14">
        <v>1484348700</v>
      </c>
      <c r="J3459" s="14">
        <v>1481756855</v>
      </c>
      <c r="K3459" t="b">
        <v>0</v>
      </c>
      <c r="L3459">
        <v>1</v>
      </c>
      <c r="M3459" t="b">
        <v>0</v>
      </c>
      <c r="N3459" t="s">
        <v>8269</v>
      </c>
      <c r="O3459">
        <f t="shared" si="210"/>
        <v>1</v>
      </c>
      <c r="P3459" t="s">
        <v>8319</v>
      </c>
      <c r="Q3459" t="s">
        <v>8320</v>
      </c>
      <c r="R3459" s="12">
        <f t="shared" si="219"/>
        <v>42718.963599537034</v>
      </c>
      <c r="S3459" s="13">
        <f t="shared" si="220"/>
        <v>42748.961805555555</v>
      </c>
    </row>
    <row r="3460" spans="1:20" ht="43.2" hidden="1" x14ac:dyDescent="0.3">
      <c r="A3460">
        <v>3129</v>
      </c>
      <c r="B3460" s="3" t="s">
        <v>3129</v>
      </c>
      <c r="C3460" s="3" t="s">
        <v>7239</v>
      </c>
      <c r="D3460" s="6">
        <v>1250</v>
      </c>
      <c r="E3460" s="8">
        <v>10</v>
      </c>
      <c r="F3460" t="s">
        <v>8221</v>
      </c>
      <c r="G3460" t="s">
        <v>8223</v>
      </c>
      <c r="H3460" t="s">
        <v>8245</v>
      </c>
      <c r="I3460" s="14">
        <v>1492542819</v>
      </c>
      <c r="J3460" s="14">
        <v>1489090419</v>
      </c>
      <c r="K3460" t="b">
        <v>0</v>
      </c>
      <c r="L3460">
        <v>1</v>
      </c>
      <c r="M3460" t="b">
        <v>0</v>
      </c>
      <c r="N3460" t="s">
        <v>8269</v>
      </c>
      <c r="O3460">
        <f t="shared" si="210"/>
        <v>1</v>
      </c>
      <c r="P3460" t="s">
        <v>8319</v>
      </c>
      <c r="Q3460" t="s">
        <v>8320</v>
      </c>
      <c r="R3460" s="12">
        <f t="shared" si="219"/>
        <v>42803.842812499999</v>
      </c>
      <c r="S3460" s="13">
        <f t="shared" si="220"/>
        <v>42843.801145833335</v>
      </c>
    </row>
    <row r="3461" spans="1:20" ht="43.2" x14ac:dyDescent="0.3">
      <c r="A3461">
        <v>4085</v>
      </c>
      <c r="B3461" s="3" t="s">
        <v>4081</v>
      </c>
      <c r="C3461" s="3" t="s">
        <v>8188</v>
      </c>
      <c r="D3461" s="6">
        <v>3500</v>
      </c>
      <c r="E3461" s="8">
        <v>10</v>
      </c>
      <c r="F3461" t="s">
        <v>8220</v>
      </c>
      <c r="G3461" t="s">
        <v>8223</v>
      </c>
      <c r="H3461" t="s">
        <v>8245</v>
      </c>
      <c r="I3461" s="14">
        <v>1427169540</v>
      </c>
      <c r="J3461" s="14">
        <v>1424701775</v>
      </c>
      <c r="K3461" t="b">
        <v>0</v>
      </c>
      <c r="L3461">
        <v>1</v>
      </c>
      <c r="M3461" t="b">
        <v>0</v>
      </c>
      <c r="N3461" t="s">
        <v>8269</v>
      </c>
      <c r="O3461">
        <f t="shared" si="210"/>
        <v>0</v>
      </c>
      <c r="P3461" t="s">
        <v>8319</v>
      </c>
      <c r="Q3461" t="s">
        <v>8320</v>
      </c>
      <c r="R3461" s="12">
        <f t="shared" si="219"/>
        <v>42058.603877314818</v>
      </c>
      <c r="S3461" s="13">
        <f t="shared" si="220"/>
        <v>42087.165972222225</v>
      </c>
    </row>
    <row r="3462" spans="1:20" ht="43.2" x14ac:dyDescent="0.3">
      <c r="A3462">
        <v>4083</v>
      </c>
      <c r="B3462" s="3" t="s">
        <v>4079</v>
      </c>
      <c r="C3462" s="3" t="s">
        <v>8186</v>
      </c>
      <c r="D3462" s="6">
        <v>3500</v>
      </c>
      <c r="E3462" s="8">
        <v>759</v>
      </c>
      <c r="F3462" t="s">
        <v>8220</v>
      </c>
      <c r="G3462" t="s">
        <v>8223</v>
      </c>
      <c r="H3462" t="s">
        <v>8245</v>
      </c>
      <c r="I3462" s="14">
        <v>1452795416</v>
      </c>
      <c r="J3462" s="14">
        <v>1450203416</v>
      </c>
      <c r="K3462" t="b">
        <v>0</v>
      </c>
      <c r="L3462">
        <v>6</v>
      </c>
      <c r="M3462" t="b">
        <v>0</v>
      </c>
      <c r="N3462" t="s">
        <v>8269</v>
      </c>
      <c r="O3462">
        <f t="shared" si="210"/>
        <v>22</v>
      </c>
      <c r="P3462" t="s">
        <v>8319</v>
      </c>
      <c r="Q3462" t="s">
        <v>8320</v>
      </c>
      <c r="R3462" s="12">
        <f t="shared" si="219"/>
        <v>42353.761759259258</v>
      </c>
      <c r="S3462" s="13">
        <f t="shared" si="220"/>
        <v>42383.761759259258</v>
      </c>
    </row>
    <row r="3463" spans="1:20" ht="43.2" x14ac:dyDescent="0.3">
      <c r="A3463">
        <v>3554</v>
      </c>
      <c r="B3463" s="3" t="s">
        <v>3553</v>
      </c>
      <c r="C3463" s="3" t="s">
        <v>7664</v>
      </c>
      <c r="D3463" s="6">
        <v>5000</v>
      </c>
      <c r="E3463" s="8">
        <v>5671.11</v>
      </c>
      <c r="F3463" t="s">
        <v>8218</v>
      </c>
      <c r="G3463" t="s">
        <v>8223</v>
      </c>
      <c r="H3463" t="s">
        <v>8245</v>
      </c>
      <c r="I3463" s="14">
        <v>1423674000</v>
      </c>
      <c r="J3463" s="14">
        <v>1421025159</v>
      </c>
      <c r="K3463" t="b">
        <v>0</v>
      </c>
      <c r="L3463">
        <v>53</v>
      </c>
      <c r="M3463" t="b">
        <v>1</v>
      </c>
      <c r="N3463" t="s">
        <v>8269</v>
      </c>
      <c r="O3463">
        <f t="shared" si="210"/>
        <v>113</v>
      </c>
      <c r="P3463" t="s">
        <v>8319</v>
      </c>
      <c r="Q3463" t="s">
        <v>8320</v>
      </c>
      <c r="R3463" s="12">
        <f t="shared" si="219"/>
        <v>42016.050451388888</v>
      </c>
      <c r="S3463" s="13">
        <f t="shared" si="220"/>
        <v>42046.708333333328</v>
      </c>
      <c r="T3463">
        <f t="shared" ref="T3463:T3466" si="221">YEAR(R3463)</f>
        <v>2015</v>
      </c>
    </row>
    <row r="3464" spans="1:20" ht="43.2" x14ac:dyDescent="0.3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 s="14">
        <v>1430329862</v>
      </c>
      <c r="J3464" s="14">
        <v>1428515462</v>
      </c>
      <c r="K3464" t="b">
        <v>0</v>
      </c>
      <c r="L3464">
        <v>88</v>
      </c>
      <c r="M3464" t="b">
        <v>1</v>
      </c>
      <c r="N3464" t="s">
        <v>8269</v>
      </c>
      <c r="O3464">
        <f t="shared" si="210"/>
        <v>136</v>
      </c>
      <c r="P3464" t="s">
        <v>8319</v>
      </c>
      <c r="Q3464" t="s">
        <v>8320</v>
      </c>
      <c r="R3464" s="12">
        <f t="shared" si="219"/>
        <v>42102.743773148148</v>
      </c>
      <c r="S3464" s="13">
        <f t="shared" si="220"/>
        <v>42123.743773148148</v>
      </c>
      <c r="T3464">
        <f t="shared" si="221"/>
        <v>2015</v>
      </c>
    </row>
    <row r="3465" spans="1:20" ht="43.2" x14ac:dyDescent="0.3">
      <c r="A3465">
        <v>3326</v>
      </c>
      <c r="B3465" s="3" t="s">
        <v>3326</v>
      </c>
      <c r="C3465" s="3" t="s">
        <v>7436</v>
      </c>
      <c r="D3465" s="6">
        <v>8000</v>
      </c>
      <c r="E3465" s="8">
        <v>8110</v>
      </c>
      <c r="F3465" t="s">
        <v>8218</v>
      </c>
      <c r="G3465" t="s">
        <v>8223</v>
      </c>
      <c r="H3465" t="s">
        <v>8245</v>
      </c>
      <c r="I3465" s="14">
        <v>1425830905</v>
      </c>
      <c r="J3465" s="14">
        <v>1423242505</v>
      </c>
      <c r="K3465" t="b">
        <v>0</v>
      </c>
      <c r="L3465">
        <v>57</v>
      </c>
      <c r="M3465" t="b">
        <v>1</v>
      </c>
      <c r="N3465" t="s">
        <v>8269</v>
      </c>
      <c r="O3465">
        <f t="shared" si="210"/>
        <v>101</v>
      </c>
      <c r="P3465" t="s">
        <v>8319</v>
      </c>
      <c r="Q3465" t="s">
        <v>8320</v>
      </c>
      <c r="R3465" s="12">
        <f t="shared" si="219"/>
        <v>42041.714178240742</v>
      </c>
      <c r="S3465" s="13">
        <f t="shared" si="220"/>
        <v>42071.67251157407</v>
      </c>
      <c r="T3465">
        <f t="shared" si="221"/>
        <v>2015</v>
      </c>
    </row>
    <row r="3466" spans="1:20" ht="43.2" x14ac:dyDescent="0.3">
      <c r="A3466">
        <v>3478</v>
      </c>
      <c r="B3466" s="3" t="s">
        <v>3477</v>
      </c>
      <c r="C3466" s="3" t="s">
        <v>7588</v>
      </c>
      <c r="D3466" s="6">
        <v>2000</v>
      </c>
      <c r="E3466" s="8">
        <v>2257</v>
      </c>
      <c r="F3466" t="s">
        <v>8218</v>
      </c>
      <c r="G3466" t="s">
        <v>8223</v>
      </c>
      <c r="H3466" t="s">
        <v>8245</v>
      </c>
      <c r="I3466" s="14">
        <v>1426539600</v>
      </c>
      <c r="J3466" s="14">
        <v>1424296822</v>
      </c>
      <c r="K3466" t="b">
        <v>0</v>
      </c>
      <c r="L3466">
        <v>57</v>
      </c>
      <c r="M3466" t="b">
        <v>1</v>
      </c>
      <c r="N3466" t="s">
        <v>8269</v>
      </c>
      <c r="O3466">
        <f t="shared" ref="O3466:O3529" si="222">ROUND(E3466/D3466*100,0)</f>
        <v>113</v>
      </c>
      <c r="P3466" t="s">
        <v>8319</v>
      </c>
      <c r="Q3466" t="s">
        <v>8320</v>
      </c>
      <c r="R3466" s="12">
        <f t="shared" si="219"/>
        <v>42053.916921296302</v>
      </c>
      <c r="S3466" s="13">
        <f t="shared" si="220"/>
        <v>42079.875</v>
      </c>
      <c r="T3466">
        <f t="shared" si="221"/>
        <v>2015</v>
      </c>
    </row>
    <row r="3467" spans="1:20" ht="43.2" x14ac:dyDescent="0.3">
      <c r="A3467">
        <v>2905</v>
      </c>
      <c r="B3467" s="3" t="s">
        <v>2905</v>
      </c>
      <c r="C3467" s="3" t="s">
        <v>7015</v>
      </c>
      <c r="D3467" s="6">
        <v>3500</v>
      </c>
      <c r="E3467" s="8">
        <v>622</v>
      </c>
      <c r="F3467" t="s">
        <v>8220</v>
      </c>
      <c r="G3467" t="s">
        <v>8223</v>
      </c>
      <c r="H3467" t="s">
        <v>8245</v>
      </c>
      <c r="I3467" s="14">
        <v>1473211313</v>
      </c>
      <c r="J3467" s="14">
        <v>1472001713</v>
      </c>
      <c r="K3467" t="b">
        <v>0</v>
      </c>
      <c r="L3467">
        <v>17</v>
      </c>
      <c r="M3467" t="b">
        <v>0</v>
      </c>
      <c r="N3467" t="s">
        <v>8269</v>
      </c>
      <c r="O3467">
        <f t="shared" si="222"/>
        <v>18</v>
      </c>
      <c r="P3467" t="s">
        <v>8319</v>
      </c>
      <c r="Q3467" t="s">
        <v>8320</v>
      </c>
      <c r="R3467" s="12">
        <f t="shared" si="219"/>
        <v>42606.056863425925</v>
      </c>
      <c r="S3467" s="13">
        <f t="shared" si="220"/>
        <v>42620.056863425925</v>
      </c>
    </row>
    <row r="3468" spans="1:20" ht="43.2" x14ac:dyDescent="0.3">
      <c r="A3468">
        <v>3349</v>
      </c>
      <c r="B3468" s="3" t="s">
        <v>3348</v>
      </c>
      <c r="C3468" s="3" t="s">
        <v>7459</v>
      </c>
      <c r="D3468" s="6">
        <v>1000</v>
      </c>
      <c r="E3468" s="8">
        <v>1534</v>
      </c>
      <c r="F3468" t="s">
        <v>8218</v>
      </c>
      <c r="G3468" t="s">
        <v>8223</v>
      </c>
      <c r="H3468" t="s">
        <v>8245</v>
      </c>
      <c r="I3468" s="14">
        <v>1465837200</v>
      </c>
      <c r="J3468" s="14">
        <v>1463971172</v>
      </c>
      <c r="K3468" t="b">
        <v>0</v>
      </c>
      <c r="L3468">
        <v>14</v>
      </c>
      <c r="M3468" t="b">
        <v>1</v>
      </c>
      <c r="N3468" t="s">
        <v>8269</v>
      </c>
      <c r="O3468">
        <f t="shared" si="222"/>
        <v>153</v>
      </c>
      <c r="P3468" t="s">
        <v>8319</v>
      </c>
      <c r="Q3468" t="s">
        <v>8320</v>
      </c>
      <c r="R3468" s="12">
        <f t="shared" si="219"/>
        <v>42513.110787037032</v>
      </c>
      <c r="S3468" s="13">
        <f t="shared" si="220"/>
        <v>42534.708333333328</v>
      </c>
      <c r="T3468">
        <f>YEAR(R3468)</f>
        <v>2016</v>
      </c>
    </row>
    <row r="3469" spans="1:20" ht="43.2" hidden="1" x14ac:dyDescent="0.3">
      <c r="A3469">
        <v>3130</v>
      </c>
      <c r="B3469" s="3" t="s">
        <v>3130</v>
      </c>
      <c r="C3469" s="3" t="s">
        <v>7240</v>
      </c>
      <c r="D3469" s="6">
        <v>10000</v>
      </c>
      <c r="E3469" s="8">
        <v>375</v>
      </c>
      <c r="F3469" t="s">
        <v>8221</v>
      </c>
      <c r="G3469" t="s">
        <v>8223</v>
      </c>
      <c r="H3469" t="s">
        <v>8245</v>
      </c>
      <c r="I3469" s="14">
        <v>1492145940</v>
      </c>
      <c r="J3469" s="14">
        <v>1489504916</v>
      </c>
      <c r="K3469" t="b">
        <v>0</v>
      </c>
      <c r="L3469">
        <v>4</v>
      </c>
      <c r="M3469" t="b">
        <v>0</v>
      </c>
      <c r="N3469" t="s">
        <v>8269</v>
      </c>
      <c r="O3469">
        <f t="shared" si="222"/>
        <v>4</v>
      </c>
      <c r="P3469" t="s">
        <v>8319</v>
      </c>
      <c r="Q3469" t="s">
        <v>8320</v>
      </c>
      <c r="R3469" s="12">
        <f t="shared" si="219"/>
        <v>42808.640231481477</v>
      </c>
      <c r="S3469" s="13">
        <f t="shared" si="220"/>
        <v>42839.207638888889</v>
      </c>
    </row>
    <row r="3470" spans="1:20" ht="57.6" x14ac:dyDescent="0.3">
      <c r="A3470">
        <v>4057</v>
      </c>
      <c r="B3470" s="3" t="s">
        <v>4053</v>
      </c>
      <c r="C3470" s="3" t="s">
        <v>8161</v>
      </c>
      <c r="D3470" s="6">
        <v>3500</v>
      </c>
      <c r="E3470" s="8">
        <v>775</v>
      </c>
      <c r="F3470" t="s">
        <v>8220</v>
      </c>
      <c r="G3470" t="s">
        <v>8224</v>
      </c>
      <c r="H3470" t="s">
        <v>8246</v>
      </c>
      <c r="I3470" s="14">
        <v>1448492400</v>
      </c>
      <c r="J3470" s="14">
        <v>1446506080</v>
      </c>
      <c r="K3470" t="b">
        <v>0</v>
      </c>
      <c r="L3470">
        <v>6</v>
      </c>
      <c r="M3470" t="b">
        <v>0</v>
      </c>
      <c r="N3470" t="s">
        <v>8269</v>
      </c>
      <c r="O3470">
        <f t="shared" si="222"/>
        <v>22</v>
      </c>
      <c r="P3470" t="s">
        <v>8319</v>
      </c>
      <c r="Q3470" t="s">
        <v>8320</v>
      </c>
      <c r="R3470" s="12">
        <f t="shared" si="219"/>
        <v>42310.968518518523</v>
      </c>
      <c r="S3470" s="13">
        <f t="shared" si="220"/>
        <v>42333.958333333328</v>
      </c>
    </row>
    <row r="3471" spans="1:20" ht="43.2" x14ac:dyDescent="0.3">
      <c r="A3471">
        <v>3313</v>
      </c>
      <c r="B3471" s="3" t="s">
        <v>3313</v>
      </c>
      <c r="C3471" s="3" t="s">
        <v>7423</v>
      </c>
      <c r="D3471" s="6">
        <v>2000</v>
      </c>
      <c r="E3471" s="8">
        <v>2321</v>
      </c>
      <c r="F3471" t="s">
        <v>8218</v>
      </c>
      <c r="G3471" t="s">
        <v>8223</v>
      </c>
      <c r="H3471" t="s">
        <v>8245</v>
      </c>
      <c r="I3471" s="14">
        <v>1453856400</v>
      </c>
      <c r="J3471" s="14">
        <v>1452664317</v>
      </c>
      <c r="K3471" t="b">
        <v>0</v>
      </c>
      <c r="L3471">
        <v>29</v>
      </c>
      <c r="M3471" t="b">
        <v>1</v>
      </c>
      <c r="N3471" t="s">
        <v>8269</v>
      </c>
      <c r="O3471">
        <f t="shared" si="222"/>
        <v>116</v>
      </c>
      <c r="P3471" t="s">
        <v>8319</v>
      </c>
      <c r="Q3471" t="s">
        <v>8320</v>
      </c>
      <c r="R3471" s="12">
        <f t="shared" si="219"/>
        <v>42382.244409722218</v>
      </c>
      <c r="S3471" s="13">
        <f t="shared" si="220"/>
        <v>42396.041666666672</v>
      </c>
      <c r="T3471">
        <f t="shared" ref="T3471:T3472" si="223">YEAR(R3471)</f>
        <v>2016</v>
      </c>
    </row>
    <row r="3472" spans="1:20" ht="43.2" x14ac:dyDescent="0.3">
      <c r="A3472">
        <v>3173</v>
      </c>
      <c r="B3472" s="3" t="s">
        <v>3173</v>
      </c>
      <c r="C3472" s="3" t="s">
        <v>7283</v>
      </c>
      <c r="D3472" s="6">
        <v>10000</v>
      </c>
      <c r="E3472" s="8">
        <v>10300</v>
      </c>
      <c r="F3472" t="s">
        <v>8218</v>
      </c>
      <c r="G3472" t="s">
        <v>8223</v>
      </c>
      <c r="H3472" t="s">
        <v>8245</v>
      </c>
      <c r="I3472" s="14">
        <v>1411765492</v>
      </c>
      <c r="J3472" s="14">
        <v>1409173492</v>
      </c>
      <c r="K3472" t="b">
        <v>1</v>
      </c>
      <c r="L3472">
        <v>74</v>
      </c>
      <c r="M3472" t="b">
        <v>1</v>
      </c>
      <c r="N3472" t="s">
        <v>8269</v>
      </c>
      <c r="O3472">
        <f t="shared" si="222"/>
        <v>103</v>
      </c>
      <c r="P3472" t="s">
        <v>8319</v>
      </c>
      <c r="Q3472" t="s">
        <v>8320</v>
      </c>
      <c r="R3472" s="12">
        <f t="shared" si="219"/>
        <v>41878.878379629627</v>
      </c>
      <c r="S3472" s="13">
        <f t="shared" si="220"/>
        <v>41908.878379629627</v>
      </c>
      <c r="T3472">
        <f t="shared" si="223"/>
        <v>2014</v>
      </c>
    </row>
    <row r="3473" spans="1:20" ht="43.2" x14ac:dyDescent="0.3">
      <c r="A3473">
        <v>3675</v>
      </c>
      <c r="B3473" s="3" t="s">
        <v>3672</v>
      </c>
      <c r="C3473" s="3" t="s">
        <v>7785</v>
      </c>
      <c r="D3473" s="6">
        <v>50</v>
      </c>
      <c r="E3473" s="8">
        <v>70</v>
      </c>
      <c r="F3473" t="s">
        <v>8218</v>
      </c>
      <c r="G3473" t="s">
        <v>8224</v>
      </c>
      <c r="H3473" t="s">
        <v>8246</v>
      </c>
      <c r="I3473" s="14">
        <v>1463353200</v>
      </c>
      <c r="J3473" s="14">
        <v>1462285182</v>
      </c>
      <c r="K3473" t="b">
        <v>0</v>
      </c>
      <c r="L3473">
        <v>3</v>
      </c>
      <c r="M3473" t="b">
        <v>1</v>
      </c>
      <c r="N3473" t="s">
        <v>8269</v>
      </c>
      <c r="O3473">
        <f t="shared" si="222"/>
        <v>140</v>
      </c>
      <c r="P3473" t="s">
        <v>8319</v>
      </c>
      <c r="Q3473" t="s">
        <v>8320</v>
      </c>
      <c r="R3473" s="12">
        <f t="shared" si="219"/>
        <v>42493.597013888888</v>
      </c>
      <c r="S3473" s="13">
        <f t="shared" si="220"/>
        <v>42505.958333333328</v>
      </c>
    </row>
    <row r="3474" spans="1:20" ht="43.2" x14ac:dyDescent="0.3">
      <c r="A3474">
        <v>4073</v>
      </c>
      <c r="B3474" s="3" t="s">
        <v>4069</v>
      </c>
      <c r="C3474" s="3" t="s">
        <v>8176</v>
      </c>
      <c r="D3474" s="6">
        <v>3500</v>
      </c>
      <c r="E3474" s="8">
        <v>37</v>
      </c>
      <c r="F3474" t="s">
        <v>8220</v>
      </c>
      <c r="G3474" t="s">
        <v>8223</v>
      </c>
      <c r="H3474" t="s">
        <v>8245</v>
      </c>
      <c r="I3474" s="14">
        <v>1431144000</v>
      </c>
      <c r="J3474" s="14">
        <v>1426407426</v>
      </c>
      <c r="K3474" t="b">
        <v>0</v>
      </c>
      <c r="L3474">
        <v>2</v>
      </c>
      <c r="M3474" t="b">
        <v>0</v>
      </c>
      <c r="N3474" t="s">
        <v>8269</v>
      </c>
      <c r="O3474">
        <f t="shared" si="222"/>
        <v>1</v>
      </c>
      <c r="P3474" t="s">
        <v>8319</v>
      </c>
      <c r="Q3474" t="s">
        <v>8320</v>
      </c>
      <c r="R3474" s="12">
        <f t="shared" si="219"/>
        <v>42078.34520833334</v>
      </c>
      <c r="S3474" s="13">
        <f t="shared" si="220"/>
        <v>42133.166666666672</v>
      </c>
    </row>
    <row r="3475" spans="1:20" ht="43.2" x14ac:dyDescent="0.3">
      <c r="A3475">
        <v>3588</v>
      </c>
      <c r="B3475" s="3" t="s">
        <v>3587</v>
      </c>
      <c r="C3475" s="3" t="s">
        <v>7698</v>
      </c>
      <c r="D3475" s="6">
        <v>200</v>
      </c>
      <c r="E3475" s="8">
        <v>201</v>
      </c>
      <c r="F3475" t="s">
        <v>8218</v>
      </c>
      <c r="G3475" t="s">
        <v>8224</v>
      </c>
      <c r="H3475" t="s">
        <v>8246</v>
      </c>
      <c r="I3475" s="14">
        <v>1430348400</v>
      </c>
      <c r="J3475" s="14">
        <v>1428436410</v>
      </c>
      <c r="K3475" t="b">
        <v>0</v>
      </c>
      <c r="L3475">
        <v>11</v>
      </c>
      <c r="M3475" t="b">
        <v>1</v>
      </c>
      <c r="N3475" t="s">
        <v>8269</v>
      </c>
      <c r="O3475">
        <f t="shared" si="222"/>
        <v>101</v>
      </c>
      <c r="P3475" t="s">
        <v>8319</v>
      </c>
      <c r="Q3475" t="s">
        <v>8320</v>
      </c>
      <c r="R3475" s="12">
        <f t="shared" si="219"/>
        <v>42101.828819444447</v>
      </c>
      <c r="S3475" s="13">
        <f t="shared" si="220"/>
        <v>42123.958333333328</v>
      </c>
    </row>
    <row r="3476" spans="1:20" ht="43.2" x14ac:dyDescent="0.3">
      <c r="A3476">
        <v>3917</v>
      </c>
      <c r="B3476" s="3" t="s">
        <v>3914</v>
      </c>
      <c r="C3476" s="3" t="s">
        <v>8025</v>
      </c>
      <c r="D3476" s="6">
        <v>3500</v>
      </c>
      <c r="E3476" s="8">
        <v>10</v>
      </c>
      <c r="F3476" t="s">
        <v>8220</v>
      </c>
      <c r="G3476" t="s">
        <v>8224</v>
      </c>
      <c r="H3476" t="s">
        <v>8246</v>
      </c>
      <c r="I3476" s="14">
        <v>1410439161</v>
      </c>
      <c r="J3476" s="14">
        <v>1407847161</v>
      </c>
      <c r="K3476" t="b">
        <v>0</v>
      </c>
      <c r="L3476">
        <v>1</v>
      </c>
      <c r="M3476" t="b">
        <v>0</v>
      </c>
      <c r="N3476" t="s">
        <v>8269</v>
      </c>
      <c r="O3476">
        <f t="shared" si="222"/>
        <v>0</v>
      </c>
      <c r="P3476" t="s">
        <v>8319</v>
      </c>
      <c r="Q3476" t="s">
        <v>8320</v>
      </c>
      <c r="R3476" s="12">
        <f t="shared" si="219"/>
        <v>41863.527326388888</v>
      </c>
      <c r="S3476" s="13">
        <f t="shared" si="220"/>
        <v>41893.527326388888</v>
      </c>
    </row>
    <row r="3477" spans="1:20" ht="57.6" x14ac:dyDescent="0.3">
      <c r="A3477">
        <v>2826</v>
      </c>
      <c r="B3477" s="3" t="s">
        <v>2826</v>
      </c>
      <c r="C3477" s="3" t="s">
        <v>6936</v>
      </c>
      <c r="D3477" s="6">
        <v>2000</v>
      </c>
      <c r="E3477" s="8">
        <v>2155</v>
      </c>
      <c r="F3477" t="s">
        <v>8218</v>
      </c>
      <c r="G3477" t="s">
        <v>8223</v>
      </c>
      <c r="H3477" t="s">
        <v>8245</v>
      </c>
      <c r="I3477" s="14">
        <v>1436511600</v>
      </c>
      <c r="J3477" s="14">
        <v>1434415812</v>
      </c>
      <c r="K3477" t="b">
        <v>0</v>
      </c>
      <c r="L3477">
        <v>19</v>
      </c>
      <c r="M3477" t="b">
        <v>1</v>
      </c>
      <c r="N3477" t="s">
        <v>8269</v>
      </c>
      <c r="O3477">
        <f t="shared" si="222"/>
        <v>108</v>
      </c>
      <c r="P3477" t="s">
        <v>8319</v>
      </c>
      <c r="Q3477" t="s">
        <v>8320</v>
      </c>
      <c r="R3477" s="12">
        <f t="shared" si="219"/>
        <v>42171.034861111111</v>
      </c>
      <c r="S3477" s="13">
        <f t="shared" si="220"/>
        <v>42195.291666666672</v>
      </c>
      <c r="T3477">
        <f t="shared" ref="T3477:T3478" si="224">YEAR(R3477)</f>
        <v>2015</v>
      </c>
    </row>
    <row r="3478" spans="1:20" ht="43.2" x14ac:dyDescent="0.3">
      <c r="A3478">
        <v>3486</v>
      </c>
      <c r="B3478" s="3" t="s">
        <v>3485</v>
      </c>
      <c r="C3478" s="3" t="s">
        <v>7596</v>
      </c>
      <c r="D3478" s="6">
        <v>3000</v>
      </c>
      <c r="E3478" s="8">
        <v>4656</v>
      </c>
      <c r="F3478" t="s">
        <v>8218</v>
      </c>
      <c r="G3478" t="s">
        <v>8223</v>
      </c>
      <c r="H3478" t="s">
        <v>8245</v>
      </c>
      <c r="I3478" s="14">
        <v>1433314740</v>
      </c>
      <c r="J3478" s="14">
        <v>1430600401</v>
      </c>
      <c r="K3478" t="b">
        <v>0</v>
      </c>
      <c r="L3478">
        <v>56</v>
      </c>
      <c r="M3478" t="b">
        <v>1</v>
      </c>
      <c r="N3478" t="s">
        <v>8269</v>
      </c>
      <c r="O3478">
        <f t="shared" si="222"/>
        <v>155</v>
      </c>
      <c r="P3478" t="s">
        <v>8319</v>
      </c>
      <c r="Q3478" t="s">
        <v>8320</v>
      </c>
      <c r="R3478" s="12">
        <f t="shared" si="219"/>
        <v>42126.87501157407</v>
      </c>
      <c r="S3478" s="13">
        <f t="shared" si="220"/>
        <v>42158.290972222225</v>
      </c>
      <c r="T3478">
        <f t="shared" si="224"/>
        <v>2015</v>
      </c>
    </row>
    <row r="3479" spans="1:20" ht="43.2" x14ac:dyDescent="0.3">
      <c r="A3479">
        <v>3323</v>
      </c>
      <c r="B3479" s="3" t="s">
        <v>3323</v>
      </c>
      <c r="C3479" s="3" t="s">
        <v>7433</v>
      </c>
      <c r="D3479" s="6">
        <v>1000</v>
      </c>
      <c r="E3479" s="8">
        <v>1259</v>
      </c>
      <c r="F3479" t="s">
        <v>8218</v>
      </c>
      <c r="G3479" t="s">
        <v>8224</v>
      </c>
      <c r="H3479" t="s">
        <v>8246</v>
      </c>
      <c r="I3479" s="14">
        <v>1474793208</v>
      </c>
      <c r="J3479" s="14">
        <v>1472201208</v>
      </c>
      <c r="K3479" t="b">
        <v>0</v>
      </c>
      <c r="L3479">
        <v>49</v>
      </c>
      <c r="M3479" t="b">
        <v>1</v>
      </c>
      <c r="N3479" t="s">
        <v>8269</v>
      </c>
      <c r="O3479">
        <f t="shared" si="222"/>
        <v>126</v>
      </c>
      <c r="P3479" t="s">
        <v>8319</v>
      </c>
      <c r="Q3479" t="s">
        <v>8320</v>
      </c>
      <c r="R3479" s="12">
        <f t="shared" si="219"/>
        <v>42608.36583333333</v>
      </c>
      <c r="S3479" s="13">
        <f t="shared" si="220"/>
        <v>42638.36583333333</v>
      </c>
    </row>
    <row r="3480" spans="1:20" ht="43.2" x14ac:dyDescent="0.3">
      <c r="A3480">
        <v>3725</v>
      </c>
      <c r="B3480" s="3" t="s">
        <v>3722</v>
      </c>
      <c r="C3480" s="3" t="s">
        <v>7835</v>
      </c>
      <c r="D3480" s="6">
        <v>300</v>
      </c>
      <c r="E3480" s="8">
        <v>381</v>
      </c>
      <c r="F3480" t="s">
        <v>8218</v>
      </c>
      <c r="G3480" t="s">
        <v>8224</v>
      </c>
      <c r="H3480" t="s">
        <v>8246</v>
      </c>
      <c r="I3480" s="14">
        <v>1455831000</v>
      </c>
      <c r="J3480" s="14">
        <v>1454366467</v>
      </c>
      <c r="K3480" t="b">
        <v>0</v>
      </c>
      <c r="L3480">
        <v>15</v>
      </c>
      <c r="M3480" t="b">
        <v>1</v>
      </c>
      <c r="N3480" t="s">
        <v>8269</v>
      </c>
      <c r="O3480">
        <f t="shared" si="222"/>
        <v>127</v>
      </c>
      <c r="P3480" t="s">
        <v>8319</v>
      </c>
      <c r="Q3480" t="s">
        <v>8320</v>
      </c>
      <c r="R3480" s="12">
        <f t="shared" si="219"/>
        <v>42401.945219907408</v>
      </c>
      <c r="S3480" s="13">
        <f t="shared" si="220"/>
        <v>42418.895833333328</v>
      </c>
    </row>
    <row r="3481" spans="1:20" ht="43.2" x14ac:dyDescent="0.3">
      <c r="A3481">
        <v>4096</v>
      </c>
      <c r="B3481" s="3" t="s">
        <v>4092</v>
      </c>
      <c r="C3481" s="3" t="s">
        <v>8199</v>
      </c>
      <c r="D3481" s="6">
        <v>3500</v>
      </c>
      <c r="E3481" s="8">
        <v>400</v>
      </c>
      <c r="F3481" t="s">
        <v>8220</v>
      </c>
      <c r="G3481" t="s">
        <v>8224</v>
      </c>
      <c r="H3481" t="s">
        <v>8246</v>
      </c>
      <c r="I3481" s="14">
        <v>1488271860</v>
      </c>
      <c r="J3481" s="14">
        <v>1484484219</v>
      </c>
      <c r="K3481" t="b">
        <v>0</v>
      </c>
      <c r="L3481">
        <v>5</v>
      </c>
      <c r="M3481" t="b">
        <v>0</v>
      </c>
      <c r="N3481" t="s">
        <v>8269</v>
      </c>
      <c r="O3481">
        <f t="shared" si="222"/>
        <v>11</v>
      </c>
      <c r="P3481" t="s">
        <v>8319</v>
      </c>
      <c r="Q3481" t="s">
        <v>8320</v>
      </c>
      <c r="R3481" s="12">
        <f t="shared" si="219"/>
        <v>42750.530312499999</v>
      </c>
      <c r="S3481" s="13">
        <f t="shared" si="220"/>
        <v>42794.368749999994</v>
      </c>
    </row>
    <row r="3482" spans="1:20" ht="43.2" x14ac:dyDescent="0.3">
      <c r="A3482">
        <v>4019</v>
      </c>
      <c r="B3482" s="3" t="s">
        <v>4015</v>
      </c>
      <c r="C3482" s="3" t="s">
        <v>8124</v>
      </c>
      <c r="D3482" s="6">
        <v>3500</v>
      </c>
      <c r="E3482" s="8">
        <v>29</v>
      </c>
      <c r="F3482" t="s">
        <v>8220</v>
      </c>
      <c r="G3482" t="s">
        <v>8223</v>
      </c>
      <c r="H3482" t="s">
        <v>8245</v>
      </c>
      <c r="I3482" s="14">
        <v>1460737680</v>
      </c>
      <c r="J3482" s="14">
        <v>1455725596</v>
      </c>
      <c r="K3482" t="b">
        <v>0</v>
      </c>
      <c r="L3482">
        <v>4</v>
      </c>
      <c r="M3482" t="b">
        <v>0</v>
      </c>
      <c r="N3482" t="s">
        <v>8269</v>
      </c>
      <c r="O3482">
        <f t="shared" si="222"/>
        <v>1</v>
      </c>
      <c r="P3482" t="s">
        <v>8319</v>
      </c>
      <c r="Q3482" t="s">
        <v>8320</v>
      </c>
      <c r="R3482" s="12">
        <f t="shared" si="219"/>
        <v>42417.675879629634</v>
      </c>
      <c r="S3482" s="13">
        <f t="shared" si="220"/>
        <v>42475.686111111107</v>
      </c>
    </row>
    <row r="3483" spans="1:20" ht="28.8" x14ac:dyDescent="0.3">
      <c r="A3483">
        <v>3395</v>
      </c>
      <c r="B3483" s="3" t="s">
        <v>3394</v>
      </c>
      <c r="C3483" s="3" t="s">
        <v>7505</v>
      </c>
      <c r="D3483" s="6">
        <v>500</v>
      </c>
      <c r="E3483" s="8">
        <v>920</v>
      </c>
      <c r="F3483" t="s">
        <v>8218</v>
      </c>
      <c r="G3483" t="s">
        <v>8224</v>
      </c>
      <c r="H3483" t="s">
        <v>8246</v>
      </c>
      <c r="I3483" s="14">
        <v>1433009400</v>
      </c>
      <c r="J3483" s="14">
        <v>1431795944</v>
      </c>
      <c r="K3483" t="b">
        <v>0</v>
      </c>
      <c r="L3483">
        <v>38</v>
      </c>
      <c r="M3483" t="b">
        <v>1</v>
      </c>
      <c r="N3483" t="s">
        <v>8269</v>
      </c>
      <c r="O3483">
        <f t="shared" si="222"/>
        <v>184</v>
      </c>
      <c r="P3483" t="s">
        <v>8319</v>
      </c>
      <c r="Q3483" t="s">
        <v>8320</v>
      </c>
      <c r="R3483" s="12">
        <f t="shared" si="219"/>
        <v>42140.712314814817</v>
      </c>
      <c r="S3483" s="13">
        <f t="shared" si="220"/>
        <v>42154.756944444445</v>
      </c>
    </row>
    <row r="3484" spans="1:20" ht="43.2" x14ac:dyDescent="0.3">
      <c r="A3484">
        <v>1295</v>
      </c>
      <c r="B3484" s="3" t="s">
        <v>1296</v>
      </c>
      <c r="C3484" s="3" t="s">
        <v>5405</v>
      </c>
      <c r="D3484" s="6">
        <v>2500</v>
      </c>
      <c r="E3484" s="8">
        <v>2549</v>
      </c>
      <c r="F3484" t="s">
        <v>8218</v>
      </c>
      <c r="G3484" t="s">
        <v>8224</v>
      </c>
      <c r="H3484" t="s">
        <v>8246</v>
      </c>
      <c r="I3484" s="14">
        <v>1438189200</v>
      </c>
      <c r="J3484" s="14">
        <v>1435585497</v>
      </c>
      <c r="K3484" t="b">
        <v>0</v>
      </c>
      <c r="L3484">
        <v>64</v>
      </c>
      <c r="M3484" t="b">
        <v>1</v>
      </c>
      <c r="N3484" t="s">
        <v>8269</v>
      </c>
      <c r="O3484">
        <f t="shared" si="222"/>
        <v>102</v>
      </c>
      <c r="P3484" t="s">
        <v>8319</v>
      </c>
      <c r="Q3484" t="s">
        <v>8320</v>
      </c>
      <c r="R3484" s="12">
        <f t="shared" si="219"/>
        <v>42184.572881944448</v>
      </c>
      <c r="S3484" s="13">
        <f t="shared" si="220"/>
        <v>42214.708333333328</v>
      </c>
    </row>
    <row r="3485" spans="1:20" ht="43.2" x14ac:dyDescent="0.3">
      <c r="A3485">
        <v>3252</v>
      </c>
      <c r="B3485" s="3" t="s">
        <v>3252</v>
      </c>
      <c r="C3485" s="3" t="s">
        <v>7362</v>
      </c>
      <c r="D3485" s="6">
        <v>2250</v>
      </c>
      <c r="E3485" s="8">
        <v>2876</v>
      </c>
      <c r="F3485" t="s">
        <v>8218</v>
      </c>
      <c r="G3485" t="s">
        <v>8224</v>
      </c>
      <c r="H3485" t="s">
        <v>8246</v>
      </c>
      <c r="I3485" s="14">
        <v>1473247240</v>
      </c>
      <c r="J3485" s="14">
        <v>1470655240</v>
      </c>
      <c r="K3485" t="b">
        <v>1</v>
      </c>
      <c r="L3485">
        <v>50</v>
      </c>
      <c r="M3485" t="b">
        <v>1</v>
      </c>
      <c r="N3485" t="s">
        <v>8269</v>
      </c>
      <c r="O3485">
        <f t="shared" si="222"/>
        <v>128</v>
      </c>
      <c r="P3485" t="s">
        <v>8319</v>
      </c>
      <c r="Q3485" t="s">
        <v>8320</v>
      </c>
      <c r="R3485" s="12">
        <f t="shared" si="219"/>
        <v>42590.472685185188</v>
      </c>
      <c r="S3485" s="13">
        <f t="shared" si="220"/>
        <v>42620.472685185188</v>
      </c>
    </row>
    <row r="3486" spans="1:20" ht="28.8" x14ac:dyDescent="0.3">
      <c r="A3486">
        <v>3572</v>
      </c>
      <c r="B3486" s="3" t="s">
        <v>3571</v>
      </c>
      <c r="C3486" s="3" t="s">
        <v>7682</v>
      </c>
      <c r="D3486" s="6">
        <v>500</v>
      </c>
      <c r="E3486" s="8">
        <v>500</v>
      </c>
      <c r="F3486" t="s">
        <v>8218</v>
      </c>
      <c r="G3486" t="s">
        <v>8224</v>
      </c>
      <c r="H3486" t="s">
        <v>8246</v>
      </c>
      <c r="I3486" s="14">
        <v>1434894082</v>
      </c>
      <c r="J3486" s="14">
        <v>1432302082</v>
      </c>
      <c r="K3486" t="b">
        <v>0</v>
      </c>
      <c r="L3486">
        <v>9</v>
      </c>
      <c r="M3486" t="b">
        <v>1</v>
      </c>
      <c r="N3486" t="s">
        <v>8269</v>
      </c>
      <c r="O3486">
        <f t="shared" si="222"/>
        <v>100</v>
      </c>
      <c r="P3486" t="s">
        <v>8319</v>
      </c>
      <c r="Q3486" t="s">
        <v>8320</v>
      </c>
      <c r="R3486" s="12">
        <f t="shared" si="219"/>
        <v>42146.570393518516</v>
      </c>
      <c r="S3486" s="13">
        <f t="shared" si="220"/>
        <v>42176.570393518516</v>
      </c>
    </row>
    <row r="3487" spans="1:20" ht="43.2" x14ac:dyDescent="0.3">
      <c r="A3487">
        <v>3366</v>
      </c>
      <c r="B3487" s="3" t="s">
        <v>3365</v>
      </c>
      <c r="C3487" s="3" t="s">
        <v>7476</v>
      </c>
      <c r="D3487" s="6">
        <v>500</v>
      </c>
      <c r="E3487" s="8">
        <v>1105</v>
      </c>
      <c r="F3487" t="s">
        <v>8218</v>
      </c>
      <c r="G3487" t="s">
        <v>8223</v>
      </c>
      <c r="H3487" t="s">
        <v>8245</v>
      </c>
      <c r="I3487" s="14">
        <v>1431481037</v>
      </c>
      <c r="J3487" s="14">
        <v>1428889037</v>
      </c>
      <c r="K3487" t="b">
        <v>0</v>
      </c>
      <c r="L3487">
        <v>18</v>
      </c>
      <c r="M3487" t="b">
        <v>1</v>
      </c>
      <c r="N3487" t="s">
        <v>8269</v>
      </c>
      <c r="O3487">
        <f t="shared" si="222"/>
        <v>221</v>
      </c>
      <c r="P3487" t="s">
        <v>8319</v>
      </c>
      <c r="Q3487" t="s">
        <v>8320</v>
      </c>
      <c r="R3487" s="12">
        <f t="shared" si="219"/>
        <v>42107.067557870367</v>
      </c>
      <c r="S3487" s="13">
        <f t="shared" si="220"/>
        <v>42137.067557870367</v>
      </c>
      <c r="T3487">
        <f t="shared" ref="T3487:T3488" si="225">YEAR(R3487)</f>
        <v>2015</v>
      </c>
    </row>
    <row r="3488" spans="1:20" ht="57.6" x14ac:dyDescent="0.3">
      <c r="A3488">
        <v>3404</v>
      </c>
      <c r="B3488" s="3" t="s">
        <v>3403</v>
      </c>
      <c r="C3488" s="3" t="s">
        <v>7514</v>
      </c>
      <c r="D3488" s="6">
        <v>500</v>
      </c>
      <c r="E3488" s="8">
        <v>610</v>
      </c>
      <c r="F3488" t="s">
        <v>8218</v>
      </c>
      <c r="G3488" t="s">
        <v>8223</v>
      </c>
      <c r="H3488" t="s">
        <v>8245</v>
      </c>
      <c r="I3488" s="14">
        <v>1434542702</v>
      </c>
      <c r="J3488" s="14">
        <v>1432814702</v>
      </c>
      <c r="K3488" t="b">
        <v>0</v>
      </c>
      <c r="L3488">
        <v>3</v>
      </c>
      <c r="M3488" t="b">
        <v>1</v>
      </c>
      <c r="N3488" t="s">
        <v>8269</v>
      </c>
      <c r="O3488">
        <f t="shared" si="222"/>
        <v>122</v>
      </c>
      <c r="P3488" t="s">
        <v>8319</v>
      </c>
      <c r="Q3488" t="s">
        <v>8320</v>
      </c>
      <c r="R3488" s="12">
        <f t="shared" si="219"/>
        <v>42152.503495370373</v>
      </c>
      <c r="S3488" s="13">
        <f t="shared" si="220"/>
        <v>42172.503495370373</v>
      </c>
      <c r="T3488">
        <f t="shared" si="225"/>
        <v>2015</v>
      </c>
    </row>
    <row r="3489" spans="1:20" ht="43.2" x14ac:dyDescent="0.3">
      <c r="A3489">
        <v>4058</v>
      </c>
      <c r="B3489" s="3" t="s">
        <v>4054</v>
      </c>
      <c r="C3489" s="3" t="s">
        <v>8162</v>
      </c>
      <c r="D3489" s="6">
        <v>3750</v>
      </c>
      <c r="E3489" s="8">
        <v>95</v>
      </c>
      <c r="F3489" t="s">
        <v>8220</v>
      </c>
      <c r="G3489" t="s">
        <v>8223</v>
      </c>
      <c r="H3489" t="s">
        <v>8245</v>
      </c>
      <c r="I3489" s="14">
        <v>1459483140</v>
      </c>
      <c r="J3489" s="14">
        <v>1458178044</v>
      </c>
      <c r="K3489" t="b">
        <v>0</v>
      </c>
      <c r="L3489">
        <v>4</v>
      </c>
      <c r="M3489" t="b">
        <v>0</v>
      </c>
      <c r="N3489" t="s">
        <v>8269</v>
      </c>
      <c r="O3489">
        <f t="shared" si="222"/>
        <v>3</v>
      </c>
      <c r="P3489" t="s">
        <v>8319</v>
      </c>
      <c r="Q3489" t="s">
        <v>8320</v>
      </c>
      <c r="R3489" s="12">
        <f t="shared" si="219"/>
        <v>42446.060694444444</v>
      </c>
      <c r="S3489" s="13">
        <f t="shared" si="220"/>
        <v>42461.165972222225</v>
      </c>
    </row>
    <row r="3490" spans="1:20" ht="43.2" x14ac:dyDescent="0.3">
      <c r="A3490">
        <v>3550</v>
      </c>
      <c r="B3490" s="3" t="s">
        <v>3549</v>
      </c>
      <c r="C3490" s="3" t="s">
        <v>7660</v>
      </c>
      <c r="D3490" s="6">
        <v>2500</v>
      </c>
      <c r="E3490" s="8">
        <v>2620</v>
      </c>
      <c r="F3490" t="s">
        <v>8218</v>
      </c>
      <c r="G3490" t="s">
        <v>8224</v>
      </c>
      <c r="H3490" t="s">
        <v>8246</v>
      </c>
      <c r="I3490" s="14">
        <v>1462224398</v>
      </c>
      <c r="J3490" s="14">
        <v>1459632398</v>
      </c>
      <c r="K3490" t="b">
        <v>0</v>
      </c>
      <c r="L3490">
        <v>64</v>
      </c>
      <c r="M3490" t="b">
        <v>1</v>
      </c>
      <c r="N3490" t="s">
        <v>8269</v>
      </c>
      <c r="O3490">
        <f t="shared" si="222"/>
        <v>105</v>
      </c>
      <c r="P3490" t="s">
        <v>8319</v>
      </c>
      <c r="Q3490" t="s">
        <v>8320</v>
      </c>
      <c r="R3490" s="12">
        <f t="shared" si="219"/>
        <v>42462.893495370372</v>
      </c>
      <c r="S3490" s="13">
        <f t="shared" si="220"/>
        <v>42492.893495370372</v>
      </c>
    </row>
    <row r="3491" spans="1:20" ht="43.2" x14ac:dyDescent="0.3">
      <c r="A3491">
        <v>3538</v>
      </c>
      <c r="B3491" s="3" t="s">
        <v>3537</v>
      </c>
      <c r="C3491" s="3" t="s">
        <v>7648</v>
      </c>
      <c r="D3491" s="6">
        <v>2000</v>
      </c>
      <c r="E3491" s="8">
        <v>2569</v>
      </c>
      <c r="F3491" t="s">
        <v>8218</v>
      </c>
      <c r="G3491" t="s">
        <v>8224</v>
      </c>
      <c r="H3491" t="s">
        <v>8246</v>
      </c>
      <c r="I3491" s="14">
        <v>1471428340</v>
      </c>
      <c r="J3491" s="14">
        <v>1469009140</v>
      </c>
      <c r="K3491" t="b">
        <v>0</v>
      </c>
      <c r="L3491">
        <v>83</v>
      </c>
      <c r="M3491" t="b">
        <v>1</v>
      </c>
      <c r="N3491" t="s">
        <v>8269</v>
      </c>
      <c r="O3491">
        <f t="shared" si="222"/>
        <v>128</v>
      </c>
      <c r="P3491" t="s">
        <v>8319</v>
      </c>
      <c r="Q3491" t="s">
        <v>8320</v>
      </c>
      <c r="R3491" s="12">
        <f t="shared" si="219"/>
        <v>42571.420601851853</v>
      </c>
      <c r="S3491" s="13">
        <f t="shared" si="220"/>
        <v>42599.420601851853</v>
      </c>
    </row>
    <row r="3492" spans="1:20" ht="28.8" x14ac:dyDescent="0.3">
      <c r="A3492">
        <v>4065</v>
      </c>
      <c r="B3492" s="3" t="s">
        <v>4061</v>
      </c>
      <c r="C3492" s="3" t="s">
        <v>8169</v>
      </c>
      <c r="D3492" s="6">
        <v>4000</v>
      </c>
      <c r="E3492" s="8">
        <v>27</v>
      </c>
      <c r="F3492" t="s">
        <v>8220</v>
      </c>
      <c r="G3492" t="s">
        <v>8223</v>
      </c>
      <c r="H3492" t="s">
        <v>8245</v>
      </c>
      <c r="I3492" s="14">
        <v>1407883811</v>
      </c>
      <c r="J3492" s="14">
        <v>1405291811</v>
      </c>
      <c r="K3492" t="b">
        <v>0</v>
      </c>
      <c r="L3492">
        <v>4</v>
      </c>
      <c r="M3492" t="b">
        <v>0</v>
      </c>
      <c r="N3492" t="s">
        <v>8269</v>
      </c>
      <c r="O3492">
        <f t="shared" si="222"/>
        <v>1</v>
      </c>
      <c r="P3492" t="s">
        <v>8319</v>
      </c>
      <c r="Q3492" t="s">
        <v>8320</v>
      </c>
      <c r="R3492" s="12">
        <f t="shared" si="219"/>
        <v>41833.951516203706</v>
      </c>
      <c r="S3492" s="13">
        <f t="shared" si="220"/>
        <v>41863.951516203706</v>
      </c>
    </row>
    <row r="3493" spans="1:20" ht="28.8" x14ac:dyDescent="0.3">
      <c r="A3493">
        <v>3691</v>
      </c>
      <c r="B3493" s="3" t="s">
        <v>3688</v>
      </c>
      <c r="C3493" s="3" t="s">
        <v>7801</v>
      </c>
      <c r="D3493" s="6">
        <v>40000</v>
      </c>
      <c r="E3493" s="8">
        <v>51184</v>
      </c>
      <c r="F3493" t="s">
        <v>8218</v>
      </c>
      <c r="G3493" t="s">
        <v>8223</v>
      </c>
      <c r="H3493" t="s">
        <v>8245</v>
      </c>
      <c r="I3493" s="14">
        <v>1425272340</v>
      </c>
      <c r="J3493" s="14">
        <v>1421426929</v>
      </c>
      <c r="K3493" t="b">
        <v>0</v>
      </c>
      <c r="L3493">
        <v>274</v>
      </c>
      <c r="M3493" t="b">
        <v>1</v>
      </c>
      <c r="N3493" t="s">
        <v>8269</v>
      </c>
      <c r="O3493">
        <f t="shared" si="222"/>
        <v>128</v>
      </c>
      <c r="P3493" t="s">
        <v>8319</v>
      </c>
      <c r="Q3493" t="s">
        <v>8320</v>
      </c>
      <c r="R3493" s="12">
        <f t="shared" si="219"/>
        <v>42020.700567129628</v>
      </c>
      <c r="S3493" s="13">
        <f t="shared" si="220"/>
        <v>42065.207638888889</v>
      </c>
      <c r="T3493">
        <f t="shared" ref="T3493:T3494" si="226">YEAR(R3493)</f>
        <v>2015</v>
      </c>
    </row>
    <row r="3494" spans="1:20" ht="28.8" x14ac:dyDescent="0.3">
      <c r="A3494">
        <v>3648</v>
      </c>
      <c r="B3494" s="3" t="s">
        <v>3646</v>
      </c>
      <c r="C3494" s="3" t="s">
        <v>7758</v>
      </c>
      <c r="D3494" s="6">
        <v>40000</v>
      </c>
      <c r="E3494" s="8">
        <v>40153</v>
      </c>
      <c r="F3494" t="s">
        <v>8218</v>
      </c>
      <c r="G3494" t="s">
        <v>8223</v>
      </c>
      <c r="H3494" t="s">
        <v>8245</v>
      </c>
      <c r="I3494" s="14">
        <v>1412492445</v>
      </c>
      <c r="J3494" s="14">
        <v>1409900445</v>
      </c>
      <c r="K3494" t="b">
        <v>0</v>
      </c>
      <c r="L3494">
        <v>73</v>
      </c>
      <c r="M3494" t="b">
        <v>1</v>
      </c>
      <c r="N3494" t="s">
        <v>8269</v>
      </c>
      <c r="O3494">
        <f t="shared" si="222"/>
        <v>100</v>
      </c>
      <c r="P3494" t="s">
        <v>8319</v>
      </c>
      <c r="Q3494" t="s">
        <v>8320</v>
      </c>
      <c r="R3494" s="12">
        <f t="shared" si="219"/>
        <v>41887.292187500003</v>
      </c>
      <c r="S3494" s="13">
        <f t="shared" si="220"/>
        <v>41917.292187500003</v>
      </c>
      <c r="T3494">
        <f t="shared" si="226"/>
        <v>2014</v>
      </c>
    </row>
    <row r="3495" spans="1:20" ht="57.6" x14ac:dyDescent="0.3">
      <c r="A3495">
        <v>2860</v>
      </c>
      <c r="B3495" s="3" t="s">
        <v>2860</v>
      </c>
      <c r="C3495" s="3" t="s">
        <v>6970</v>
      </c>
      <c r="D3495" s="6">
        <v>4000</v>
      </c>
      <c r="E3495" s="8">
        <v>266</v>
      </c>
      <c r="F3495" t="s">
        <v>8220</v>
      </c>
      <c r="G3495" t="s">
        <v>8223</v>
      </c>
      <c r="H3495" t="s">
        <v>8245</v>
      </c>
      <c r="I3495" s="14">
        <v>1466363576</v>
      </c>
      <c r="J3495" s="14">
        <v>1461179576</v>
      </c>
      <c r="K3495" t="b">
        <v>0</v>
      </c>
      <c r="L3495">
        <v>9</v>
      </c>
      <c r="M3495" t="b">
        <v>0</v>
      </c>
      <c r="N3495" t="s">
        <v>8269</v>
      </c>
      <c r="O3495">
        <f t="shared" si="222"/>
        <v>7</v>
      </c>
      <c r="P3495" t="s">
        <v>8319</v>
      </c>
      <c r="Q3495" t="s">
        <v>8320</v>
      </c>
      <c r="R3495" s="12">
        <f t="shared" si="219"/>
        <v>42480.800648148142</v>
      </c>
      <c r="S3495" s="13">
        <f t="shared" si="220"/>
        <v>42540.800648148142</v>
      </c>
    </row>
    <row r="3496" spans="1:20" ht="43.2" x14ac:dyDescent="0.3">
      <c r="A3496">
        <v>3213</v>
      </c>
      <c r="B3496" s="3" t="s">
        <v>3213</v>
      </c>
      <c r="C3496" s="3" t="s">
        <v>7323</v>
      </c>
      <c r="D3496" s="6">
        <v>6000</v>
      </c>
      <c r="E3496" s="8">
        <v>6007</v>
      </c>
      <c r="F3496" t="s">
        <v>8218</v>
      </c>
      <c r="G3496" t="s">
        <v>8224</v>
      </c>
      <c r="H3496" t="s">
        <v>8246</v>
      </c>
      <c r="I3496" s="14">
        <v>1437934759</v>
      </c>
      <c r="J3496" s="14">
        <v>1434478759</v>
      </c>
      <c r="K3496" t="b">
        <v>1</v>
      </c>
      <c r="L3496">
        <v>47</v>
      </c>
      <c r="M3496" t="b">
        <v>1</v>
      </c>
      <c r="N3496" t="s">
        <v>8269</v>
      </c>
      <c r="O3496">
        <f t="shared" si="222"/>
        <v>100</v>
      </c>
      <c r="P3496" t="s">
        <v>8319</v>
      </c>
      <c r="Q3496" t="s">
        <v>8320</v>
      </c>
      <c r="R3496" s="12">
        <f t="shared" si="219"/>
        <v>42171.763414351852</v>
      </c>
      <c r="S3496" s="13">
        <f t="shared" si="220"/>
        <v>42211.763414351852</v>
      </c>
    </row>
    <row r="3497" spans="1:20" ht="43.2" x14ac:dyDescent="0.3">
      <c r="A3497">
        <v>4026</v>
      </c>
      <c r="B3497" s="3" t="s">
        <v>4022</v>
      </c>
      <c r="C3497" s="3" t="s">
        <v>8131</v>
      </c>
      <c r="D3497" s="6">
        <v>4000</v>
      </c>
      <c r="E3497" s="8">
        <v>0</v>
      </c>
      <c r="F3497" t="s">
        <v>8220</v>
      </c>
      <c r="G3497" t="s">
        <v>8223</v>
      </c>
      <c r="H3497" t="s">
        <v>8245</v>
      </c>
      <c r="I3497" s="14">
        <v>1449247439</v>
      </c>
      <c r="J3497" s="14">
        <v>1444059839</v>
      </c>
      <c r="K3497" t="b">
        <v>0</v>
      </c>
      <c r="L3497">
        <v>0</v>
      </c>
      <c r="M3497" t="b">
        <v>0</v>
      </c>
      <c r="N3497" t="s">
        <v>8269</v>
      </c>
      <c r="O3497">
        <f t="shared" si="222"/>
        <v>0</v>
      </c>
      <c r="P3497" t="s">
        <v>8319</v>
      </c>
      <c r="Q3497" t="s">
        <v>8320</v>
      </c>
      <c r="R3497" s="12">
        <f t="shared" si="219"/>
        <v>42282.655543981484</v>
      </c>
      <c r="S3497" s="13">
        <f t="shared" si="220"/>
        <v>42342.697210648148</v>
      </c>
    </row>
    <row r="3498" spans="1:20" ht="28.8" x14ac:dyDescent="0.3">
      <c r="A3498">
        <v>3658</v>
      </c>
      <c r="B3498" s="3" t="s">
        <v>3655</v>
      </c>
      <c r="C3498" s="3" t="s">
        <v>7768</v>
      </c>
      <c r="D3498" s="6">
        <v>1500</v>
      </c>
      <c r="E3498" s="8">
        <v>1510</v>
      </c>
      <c r="F3498" t="s">
        <v>8218</v>
      </c>
      <c r="G3498" t="s">
        <v>8223</v>
      </c>
      <c r="H3498" t="s">
        <v>8245</v>
      </c>
      <c r="I3498" s="14">
        <v>1404273540</v>
      </c>
      <c r="J3498" s="14">
        <v>1400272580</v>
      </c>
      <c r="K3498" t="b">
        <v>0</v>
      </c>
      <c r="L3498">
        <v>20</v>
      </c>
      <c r="M3498" t="b">
        <v>1</v>
      </c>
      <c r="N3498" t="s">
        <v>8269</v>
      </c>
      <c r="O3498">
        <f t="shared" si="222"/>
        <v>101</v>
      </c>
      <c r="P3498" t="s">
        <v>8319</v>
      </c>
      <c r="Q3498" t="s">
        <v>8320</v>
      </c>
      <c r="R3498" s="12">
        <f t="shared" si="219"/>
        <v>41775.858564814815</v>
      </c>
      <c r="S3498" s="13">
        <f t="shared" si="220"/>
        <v>41822.165972222225</v>
      </c>
      <c r="T3498">
        <f>YEAR(R3498)</f>
        <v>2014</v>
      </c>
    </row>
    <row r="3499" spans="1:20" ht="57.6" x14ac:dyDescent="0.3">
      <c r="A3499">
        <v>3950</v>
      </c>
      <c r="B3499" s="3" t="s">
        <v>3947</v>
      </c>
      <c r="C3499" s="3" t="s">
        <v>8058</v>
      </c>
      <c r="D3499" s="6">
        <v>4000</v>
      </c>
      <c r="E3499" s="8">
        <v>25</v>
      </c>
      <c r="F3499" t="s">
        <v>8220</v>
      </c>
      <c r="G3499" t="s">
        <v>8223</v>
      </c>
      <c r="H3499" t="s">
        <v>8245</v>
      </c>
      <c r="I3499" s="14">
        <v>1460140500</v>
      </c>
      <c r="J3499" s="14">
        <v>1457628680</v>
      </c>
      <c r="K3499" t="b">
        <v>0</v>
      </c>
      <c r="L3499">
        <v>1</v>
      </c>
      <c r="M3499" t="b">
        <v>0</v>
      </c>
      <c r="N3499" t="s">
        <v>8269</v>
      </c>
      <c r="O3499">
        <f t="shared" si="222"/>
        <v>1</v>
      </c>
      <c r="P3499" t="s">
        <v>8319</v>
      </c>
      <c r="Q3499" t="s">
        <v>8320</v>
      </c>
      <c r="R3499" s="12">
        <f t="shared" si="219"/>
        <v>42439.702314814815</v>
      </c>
      <c r="S3499" s="13">
        <f t="shared" si="220"/>
        <v>42468.774305555555</v>
      </c>
    </row>
    <row r="3500" spans="1:20" ht="43.2" x14ac:dyDescent="0.3">
      <c r="A3500">
        <v>2820</v>
      </c>
      <c r="B3500" s="3" t="s">
        <v>2820</v>
      </c>
      <c r="C3500" s="3" t="s">
        <v>6930</v>
      </c>
      <c r="D3500" s="6">
        <v>200</v>
      </c>
      <c r="E3500" s="8">
        <v>272</v>
      </c>
      <c r="F3500" t="s">
        <v>8218</v>
      </c>
      <c r="G3500" t="s">
        <v>8224</v>
      </c>
      <c r="H3500" t="s">
        <v>8246</v>
      </c>
      <c r="I3500" s="14">
        <v>1456444800</v>
      </c>
      <c r="J3500" s="14">
        <v>1454337589</v>
      </c>
      <c r="K3500" t="b">
        <v>0</v>
      </c>
      <c r="L3500">
        <v>20</v>
      </c>
      <c r="M3500" t="b">
        <v>1</v>
      </c>
      <c r="N3500" t="s">
        <v>8269</v>
      </c>
      <c r="O3500">
        <f t="shared" si="222"/>
        <v>136</v>
      </c>
      <c r="P3500" t="s">
        <v>8319</v>
      </c>
      <c r="Q3500" t="s">
        <v>8320</v>
      </c>
      <c r="R3500" s="12">
        <f t="shared" si="219"/>
        <v>42401.610983796301</v>
      </c>
      <c r="S3500" s="13">
        <f t="shared" si="220"/>
        <v>42426</v>
      </c>
    </row>
    <row r="3501" spans="1:20" ht="57.6" x14ac:dyDescent="0.3">
      <c r="A3501">
        <v>3708</v>
      </c>
      <c r="B3501" s="3" t="s">
        <v>3705</v>
      </c>
      <c r="C3501" s="3" t="s">
        <v>7818</v>
      </c>
      <c r="D3501" s="6">
        <v>700</v>
      </c>
      <c r="E3501" s="8">
        <v>2100</v>
      </c>
      <c r="F3501" t="s">
        <v>8218</v>
      </c>
      <c r="G3501" t="s">
        <v>8223</v>
      </c>
      <c r="H3501" t="s">
        <v>8245</v>
      </c>
      <c r="I3501" s="14">
        <v>1404444286</v>
      </c>
      <c r="J3501" s="14">
        <v>1403234686</v>
      </c>
      <c r="K3501" t="b">
        <v>0</v>
      </c>
      <c r="L3501">
        <v>39</v>
      </c>
      <c r="M3501" t="b">
        <v>1</v>
      </c>
      <c r="N3501" t="s">
        <v>8269</v>
      </c>
      <c r="O3501">
        <f t="shared" si="222"/>
        <v>300</v>
      </c>
      <c r="P3501" t="s">
        <v>8319</v>
      </c>
      <c r="Q3501" t="s">
        <v>8320</v>
      </c>
      <c r="R3501" s="12">
        <f t="shared" si="219"/>
        <v>41810.142199074071</v>
      </c>
      <c r="S3501" s="13">
        <f t="shared" si="220"/>
        <v>41824.142199074071</v>
      </c>
      <c r="T3501">
        <f>YEAR(R3501)</f>
        <v>2014</v>
      </c>
    </row>
    <row r="3502" spans="1:20" ht="57.6" x14ac:dyDescent="0.3">
      <c r="A3502">
        <v>536</v>
      </c>
      <c r="B3502" s="3" t="s">
        <v>537</v>
      </c>
      <c r="C3502" s="3" t="s">
        <v>4646</v>
      </c>
      <c r="D3502" s="6">
        <v>3300</v>
      </c>
      <c r="E3502" s="8">
        <v>3902.5</v>
      </c>
      <c r="F3502" t="s">
        <v>8218</v>
      </c>
      <c r="G3502" t="s">
        <v>8224</v>
      </c>
      <c r="H3502" t="s">
        <v>8246</v>
      </c>
      <c r="I3502" s="14">
        <v>1438624800</v>
      </c>
      <c r="J3502" s="14">
        <v>1435133807</v>
      </c>
      <c r="K3502" t="b">
        <v>0</v>
      </c>
      <c r="L3502">
        <v>39</v>
      </c>
      <c r="M3502" t="b">
        <v>1</v>
      </c>
      <c r="N3502" t="s">
        <v>8269</v>
      </c>
      <c r="O3502">
        <f t="shared" si="222"/>
        <v>118</v>
      </c>
      <c r="P3502" t="s">
        <v>8319</v>
      </c>
      <c r="Q3502" t="s">
        <v>8320</v>
      </c>
      <c r="R3502" s="12">
        <f t="shared" si="219"/>
        <v>42179.344988425932</v>
      </c>
      <c r="S3502" s="13">
        <f t="shared" si="220"/>
        <v>42219.75</v>
      </c>
    </row>
    <row r="3503" spans="1:20" ht="43.2" x14ac:dyDescent="0.3">
      <c r="A3503">
        <v>2829</v>
      </c>
      <c r="B3503" s="3" t="s">
        <v>2829</v>
      </c>
      <c r="C3503" s="3" t="s">
        <v>6939</v>
      </c>
      <c r="D3503" s="6">
        <v>2500</v>
      </c>
      <c r="E3503" s="8">
        <v>2663</v>
      </c>
      <c r="F3503" t="s">
        <v>8218</v>
      </c>
      <c r="G3503" t="s">
        <v>8224</v>
      </c>
      <c r="H3503" t="s">
        <v>8246</v>
      </c>
      <c r="I3503" s="14">
        <v>1464863118</v>
      </c>
      <c r="J3503" s="14">
        <v>1462443918</v>
      </c>
      <c r="K3503" t="b">
        <v>0</v>
      </c>
      <c r="L3503">
        <v>76</v>
      </c>
      <c r="M3503" t="b">
        <v>1</v>
      </c>
      <c r="N3503" t="s">
        <v>8269</v>
      </c>
      <c r="O3503">
        <f t="shared" si="222"/>
        <v>107</v>
      </c>
      <c r="P3503" t="s">
        <v>8319</v>
      </c>
      <c r="Q3503" t="s">
        <v>8320</v>
      </c>
      <c r="R3503" s="12">
        <f t="shared" si="219"/>
        <v>42495.434236111112</v>
      </c>
      <c r="S3503" s="13">
        <f t="shared" si="220"/>
        <v>42523.434236111112</v>
      </c>
    </row>
    <row r="3504" spans="1:20" ht="57.6" x14ac:dyDescent="0.3">
      <c r="A3504">
        <v>2821</v>
      </c>
      <c r="B3504" s="3" t="s">
        <v>2821</v>
      </c>
      <c r="C3504" s="3" t="s">
        <v>6931</v>
      </c>
      <c r="D3504" s="6">
        <v>1000</v>
      </c>
      <c r="E3504" s="8">
        <v>1000</v>
      </c>
      <c r="F3504" t="s">
        <v>8218</v>
      </c>
      <c r="G3504" t="s">
        <v>8224</v>
      </c>
      <c r="H3504" t="s">
        <v>8246</v>
      </c>
      <c r="I3504" s="14">
        <v>1411510135</v>
      </c>
      <c r="J3504" s="14">
        <v>1408918135</v>
      </c>
      <c r="K3504" t="b">
        <v>0</v>
      </c>
      <c r="L3504">
        <v>35</v>
      </c>
      <c r="M3504" t="b">
        <v>1</v>
      </c>
      <c r="N3504" t="s">
        <v>8269</v>
      </c>
      <c r="O3504">
        <f t="shared" si="222"/>
        <v>100</v>
      </c>
      <c r="P3504" t="s">
        <v>8319</v>
      </c>
      <c r="Q3504" t="s">
        <v>8320</v>
      </c>
      <c r="R3504" s="12">
        <f t="shared" si="219"/>
        <v>41875.922858796301</v>
      </c>
      <c r="S3504" s="13">
        <f t="shared" si="220"/>
        <v>41905.922858796301</v>
      </c>
    </row>
    <row r="3505" spans="1:20" ht="43.2" x14ac:dyDescent="0.3">
      <c r="A3505">
        <v>3297</v>
      </c>
      <c r="B3505" s="3" t="s">
        <v>3297</v>
      </c>
      <c r="C3505" s="3" t="s">
        <v>7407</v>
      </c>
      <c r="D3505" s="6">
        <v>5500</v>
      </c>
      <c r="E3505" s="8">
        <v>5504</v>
      </c>
      <c r="F3505" t="s">
        <v>8218</v>
      </c>
      <c r="G3505" t="s">
        <v>8224</v>
      </c>
      <c r="H3505" t="s">
        <v>8246</v>
      </c>
      <c r="I3505" s="14">
        <v>1438037940</v>
      </c>
      <c r="J3505" s="14">
        <v>1436380256</v>
      </c>
      <c r="K3505" t="b">
        <v>0</v>
      </c>
      <c r="L3505">
        <v>44</v>
      </c>
      <c r="M3505" t="b">
        <v>1</v>
      </c>
      <c r="N3505" t="s">
        <v>8269</v>
      </c>
      <c r="O3505">
        <f t="shared" si="222"/>
        <v>100</v>
      </c>
      <c r="P3505" t="s">
        <v>8319</v>
      </c>
      <c r="Q3505" t="s">
        <v>8320</v>
      </c>
      <c r="R3505" s="12">
        <f t="shared" si="219"/>
        <v>42193.771481481483</v>
      </c>
      <c r="S3505" s="13">
        <f t="shared" si="220"/>
        <v>42212.957638888889</v>
      </c>
    </row>
    <row r="3506" spans="1:20" ht="43.2" x14ac:dyDescent="0.3">
      <c r="A3506">
        <v>3739</v>
      </c>
      <c r="B3506" s="3" t="s">
        <v>3736</v>
      </c>
      <c r="C3506" s="3" t="s">
        <v>7849</v>
      </c>
      <c r="D3506" s="6">
        <v>4000</v>
      </c>
      <c r="E3506" s="8">
        <v>805</v>
      </c>
      <c r="F3506" t="s">
        <v>8220</v>
      </c>
      <c r="G3506" t="s">
        <v>8224</v>
      </c>
      <c r="H3506" t="s">
        <v>8246</v>
      </c>
      <c r="I3506" s="14">
        <v>1468752468</v>
      </c>
      <c r="J3506" s="14">
        <v>1467024468</v>
      </c>
      <c r="K3506" t="b">
        <v>0</v>
      </c>
      <c r="L3506">
        <v>8</v>
      </c>
      <c r="M3506" t="b">
        <v>0</v>
      </c>
      <c r="N3506" t="s">
        <v>8269</v>
      </c>
      <c r="O3506">
        <f t="shared" si="222"/>
        <v>20</v>
      </c>
      <c r="P3506" t="s">
        <v>8319</v>
      </c>
      <c r="Q3506" t="s">
        <v>8320</v>
      </c>
      <c r="R3506" s="12">
        <f t="shared" si="219"/>
        <v>42548.449861111112</v>
      </c>
      <c r="S3506" s="13">
        <f t="shared" si="220"/>
        <v>42568.449861111112</v>
      </c>
    </row>
    <row r="3507" spans="1:20" ht="57.6" x14ac:dyDescent="0.3">
      <c r="A3507">
        <v>4099</v>
      </c>
      <c r="B3507" s="3" t="s">
        <v>4095</v>
      </c>
      <c r="C3507" s="3" t="s">
        <v>8202</v>
      </c>
      <c r="D3507" s="6">
        <v>4500</v>
      </c>
      <c r="E3507" s="8">
        <v>50</v>
      </c>
      <c r="F3507" t="s">
        <v>8220</v>
      </c>
      <c r="G3507" t="s">
        <v>8223</v>
      </c>
      <c r="H3507" t="s">
        <v>8245</v>
      </c>
      <c r="I3507" s="14">
        <v>1472847873</v>
      </c>
      <c r="J3507" s="14">
        <v>1468959873</v>
      </c>
      <c r="K3507" t="b">
        <v>0</v>
      </c>
      <c r="L3507">
        <v>1</v>
      </c>
      <c r="M3507" t="b">
        <v>0</v>
      </c>
      <c r="N3507" t="s">
        <v>8269</v>
      </c>
      <c r="O3507">
        <f t="shared" si="222"/>
        <v>1</v>
      </c>
      <c r="P3507" t="s">
        <v>8319</v>
      </c>
      <c r="Q3507" t="s">
        <v>8320</v>
      </c>
      <c r="R3507" s="12">
        <f t="shared" si="219"/>
        <v>42570.850381944445</v>
      </c>
      <c r="S3507" s="13">
        <f t="shared" si="220"/>
        <v>42615.850381944445</v>
      </c>
    </row>
    <row r="3508" spans="1:20" ht="28.8" x14ac:dyDescent="0.3">
      <c r="A3508">
        <v>2830</v>
      </c>
      <c r="B3508" s="3" t="s">
        <v>2830</v>
      </c>
      <c r="C3508" s="3" t="s">
        <v>6940</v>
      </c>
      <c r="D3508" s="6">
        <v>3000</v>
      </c>
      <c r="E3508" s="8">
        <v>3000</v>
      </c>
      <c r="F3508" t="s">
        <v>8218</v>
      </c>
      <c r="G3508" t="s">
        <v>8223</v>
      </c>
      <c r="H3508" t="s">
        <v>8245</v>
      </c>
      <c r="I3508" s="14">
        <v>1399867140</v>
      </c>
      <c r="J3508" s="14">
        <v>1398802148</v>
      </c>
      <c r="K3508" t="b">
        <v>0</v>
      </c>
      <c r="L3508">
        <v>11</v>
      </c>
      <c r="M3508" t="b">
        <v>1</v>
      </c>
      <c r="N3508" t="s">
        <v>8269</v>
      </c>
      <c r="O3508">
        <f t="shared" si="222"/>
        <v>100</v>
      </c>
      <c r="P3508" t="s">
        <v>8319</v>
      </c>
      <c r="Q3508" t="s">
        <v>8320</v>
      </c>
      <c r="R3508" s="12">
        <f t="shared" si="219"/>
        <v>41758.839675925927</v>
      </c>
      <c r="S3508" s="13">
        <f t="shared" si="220"/>
        <v>41771.165972222225</v>
      </c>
      <c r="T3508">
        <f>YEAR(R3508)</f>
        <v>2014</v>
      </c>
    </row>
    <row r="3509" spans="1:20" ht="43.2" x14ac:dyDescent="0.3">
      <c r="A3509">
        <v>3665</v>
      </c>
      <c r="B3509" s="3" t="s">
        <v>3662</v>
      </c>
      <c r="C3509" s="3" t="s">
        <v>7775</v>
      </c>
      <c r="D3509" s="6">
        <v>620</v>
      </c>
      <c r="E3509" s="8">
        <v>714</v>
      </c>
      <c r="F3509" t="s">
        <v>8218</v>
      </c>
      <c r="G3509" t="s">
        <v>8229</v>
      </c>
      <c r="H3509" t="s">
        <v>8248</v>
      </c>
      <c r="I3509" s="14">
        <v>1446062040</v>
      </c>
      <c r="J3509" s="14">
        <v>1445109822</v>
      </c>
      <c r="K3509" t="b">
        <v>0</v>
      </c>
      <c r="L3509">
        <v>14</v>
      </c>
      <c r="M3509" t="b">
        <v>1</v>
      </c>
      <c r="N3509" t="s">
        <v>8269</v>
      </c>
      <c r="O3509">
        <f t="shared" si="222"/>
        <v>115</v>
      </c>
      <c r="P3509" t="s">
        <v>8319</v>
      </c>
      <c r="Q3509" t="s">
        <v>8320</v>
      </c>
      <c r="R3509" s="12">
        <f t="shared" si="219"/>
        <v>42294.808124999996</v>
      </c>
      <c r="S3509" s="13">
        <f t="shared" si="220"/>
        <v>42305.829166666663</v>
      </c>
    </row>
    <row r="3510" spans="1:20" ht="43.2" x14ac:dyDescent="0.3">
      <c r="A3510">
        <v>2851</v>
      </c>
      <c r="B3510" s="3" t="s">
        <v>2851</v>
      </c>
      <c r="C3510" s="3" t="s">
        <v>6961</v>
      </c>
      <c r="D3510" s="6">
        <v>4500</v>
      </c>
      <c r="E3510" s="8">
        <v>0</v>
      </c>
      <c r="F3510" t="s">
        <v>8220</v>
      </c>
      <c r="G3510" t="s">
        <v>8240</v>
      </c>
      <c r="H3510" t="s">
        <v>8248</v>
      </c>
      <c r="I3510" s="14">
        <v>1454109420</v>
      </c>
      <c r="J3510" s="14">
        <v>1453334629</v>
      </c>
      <c r="K3510" t="b">
        <v>0</v>
      </c>
      <c r="L3510">
        <v>0</v>
      </c>
      <c r="M3510" t="b">
        <v>0</v>
      </c>
      <c r="N3510" t="s">
        <v>8269</v>
      </c>
      <c r="O3510">
        <f t="shared" si="222"/>
        <v>0</v>
      </c>
      <c r="P3510" t="s">
        <v>8319</v>
      </c>
      <c r="Q3510" t="s">
        <v>8320</v>
      </c>
      <c r="R3510" s="12">
        <f t="shared" si="219"/>
        <v>42390.002650462964</v>
      </c>
      <c r="S3510" s="13">
        <f t="shared" si="220"/>
        <v>42398.970138888893</v>
      </c>
    </row>
    <row r="3511" spans="1:20" ht="43.2" x14ac:dyDescent="0.3">
      <c r="A3511">
        <v>3421</v>
      </c>
      <c r="B3511" s="3" t="s">
        <v>3420</v>
      </c>
      <c r="C3511" s="3" t="s">
        <v>7531</v>
      </c>
      <c r="D3511" s="6">
        <v>10000</v>
      </c>
      <c r="E3511" s="8">
        <v>10115</v>
      </c>
      <c r="F3511" t="s">
        <v>8218</v>
      </c>
      <c r="G3511" t="s">
        <v>8223</v>
      </c>
      <c r="H3511" t="s">
        <v>8245</v>
      </c>
      <c r="I3511" s="14">
        <v>1425495563</v>
      </c>
      <c r="J3511" s="14">
        <v>1422903563</v>
      </c>
      <c r="K3511" t="b">
        <v>0</v>
      </c>
      <c r="L3511">
        <v>98</v>
      </c>
      <c r="M3511" t="b">
        <v>1</v>
      </c>
      <c r="N3511" t="s">
        <v>8269</v>
      </c>
      <c r="O3511">
        <f t="shared" si="222"/>
        <v>101</v>
      </c>
      <c r="P3511" t="s">
        <v>8319</v>
      </c>
      <c r="Q3511" t="s">
        <v>8320</v>
      </c>
      <c r="R3511" s="12">
        <f t="shared" si="219"/>
        <v>42037.791238425925</v>
      </c>
      <c r="S3511" s="13">
        <f t="shared" si="220"/>
        <v>42067.791238425925</v>
      </c>
      <c r="T3511">
        <f>YEAR(R3511)</f>
        <v>2015</v>
      </c>
    </row>
    <row r="3512" spans="1:20" ht="43.2" x14ac:dyDescent="0.3">
      <c r="A3512">
        <v>3934</v>
      </c>
      <c r="B3512" s="3" t="s">
        <v>3931</v>
      </c>
      <c r="C3512" s="3" t="s">
        <v>8042</v>
      </c>
      <c r="D3512" s="6">
        <v>5000</v>
      </c>
      <c r="E3512" s="8">
        <v>550</v>
      </c>
      <c r="F3512" t="s">
        <v>8220</v>
      </c>
      <c r="G3512" t="s">
        <v>8223</v>
      </c>
      <c r="H3512" t="s">
        <v>8245</v>
      </c>
      <c r="I3512" s="14">
        <v>1443704400</v>
      </c>
      <c r="J3512" s="14">
        <v>1439827639</v>
      </c>
      <c r="K3512" t="b">
        <v>0</v>
      </c>
      <c r="L3512">
        <v>12</v>
      </c>
      <c r="M3512" t="b">
        <v>0</v>
      </c>
      <c r="N3512" t="s">
        <v>8269</v>
      </c>
      <c r="O3512">
        <f t="shared" si="222"/>
        <v>11</v>
      </c>
      <c r="P3512" t="s">
        <v>8319</v>
      </c>
      <c r="Q3512" t="s">
        <v>8320</v>
      </c>
      <c r="R3512" s="12">
        <f t="shared" si="219"/>
        <v>42233.671747685185</v>
      </c>
      <c r="S3512" s="13">
        <f t="shared" si="220"/>
        <v>42278.541666666672</v>
      </c>
    </row>
    <row r="3513" spans="1:20" ht="43.2" x14ac:dyDescent="0.3">
      <c r="A3513">
        <v>3534</v>
      </c>
      <c r="B3513" s="3" t="s">
        <v>3533</v>
      </c>
      <c r="C3513" s="3" t="s">
        <v>7644</v>
      </c>
      <c r="D3513" s="6">
        <v>5000</v>
      </c>
      <c r="E3513" s="8">
        <v>7810</v>
      </c>
      <c r="F3513" t="s">
        <v>8218</v>
      </c>
      <c r="G3513" t="s">
        <v>8223</v>
      </c>
      <c r="H3513" t="s">
        <v>8245</v>
      </c>
      <c r="I3513" s="14">
        <v>1443711623</v>
      </c>
      <c r="J3513" s="14">
        <v>1440687623</v>
      </c>
      <c r="K3513" t="b">
        <v>0</v>
      </c>
      <c r="L3513">
        <v>204</v>
      </c>
      <c r="M3513" t="b">
        <v>1</v>
      </c>
      <c r="N3513" t="s">
        <v>8269</v>
      </c>
      <c r="O3513">
        <f t="shared" si="222"/>
        <v>156</v>
      </c>
      <c r="P3513" t="s">
        <v>8319</v>
      </c>
      <c r="Q3513" t="s">
        <v>8320</v>
      </c>
      <c r="R3513" s="12">
        <f t="shared" si="219"/>
        <v>42243.6252662037</v>
      </c>
      <c r="S3513" s="13">
        <f t="shared" si="220"/>
        <v>42278.6252662037</v>
      </c>
      <c r="T3513">
        <f t="shared" ref="T3513:T3514" si="227">YEAR(R3513)</f>
        <v>2015</v>
      </c>
    </row>
    <row r="3514" spans="1:20" ht="43.2" x14ac:dyDescent="0.3">
      <c r="A3514">
        <v>1289</v>
      </c>
      <c r="B3514" s="3" t="s">
        <v>1290</v>
      </c>
      <c r="C3514" s="3" t="s">
        <v>5399</v>
      </c>
      <c r="D3514" s="6">
        <v>1500</v>
      </c>
      <c r="E3514" s="8">
        <v>1876</v>
      </c>
      <c r="F3514" t="s">
        <v>8218</v>
      </c>
      <c r="G3514" t="s">
        <v>8223</v>
      </c>
      <c r="H3514" t="s">
        <v>8245</v>
      </c>
      <c r="I3514" s="14">
        <v>1483499645</v>
      </c>
      <c r="J3514" s="14">
        <v>1480907645</v>
      </c>
      <c r="K3514" t="b">
        <v>0</v>
      </c>
      <c r="L3514">
        <v>52</v>
      </c>
      <c r="M3514" t="b">
        <v>1</v>
      </c>
      <c r="N3514" t="s">
        <v>8269</v>
      </c>
      <c r="O3514">
        <f t="shared" si="222"/>
        <v>125</v>
      </c>
      <c r="P3514" t="s">
        <v>8319</v>
      </c>
      <c r="Q3514" t="s">
        <v>8320</v>
      </c>
      <c r="R3514" s="12">
        <f t="shared" si="219"/>
        <v>42709.134780092587</v>
      </c>
      <c r="S3514" s="13">
        <f t="shared" si="220"/>
        <v>42739.134780092587</v>
      </c>
      <c r="T3514">
        <f t="shared" si="227"/>
        <v>2016</v>
      </c>
    </row>
    <row r="3515" spans="1:20" ht="57.6" x14ac:dyDescent="0.3">
      <c r="A3515">
        <v>3856</v>
      </c>
      <c r="B3515" s="3" t="s">
        <v>3853</v>
      </c>
      <c r="C3515" s="3" t="s">
        <v>7965</v>
      </c>
      <c r="D3515" s="6">
        <v>5000</v>
      </c>
      <c r="E3515" s="8">
        <v>1</v>
      </c>
      <c r="F3515" t="s">
        <v>8220</v>
      </c>
      <c r="G3515" t="s">
        <v>8223</v>
      </c>
      <c r="H3515" t="s">
        <v>8245</v>
      </c>
      <c r="I3515" s="14">
        <v>1425833403</v>
      </c>
      <c r="J3515" s="14">
        <v>1423245003</v>
      </c>
      <c r="K3515" t="b">
        <v>0</v>
      </c>
      <c r="L3515">
        <v>1</v>
      </c>
      <c r="M3515" t="b">
        <v>0</v>
      </c>
      <c r="N3515" t="s">
        <v>8269</v>
      </c>
      <c r="O3515">
        <f t="shared" si="222"/>
        <v>0</v>
      </c>
      <c r="P3515" t="s">
        <v>8319</v>
      </c>
      <c r="Q3515" t="s">
        <v>8320</v>
      </c>
      <c r="R3515" s="12">
        <f t="shared" si="219"/>
        <v>42041.743090277778</v>
      </c>
      <c r="S3515" s="13">
        <f t="shared" si="220"/>
        <v>42071.701423611114</v>
      </c>
    </row>
    <row r="3516" spans="1:20" ht="43.2" x14ac:dyDescent="0.3">
      <c r="A3516">
        <v>3919</v>
      </c>
      <c r="B3516" s="3" t="s">
        <v>3916</v>
      </c>
      <c r="C3516" s="3" t="s">
        <v>8027</v>
      </c>
      <c r="D3516" s="6">
        <v>5000</v>
      </c>
      <c r="E3516" s="8">
        <v>90</v>
      </c>
      <c r="F3516" t="s">
        <v>8220</v>
      </c>
      <c r="G3516" t="s">
        <v>8224</v>
      </c>
      <c r="H3516" t="s">
        <v>8246</v>
      </c>
      <c r="I3516" s="14">
        <v>1453075200</v>
      </c>
      <c r="J3516" s="14">
        <v>1450628773</v>
      </c>
      <c r="K3516" t="b">
        <v>0</v>
      </c>
      <c r="L3516">
        <v>3</v>
      </c>
      <c r="M3516" t="b">
        <v>0</v>
      </c>
      <c r="N3516" t="s">
        <v>8269</v>
      </c>
      <c r="O3516">
        <f t="shared" si="222"/>
        <v>2</v>
      </c>
      <c r="P3516" t="s">
        <v>8319</v>
      </c>
      <c r="Q3516" t="s">
        <v>8320</v>
      </c>
      <c r="R3516" s="12">
        <f t="shared" si="219"/>
        <v>42358.684872685189</v>
      </c>
      <c r="S3516" s="13">
        <f t="shared" si="220"/>
        <v>42387</v>
      </c>
    </row>
    <row r="3517" spans="1:20" ht="43.2" x14ac:dyDescent="0.3">
      <c r="A3517">
        <v>3282</v>
      </c>
      <c r="B3517" s="3" t="s">
        <v>3282</v>
      </c>
      <c r="C3517" s="3" t="s">
        <v>7392</v>
      </c>
      <c r="D3517" s="6">
        <v>31000</v>
      </c>
      <c r="E3517" s="8">
        <v>31820.5</v>
      </c>
      <c r="F3517" t="s">
        <v>8218</v>
      </c>
      <c r="G3517" t="s">
        <v>8223</v>
      </c>
      <c r="H3517" t="s">
        <v>8245</v>
      </c>
      <c r="I3517" s="14">
        <v>1461904788</v>
      </c>
      <c r="J3517" s="14">
        <v>1458103188</v>
      </c>
      <c r="K3517" t="b">
        <v>0</v>
      </c>
      <c r="L3517">
        <v>237</v>
      </c>
      <c r="M3517" t="b">
        <v>1</v>
      </c>
      <c r="N3517" t="s">
        <v>8269</v>
      </c>
      <c r="O3517">
        <f t="shared" si="222"/>
        <v>103</v>
      </c>
      <c r="P3517" t="s">
        <v>8319</v>
      </c>
      <c r="Q3517" t="s">
        <v>8320</v>
      </c>
      <c r="R3517" s="12">
        <f t="shared" si="219"/>
        <v>42445.19430555556</v>
      </c>
      <c r="S3517" s="13">
        <f t="shared" si="220"/>
        <v>42489.19430555556</v>
      </c>
      <c r="T3517">
        <f t="shared" ref="T3517:T3518" si="228">YEAR(R3517)</f>
        <v>2016</v>
      </c>
    </row>
    <row r="3518" spans="1:20" ht="43.2" x14ac:dyDescent="0.3">
      <c r="A3518">
        <v>3493</v>
      </c>
      <c r="B3518" s="3" t="s">
        <v>3492</v>
      </c>
      <c r="C3518" s="3" t="s">
        <v>7603</v>
      </c>
      <c r="D3518" s="6">
        <v>1500</v>
      </c>
      <c r="E3518" s="8">
        <v>1500</v>
      </c>
      <c r="F3518" t="s">
        <v>8218</v>
      </c>
      <c r="G3518" t="s">
        <v>8223</v>
      </c>
      <c r="H3518" t="s">
        <v>8245</v>
      </c>
      <c r="I3518" s="14">
        <v>1408252260</v>
      </c>
      <c r="J3518" s="14">
        <v>1406580436</v>
      </c>
      <c r="K3518" t="b">
        <v>0</v>
      </c>
      <c r="L3518">
        <v>29</v>
      </c>
      <c r="M3518" t="b">
        <v>1</v>
      </c>
      <c r="N3518" t="s">
        <v>8269</v>
      </c>
      <c r="O3518">
        <f t="shared" si="222"/>
        <v>100</v>
      </c>
      <c r="P3518" t="s">
        <v>8319</v>
      </c>
      <c r="Q3518" t="s">
        <v>8320</v>
      </c>
      <c r="R3518" s="12">
        <f t="shared" si="219"/>
        <v>41848.866157407407</v>
      </c>
      <c r="S3518" s="13">
        <f t="shared" si="220"/>
        <v>41868.21597222222</v>
      </c>
      <c r="T3518">
        <f t="shared" si="228"/>
        <v>2014</v>
      </c>
    </row>
    <row r="3519" spans="1:20" ht="43.2" x14ac:dyDescent="0.3">
      <c r="A3519">
        <v>3943</v>
      </c>
      <c r="B3519" s="3" t="s">
        <v>3940</v>
      </c>
      <c r="C3519" s="3" t="s">
        <v>8051</v>
      </c>
      <c r="D3519" s="6">
        <v>5000</v>
      </c>
      <c r="E3519" s="8">
        <v>1782</v>
      </c>
      <c r="F3519" t="s">
        <v>8220</v>
      </c>
      <c r="G3519" t="s">
        <v>8223</v>
      </c>
      <c r="H3519" t="s">
        <v>8245</v>
      </c>
      <c r="I3519" s="14">
        <v>1446483000</v>
      </c>
      <c r="J3519" s="14">
        <v>1443811268</v>
      </c>
      <c r="K3519" t="b">
        <v>0</v>
      </c>
      <c r="L3519">
        <v>13</v>
      </c>
      <c r="M3519" t="b">
        <v>0</v>
      </c>
      <c r="N3519" t="s">
        <v>8269</v>
      </c>
      <c r="O3519">
        <f t="shared" si="222"/>
        <v>36</v>
      </c>
      <c r="P3519" t="s">
        <v>8319</v>
      </c>
      <c r="Q3519" t="s">
        <v>8320</v>
      </c>
      <c r="R3519" s="12">
        <f t="shared" si="219"/>
        <v>42279.778564814813</v>
      </c>
      <c r="S3519" s="13">
        <f t="shared" si="220"/>
        <v>42310.701388888891</v>
      </c>
    </row>
    <row r="3520" spans="1:20" ht="43.2" x14ac:dyDescent="0.3">
      <c r="A3520">
        <v>3353</v>
      </c>
      <c r="B3520" s="3" t="s">
        <v>3352</v>
      </c>
      <c r="C3520" s="3" t="s">
        <v>7463</v>
      </c>
      <c r="D3520" s="6">
        <v>500</v>
      </c>
      <c r="E3520" s="8">
        <v>1575</v>
      </c>
      <c r="F3520" t="s">
        <v>8218</v>
      </c>
      <c r="G3520" t="s">
        <v>8224</v>
      </c>
      <c r="H3520" t="s">
        <v>8246</v>
      </c>
      <c r="I3520" s="14">
        <v>1462230000</v>
      </c>
      <c r="J3520" s="14">
        <v>1461061350</v>
      </c>
      <c r="K3520" t="b">
        <v>0</v>
      </c>
      <c r="L3520">
        <v>44</v>
      </c>
      <c r="M3520" t="b">
        <v>1</v>
      </c>
      <c r="N3520" t="s">
        <v>8269</v>
      </c>
      <c r="O3520">
        <f t="shared" si="222"/>
        <v>315</v>
      </c>
      <c r="P3520" t="s">
        <v>8319</v>
      </c>
      <c r="Q3520" t="s">
        <v>8320</v>
      </c>
      <c r="R3520" s="12">
        <f t="shared" si="219"/>
        <v>42479.432291666672</v>
      </c>
      <c r="S3520" s="13">
        <f t="shared" si="220"/>
        <v>42492.958333333328</v>
      </c>
    </row>
    <row r="3521" spans="1:20" ht="28.8" x14ac:dyDescent="0.3">
      <c r="A3521">
        <v>3158</v>
      </c>
      <c r="B3521" s="3" t="s">
        <v>3158</v>
      </c>
      <c r="C3521" s="3" t="s">
        <v>7268</v>
      </c>
      <c r="D3521" s="6">
        <v>5000</v>
      </c>
      <c r="E3521" s="8">
        <v>5700</v>
      </c>
      <c r="F3521" t="s">
        <v>8218</v>
      </c>
      <c r="G3521" t="s">
        <v>8223</v>
      </c>
      <c r="H3521" t="s">
        <v>8245</v>
      </c>
      <c r="I3521" s="14">
        <v>1374523752</v>
      </c>
      <c r="J3521" s="14">
        <v>1371931752</v>
      </c>
      <c r="K3521" t="b">
        <v>1</v>
      </c>
      <c r="L3521">
        <v>69</v>
      </c>
      <c r="M3521" t="b">
        <v>1</v>
      </c>
      <c r="N3521" t="s">
        <v>8269</v>
      </c>
      <c r="O3521">
        <f t="shared" si="222"/>
        <v>114</v>
      </c>
      <c r="P3521" t="s">
        <v>8319</v>
      </c>
      <c r="Q3521" t="s">
        <v>8320</v>
      </c>
      <c r="R3521" s="12">
        <f t="shared" si="219"/>
        <v>41447.839722222219</v>
      </c>
      <c r="S3521" s="13">
        <f t="shared" si="220"/>
        <v>41477.839722222219</v>
      </c>
      <c r="T3521">
        <f>YEAR(R3521)</f>
        <v>2013</v>
      </c>
    </row>
    <row r="3522" spans="1:20" ht="57.6" x14ac:dyDescent="0.3">
      <c r="A3522">
        <v>2870</v>
      </c>
      <c r="B3522" s="3" t="s">
        <v>2870</v>
      </c>
      <c r="C3522" s="3" t="s">
        <v>6980</v>
      </c>
      <c r="D3522" s="6">
        <v>5000</v>
      </c>
      <c r="E3522" s="8">
        <v>750</v>
      </c>
      <c r="F3522" t="s">
        <v>8220</v>
      </c>
      <c r="G3522" t="s">
        <v>8223</v>
      </c>
      <c r="H3522" t="s">
        <v>8245</v>
      </c>
      <c r="I3522" s="14">
        <v>1400301165</v>
      </c>
      <c r="J3522" s="14">
        <v>1397709165</v>
      </c>
      <c r="K3522" t="b">
        <v>0</v>
      </c>
      <c r="L3522">
        <v>9</v>
      </c>
      <c r="M3522" t="b">
        <v>0</v>
      </c>
      <c r="N3522" t="s">
        <v>8269</v>
      </c>
      <c r="O3522">
        <f t="shared" si="222"/>
        <v>15</v>
      </c>
      <c r="P3522" t="s">
        <v>8319</v>
      </c>
      <c r="Q3522" t="s">
        <v>8320</v>
      </c>
      <c r="R3522" s="12">
        <f t="shared" ref="R3522:R3585" si="229">(((J3522/60)/60)/24)+DATE(1970,1,1)</f>
        <v>41746.189409722225</v>
      </c>
      <c r="S3522" s="13">
        <f t="shared" ref="S3522:S3585" si="230">(((I3522/60)/60)/24)+DATE(1970,1,1)</f>
        <v>41776.189409722225</v>
      </c>
    </row>
    <row r="3523" spans="1:20" ht="57.6" x14ac:dyDescent="0.3">
      <c r="A3523">
        <v>3187</v>
      </c>
      <c r="B3523" s="3" t="s">
        <v>3187</v>
      </c>
      <c r="C3523" s="3" t="s">
        <v>7297</v>
      </c>
      <c r="D3523" s="6">
        <v>15000</v>
      </c>
      <c r="E3523" s="8">
        <v>17444</v>
      </c>
      <c r="F3523" t="s">
        <v>8218</v>
      </c>
      <c r="G3523" t="s">
        <v>8223</v>
      </c>
      <c r="H3523" t="s">
        <v>8245</v>
      </c>
      <c r="I3523" s="14">
        <v>1407167973</v>
      </c>
      <c r="J3523" s="14">
        <v>1405439973</v>
      </c>
      <c r="K3523" t="b">
        <v>1</v>
      </c>
      <c r="L3523">
        <v>244</v>
      </c>
      <c r="M3523" t="b">
        <v>1</v>
      </c>
      <c r="N3523" t="s">
        <v>8269</v>
      </c>
      <c r="O3523">
        <f t="shared" si="222"/>
        <v>116</v>
      </c>
      <c r="P3523" t="s">
        <v>8319</v>
      </c>
      <c r="Q3523" t="s">
        <v>8320</v>
      </c>
      <c r="R3523" s="12">
        <f t="shared" si="229"/>
        <v>41835.666354166664</v>
      </c>
      <c r="S3523" s="13">
        <f t="shared" si="230"/>
        <v>41855.666354166664</v>
      </c>
      <c r="T3523">
        <f>YEAR(R3523)</f>
        <v>2014</v>
      </c>
    </row>
    <row r="3524" spans="1:20" ht="43.2" x14ac:dyDescent="0.3">
      <c r="A3524">
        <v>4031</v>
      </c>
      <c r="B3524" s="3" t="s">
        <v>4027</v>
      </c>
      <c r="C3524" s="3" t="s">
        <v>8136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 s="14">
        <v>1418914964</v>
      </c>
      <c r="J3524" s="14">
        <v>1414591364</v>
      </c>
      <c r="K3524" t="b">
        <v>0</v>
      </c>
      <c r="L3524">
        <v>0</v>
      </c>
      <c r="M3524" t="b">
        <v>0</v>
      </c>
      <c r="N3524" t="s">
        <v>8269</v>
      </c>
      <c r="O3524">
        <f t="shared" si="222"/>
        <v>0</v>
      </c>
      <c r="P3524" t="s">
        <v>8319</v>
      </c>
      <c r="Q3524" t="s">
        <v>8320</v>
      </c>
      <c r="R3524" s="12">
        <f t="shared" si="229"/>
        <v>41941.585231481484</v>
      </c>
      <c r="S3524" s="13">
        <f t="shared" si="230"/>
        <v>41991.626898148148</v>
      </c>
    </row>
    <row r="3525" spans="1:20" ht="43.2" x14ac:dyDescent="0.3">
      <c r="A3525">
        <v>3294</v>
      </c>
      <c r="B3525" s="3" t="s">
        <v>3294</v>
      </c>
      <c r="C3525" s="3" t="s">
        <v>7404</v>
      </c>
      <c r="D3525" s="6">
        <v>600</v>
      </c>
      <c r="E3525" s="8">
        <v>710</v>
      </c>
      <c r="F3525" t="s">
        <v>8218</v>
      </c>
      <c r="G3525" t="s">
        <v>8224</v>
      </c>
      <c r="H3525" t="s">
        <v>8246</v>
      </c>
      <c r="I3525" s="14">
        <v>1434459554</v>
      </c>
      <c r="J3525" s="14">
        <v>1431867554</v>
      </c>
      <c r="K3525" t="b">
        <v>0</v>
      </c>
      <c r="L3525">
        <v>24</v>
      </c>
      <c r="M3525" t="b">
        <v>1</v>
      </c>
      <c r="N3525" t="s">
        <v>8269</v>
      </c>
      <c r="O3525">
        <f t="shared" si="222"/>
        <v>118</v>
      </c>
      <c r="P3525" t="s">
        <v>8319</v>
      </c>
      <c r="Q3525" t="s">
        <v>8320</v>
      </c>
      <c r="R3525" s="12">
        <f t="shared" si="229"/>
        <v>42141.541134259256</v>
      </c>
      <c r="S3525" s="13">
        <f t="shared" si="230"/>
        <v>42171.541134259256</v>
      </c>
    </row>
    <row r="3526" spans="1:20" ht="43.2" x14ac:dyDescent="0.3">
      <c r="A3526">
        <v>3482</v>
      </c>
      <c r="B3526" s="3" t="s">
        <v>3481</v>
      </c>
      <c r="C3526" s="3" t="s">
        <v>7592</v>
      </c>
      <c r="D3526" s="6">
        <v>3000</v>
      </c>
      <c r="E3526" s="8">
        <v>4150</v>
      </c>
      <c r="F3526" t="s">
        <v>8218</v>
      </c>
      <c r="G3526" t="s">
        <v>8224</v>
      </c>
      <c r="H3526" t="s">
        <v>8246</v>
      </c>
      <c r="I3526" s="14">
        <v>1404671466</v>
      </c>
      <c r="J3526" s="14">
        <v>1402079466</v>
      </c>
      <c r="K3526" t="b">
        <v>0</v>
      </c>
      <c r="L3526">
        <v>80</v>
      </c>
      <c r="M3526" t="b">
        <v>1</v>
      </c>
      <c r="N3526" t="s">
        <v>8269</v>
      </c>
      <c r="O3526">
        <f t="shared" si="222"/>
        <v>138</v>
      </c>
      <c r="P3526" t="s">
        <v>8319</v>
      </c>
      <c r="Q3526" t="s">
        <v>8320</v>
      </c>
      <c r="R3526" s="12">
        <f t="shared" si="229"/>
        <v>41796.771597222221</v>
      </c>
      <c r="S3526" s="13">
        <f t="shared" si="230"/>
        <v>41826.771597222221</v>
      </c>
    </row>
    <row r="3527" spans="1:20" ht="57.6" x14ac:dyDescent="0.3">
      <c r="A3527">
        <v>527</v>
      </c>
      <c r="B3527" s="3" t="s">
        <v>528</v>
      </c>
      <c r="C3527" s="3" t="s">
        <v>4637</v>
      </c>
      <c r="D3527" s="6">
        <v>10000</v>
      </c>
      <c r="E3527" s="8">
        <v>10085</v>
      </c>
      <c r="F3527" t="s">
        <v>8218</v>
      </c>
      <c r="G3527" t="s">
        <v>8223</v>
      </c>
      <c r="H3527" t="s">
        <v>8245</v>
      </c>
      <c r="I3527" s="14">
        <v>1487347500</v>
      </c>
      <c r="J3527" s="14">
        <v>1484715366</v>
      </c>
      <c r="K3527" t="b">
        <v>0</v>
      </c>
      <c r="L3527">
        <v>158</v>
      </c>
      <c r="M3527" t="b">
        <v>1</v>
      </c>
      <c r="N3527" t="s">
        <v>8269</v>
      </c>
      <c r="O3527">
        <f t="shared" si="222"/>
        <v>101</v>
      </c>
      <c r="P3527" t="s">
        <v>8319</v>
      </c>
      <c r="Q3527" t="s">
        <v>8320</v>
      </c>
      <c r="R3527" s="12">
        <f t="shared" si="229"/>
        <v>42753.205625000002</v>
      </c>
      <c r="S3527" s="13">
        <f t="shared" si="230"/>
        <v>42783.670138888891</v>
      </c>
      <c r="T3527">
        <f t="shared" ref="T3527:T3528" si="231">YEAR(R3527)</f>
        <v>2017</v>
      </c>
    </row>
    <row r="3528" spans="1:20" ht="43.2" x14ac:dyDescent="0.3">
      <c r="A3528">
        <v>3452</v>
      </c>
      <c r="B3528" s="3" t="s">
        <v>3451</v>
      </c>
      <c r="C3528" s="3" t="s">
        <v>7562</v>
      </c>
      <c r="D3528" s="6">
        <v>1000</v>
      </c>
      <c r="E3528" s="8">
        <v>1532</v>
      </c>
      <c r="F3528" t="s">
        <v>8218</v>
      </c>
      <c r="G3528" t="s">
        <v>8223</v>
      </c>
      <c r="H3528" t="s">
        <v>8245</v>
      </c>
      <c r="I3528" s="14">
        <v>1406087940</v>
      </c>
      <c r="J3528" s="14">
        <v>1404141626</v>
      </c>
      <c r="K3528" t="b">
        <v>0</v>
      </c>
      <c r="L3528">
        <v>37</v>
      </c>
      <c r="M3528" t="b">
        <v>1</v>
      </c>
      <c r="N3528" t="s">
        <v>8269</v>
      </c>
      <c r="O3528">
        <f t="shared" si="222"/>
        <v>153</v>
      </c>
      <c r="P3528" t="s">
        <v>8319</v>
      </c>
      <c r="Q3528" t="s">
        <v>8320</v>
      </c>
      <c r="R3528" s="12">
        <f t="shared" si="229"/>
        <v>41820.639189814814</v>
      </c>
      <c r="S3528" s="13">
        <f t="shared" si="230"/>
        <v>41843.165972222225</v>
      </c>
      <c r="T3528">
        <f t="shared" si="231"/>
        <v>2014</v>
      </c>
    </row>
    <row r="3529" spans="1:20" ht="43.2" x14ac:dyDescent="0.3">
      <c r="A3529">
        <v>2797</v>
      </c>
      <c r="B3529" s="3" t="s">
        <v>2797</v>
      </c>
      <c r="C3529" s="3" t="s">
        <v>6907</v>
      </c>
      <c r="D3529" s="6">
        <v>8000</v>
      </c>
      <c r="E3529" s="8">
        <v>8211.61</v>
      </c>
      <c r="F3529" t="s">
        <v>8218</v>
      </c>
      <c r="G3529" t="s">
        <v>8224</v>
      </c>
      <c r="H3529" t="s">
        <v>8246</v>
      </c>
      <c r="I3529" s="14">
        <v>1404858840</v>
      </c>
      <c r="J3529" s="14">
        <v>1402266840</v>
      </c>
      <c r="K3529" t="b">
        <v>0</v>
      </c>
      <c r="L3529">
        <v>94</v>
      </c>
      <c r="M3529" t="b">
        <v>1</v>
      </c>
      <c r="N3529" t="s">
        <v>8269</v>
      </c>
      <c r="O3529">
        <f t="shared" si="222"/>
        <v>103</v>
      </c>
      <c r="P3529" t="s">
        <v>8319</v>
      </c>
      <c r="Q3529" t="s">
        <v>8320</v>
      </c>
      <c r="R3529" s="12">
        <f t="shared" si="229"/>
        <v>41798.94027777778</v>
      </c>
      <c r="S3529" s="13">
        <f t="shared" si="230"/>
        <v>41828.94027777778</v>
      </c>
    </row>
    <row r="3530" spans="1:20" ht="57.6" x14ac:dyDescent="0.3">
      <c r="A3530">
        <v>2963</v>
      </c>
      <c r="B3530" s="3" t="s">
        <v>2963</v>
      </c>
      <c r="C3530" s="3" t="s">
        <v>7073</v>
      </c>
      <c r="D3530" s="6">
        <v>10000</v>
      </c>
      <c r="E3530" s="8">
        <v>10685</v>
      </c>
      <c r="F3530" t="s">
        <v>8218</v>
      </c>
      <c r="G3530" t="s">
        <v>8223</v>
      </c>
      <c r="H3530" t="s">
        <v>8245</v>
      </c>
      <c r="I3530" s="14">
        <v>1435835824</v>
      </c>
      <c r="J3530" s="14">
        <v>1433243824</v>
      </c>
      <c r="K3530" t="b">
        <v>0</v>
      </c>
      <c r="L3530">
        <v>98</v>
      </c>
      <c r="M3530" t="b">
        <v>1</v>
      </c>
      <c r="N3530" t="s">
        <v>8269</v>
      </c>
      <c r="O3530">
        <f t="shared" ref="O3530:O3593" si="232">ROUND(E3530/D3530*100,0)</f>
        <v>107</v>
      </c>
      <c r="P3530" t="s">
        <v>8319</v>
      </c>
      <c r="Q3530" t="s">
        <v>8320</v>
      </c>
      <c r="R3530" s="12">
        <f t="shared" si="229"/>
        <v>42157.470185185186</v>
      </c>
      <c r="S3530" s="13">
        <f t="shared" si="230"/>
        <v>42187.470185185186</v>
      </c>
      <c r="T3530">
        <f>YEAR(R3530)</f>
        <v>2015</v>
      </c>
    </row>
    <row r="3531" spans="1:20" ht="43.2" x14ac:dyDescent="0.3">
      <c r="A3531">
        <v>3617</v>
      </c>
      <c r="B3531" s="3" t="s">
        <v>3615</v>
      </c>
      <c r="C3531" s="3" t="s">
        <v>7727</v>
      </c>
      <c r="D3531" s="6">
        <v>740</v>
      </c>
      <c r="E3531" s="8">
        <v>880</v>
      </c>
      <c r="F3531" t="s">
        <v>8218</v>
      </c>
      <c r="G3531" t="s">
        <v>8224</v>
      </c>
      <c r="H3531" t="s">
        <v>8246</v>
      </c>
      <c r="I3531" s="14">
        <v>1488240000</v>
      </c>
      <c r="J3531" s="14">
        <v>1486996729</v>
      </c>
      <c r="K3531" t="b">
        <v>0</v>
      </c>
      <c r="L3531">
        <v>51</v>
      </c>
      <c r="M3531" t="b">
        <v>1</v>
      </c>
      <c r="N3531" t="s">
        <v>8269</v>
      </c>
      <c r="O3531">
        <f t="shared" si="232"/>
        <v>119</v>
      </c>
      <c r="P3531" t="s">
        <v>8319</v>
      </c>
      <c r="Q3531" t="s">
        <v>8320</v>
      </c>
      <c r="R3531" s="12">
        <f t="shared" si="229"/>
        <v>42779.610289351855</v>
      </c>
      <c r="S3531" s="13">
        <f t="shared" si="230"/>
        <v>42794</v>
      </c>
    </row>
    <row r="3532" spans="1:20" ht="43.2" x14ac:dyDescent="0.3">
      <c r="A3532">
        <v>3627</v>
      </c>
      <c r="B3532" s="3" t="s">
        <v>3625</v>
      </c>
      <c r="C3532" s="3" t="s">
        <v>7737</v>
      </c>
      <c r="D3532" s="6">
        <v>2000</v>
      </c>
      <c r="E3532" s="8">
        <v>2000</v>
      </c>
      <c r="F3532" t="s">
        <v>8218</v>
      </c>
      <c r="G3532" t="s">
        <v>8223</v>
      </c>
      <c r="H3532" t="s">
        <v>8245</v>
      </c>
      <c r="I3532" s="14">
        <v>1463803140</v>
      </c>
      <c r="J3532" s="14">
        <v>1459446487</v>
      </c>
      <c r="K3532" t="b">
        <v>0</v>
      </c>
      <c r="L3532">
        <v>29</v>
      </c>
      <c r="M3532" t="b">
        <v>1</v>
      </c>
      <c r="N3532" t="s">
        <v>8269</v>
      </c>
      <c r="O3532">
        <f t="shared" si="232"/>
        <v>100</v>
      </c>
      <c r="P3532" t="s">
        <v>8319</v>
      </c>
      <c r="Q3532" t="s">
        <v>8320</v>
      </c>
      <c r="R3532" s="12">
        <f t="shared" si="229"/>
        <v>42460.741747685184</v>
      </c>
      <c r="S3532" s="13">
        <f t="shared" si="230"/>
        <v>42511.165972222225</v>
      </c>
      <c r="T3532">
        <f t="shared" ref="T3532:T3533" si="233">YEAR(R3532)</f>
        <v>2016</v>
      </c>
    </row>
    <row r="3533" spans="1:20" ht="43.2" x14ac:dyDescent="0.3">
      <c r="A3533">
        <v>3358</v>
      </c>
      <c r="B3533" s="3" t="s">
        <v>3357</v>
      </c>
      <c r="C3533" s="3" t="s">
        <v>7468</v>
      </c>
      <c r="D3533" s="6">
        <v>10000</v>
      </c>
      <c r="E3533" s="8">
        <v>10299</v>
      </c>
      <c r="F3533" t="s">
        <v>8218</v>
      </c>
      <c r="G3533" t="s">
        <v>8223</v>
      </c>
      <c r="H3533" t="s">
        <v>8245</v>
      </c>
      <c r="I3533" s="14">
        <v>1416385679</v>
      </c>
      <c r="J3533" s="14">
        <v>1413790079</v>
      </c>
      <c r="K3533" t="b">
        <v>0</v>
      </c>
      <c r="L3533">
        <v>162</v>
      </c>
      <c r="M3533" t="b">
        <v>1</v>
      </c>
      <c r="N3533" t="s">
        <v>8269</v>
      </c>
      <c r="O3533">
        <f t="shared" si="232"/>
        <v>103</v>
      </c>
      <c r="P3533" t="s">
        <v>8319</v>
      </c>
      <c r="Q3533" t="s">
        <v>8320</v>
      </c>
      <c r="R3533" s="12">
        <f t="shared" si="229"/>
        <v>41932.311099537037</v>
      </c>
      <c r="S3533" s="13">
        <f t="shared" si="230"/>
        <v>41962.352766203709</v>
      </c>
      <c r="T3533">
        <f t="shared" si="233"/>
        <v>2014</v>
      </c>
    </row>
    <row r="3534" spans="1:20" ht="43.2" x14ac:dyDescent="0.3">
      <c r="A3534">
        <v>3367</v>
      </c>
      <c r="B3534" s="3" t="s">
        <v>3366</v>
      </c>
      <c r="C3534" s="3" t="s">
        <v>7477</v>
      </c>
      <c r="D3534" s="6">
        <v>750</v>
      </c>
      <c r="E3534" s="8">
        <v>890</v>
      </c>
      <c r="F3534" t="s">
        <v>8218</v>
      </c>
      <c r="G3534" t="s">
        <v>8224</v>
      </c>
      <c r="H3534" t="s">
        <v>8246</v>
      </c>
      <c r="I3534" s="14">
        <v>1438467894</v>
      </c>
      <c r="J3534" s="14">
        <v>1436307894</v>
      </c>
      <c r="K3534" t="b">
        <v>0</v>
      </c>
      <c r="L3534">
        <v>30</v>
      </c>
      <c r="M3534" t="b">
        <v>1</v>
      </c>
      <c r="N3534" t="s">
        <v>8269</v>
      </c>
      <c r="O3534">
        <f t="shared" si="232"/>
        <v>119</v>
      </c>
      <c r="P3534" t="s">
        <v>8319</v>
      </c>
      <c r="Q3534" t="s">
        <v>8320</v>
      </c>
      <c r="R3534" s="12">
        <f t="shared" si="229"/>
        <v>42192.933958333335</v>
      </c>
      <c r="S3534" s="13">
        <f t="shared" si="230"/>
        <v>42217.933958333335</v>
      </c>
    </row>
    <row r="3535" spans="1:20" ht="43.2" x14ac:dyDescent="0.3">
      <c r="A3535">
        <v>3940</v>
      </c>
      <c r="B3535" s="3" t="s">
        <v>3937</v>
      </c>
      <c r="C3535" s="3" t="s">
        <v>8048</v>
      </c>
      <c r="D3535" s="6">
        <v>5000</v>
      </c>
      <c r="E3535" s="8">
        <v>11</v>
      </c>
      <c r="F3535" t="s">
        <v>8220</v>
      </c>
      <c r="G3535" t="s">
        <v>8223</v>
      </c>
      <c r="H3535" t="s">
        <v>8245</v>
      </c>
      <c r="I3535" s="14">
        <v>1420199351</v>
      </c>
      <c r="J3535" s="14">
        <v>1416311351</v>
      </c>
      <c r="K3535" t="b">
        <v>0</v>
      </c>
      <c r="L3535">
        <v>2</v>
      </c>
      <c r="M3535" t="b">
        <v>0</v>
      </c>
      <c r="N3535" t="s">
        <v>8269</v>
      </c>
      <c r="O3535">
        <f t="shared" si="232"/>
        <v>0</v>
      </c>
      <c r="P3535" t="s">
        <v>8319</v>
      </c>
      <c r="Q3535" t="s">
        <v>8320</v>
      </c>
      <c r="R3535" s="12">
        <f t="shared" si="229"/>
        <v>41961.492488425924</v>
      </c>
      <c r="S3535" s="13">
        <f t="shared" si="230"/>
        <v>42006.492488425924</v>
      </c>
    </row>
    <row r="3536" spans="1:20" ht="43.2" x14ac:dyDescent="0.3">
      <c r="A3536">
        <v>3247</v>
      </c>
      <c r="B3536" s="3" t="s">
        <v>3247</v>
      </c>
      <c r="C3536" s="3" t="s">
        <v>7357</v>
      </c>
      <c r="D3536" s="6">
        <v>2500</v>
      </c>
      <c r="E3536" s="8">
        <v>2646.5</v>
      </c>
      <c r="F3536" t="s">
        <v>8218</v>
      </c>
      <c r="G3536" t="s">
        <v>8224</v>
      </c>
      <c r="H3536" t="s">
        <v>8246</v>
      </c>
      <c r="I3536" s="14">
        <v>1436696712</v>
      </c>
      <c r="J3536" s="14">
        <v>1434104712</v>
      </c>
      <c r="K3536" t="b">
        <v>1</v>
      </c>
      <c r="L3536">
        <v>57</v>
      </c>
      <c r="M3536" t="b">
        <v>1</v>
      </c>
      <c r="N3536" t="s">
        <v>8269</v>
      </c>
      <c r="O3536">
        <f t="shared" si="232"/>
        <v>106</v>
      </c>
      <c r="P3536" t="s">
        <v>8319</v>
      </c>
      <c r="Q3536" t="s">
        <v>8320</v>
      </c>
      <c r="R3536" s="12">
        <f t="shared" si="229"/>
        <v>42167.434166666666</v>
      </c>
      <c r="S3536" s="13">
        <f t="shared" si="230"/>
        <v>42197.434166666666</v>
      </c>
    </row>
    <row r="3537" spans="1:20" ht="43.2" x14ac:dyDescent="0.3">
      <c r="A3537">
        <v>3267</v>
      </c>
      <c r="B3537" s="3" t="s">
        <v>3267</v>
      </c>
      <c r="C3537" s="3" t="s">
        <v>7377</v>
      </c>
      <c r="D3537" s="6">
        <v>15000</v>
      </c>
      <c r="E3537" s="8">
        <v>15315</v>
      </c>
      <c r="F3537" t="s">
        <v>8218</v>
      </c>
      <c r="G3537" t="s">
        <v>8223</v>
      </c>
      <c r="H3537" t="s">
        <v>8245</v>
      </c>
      <c r="I3537" s="14">
        <v>1437156660</v>
      </c>
      <c r="J3537" s="14">
        <v>1434564660</v>
      </c>
      <c r="K3537" t="b">
        <v>1</v>
      </c>
      <c r="L3537">
        <v>288</v>
      </c>
      <c r="M3537" t="b">
        <v>1</v>
      </c>
      <c r="N3537" t="s">
        <v>8269</v>
      </c>
      <c r="O3537">
        <f t="shared" si="232"/>
        <v>102</v>
      </c>
      <c r="P3537" t="s">
        <v>8319</v>
      </c>
      <c r="Q3537" t="s">
        <v>8320</v>
      </c>
      <c r="R3537" s="12">
        <f t="shared" si="229"/>
        <v>42172.757638888885</v>
      </c>
      <c r="S3537" s="13">
        <f t="shared" si="230"/>
        <v>42202.757638888885</v>
      </c>
      <c r="T3537">
        <f t="shared" ref="T3537:T3539" si="234">YEAR(R3537)</f>
        <v>2015</v>
      </c>
    </row>
    <row r="3538" spans="1:20" ht="43.2" x14ac:dyDescent="0.3">
      <c r="A3538">
        <v>2787</v>
      </c>
      <c r="B3538" s="3" t="s">
        <v>2787</v>
      </c>
      <c r="C3538" s="3" t="s">
        <v>6897</v>
      </c>
      <c r="D3538" s="6">
        <v>1000</v>
      </c>
      <c r="E3538" s="8">
        <v>1197</v>
      </c>
      <c r="F3538" t="s">
        <v>8218</v>
      </c>
      <c r="G3538" t="s">
        <v>8223</v>
      </c>
      <c r="H3538" t="s">
        <v>8245</v>
      </c>
      <c r="I3538" s="14">
        <v>1405658752</v>
      </c>
      <c r="J3538" s="14">
        <v>1403066752</v>
      </c>
      <c r="K3538" t="b">
        <v>0</v>
      </c>
      <c r="L3538">
        <v>38</v>
      </c>
      <c r="M3538" t="b">
        <v>1</v>
      </c>
      <c r="N3538" t="s">
        <v>8269</v>
      </c>
      <c r="O3538">
        <f t="shared" si="232"/>
        <v>120</v>
      </c>
      <c r="P3538" t="s">
        <v>8319</v>
      </c>
      <c r="Q3538" t="s">
        <v>8320</v>
      </c>
      <c r="R3538" s="12">
        <f t="shared" si="229"/>
        <v>41808.198518518519</v>
      </c>
      <c r="S3538" s="13">
        <f t="shared" si="230"/>
        <v>41838.198518518519</v>
      </c>
      <c r="T3538">
        <f t="shared" si="234"/>
        <v>2014</v>
      </c>
    </row>
    <row r="3539" spans="1:20" ht="43.2" x14ac:dyDescent="0.3">
      <c r="A3539">
        <v>3274</v>
      </c>
      <c r="B3539" s="3" t="s">
        <v>3274</v>
      </c>
      <c r="C3539" s="3" t="s">
        <v>7384</v>
      </c>
      <c r="D3539" s="6">
        <v>15500</v>
      </c>
      <c r="E3539" s="8">
        <v>15705</v>
      </c>
      <c r="F3539" t="s">
        <v>8218</v>
      </c>
      <c r="G3539" t="s">
        <v>8223</v>
      </c>
      <c r="H3539" t="s">
        <v>8245</v>
      </c>
      <c r="I3539" s="14">
        <v>1458075600</v>
      </c>
      <c r="J3539" s="14">
        <v>1454259272</v>
      </c>
      <c r="K3539" t="b">
        <v>1</v>
      </c>
      <c r="L3539">
        <v>286</v>
      </c>
      <c r="M3539" t="b">
        <v>1</v>
      </c>
      <c r="N3539" t="s">
        <v>8269</v>
      </c>
      <c r="O3539">
        <f t="shared" si="232"/>
        <v>101</v>
      </c>
      <c r="P3539" t="s">
        <v>8319</v>
      </c>
      <c r="Q3539" t="s">
        <v>8320</v>
      </c>
      <c r="R3539" s="12">
        <f t="shared" si="229"/>
        <v>42400.704537037032</v>
      </c>
      <c r="S3539" s="13">
        <f t="shared" si="230"/>
        <v>42444.875</v>
      </c>
      <c r="T3539">
        <f t="shared" si="234"/>
        <v>2016</v>
      </c>
    </row>
    <row r="3540" spans="1:20" ht="28.8" x14ac:dyDescent="0.3">
      <c r="A3540">
        <v>3926</v>
      </c>
      <c r="B3540" s="3" t="s">
        <v>3923</v>
      </c>
      <c r="C3540" s="3" t="s">
        <v>8034</v>
      </c>
      <c r="D3540" s="6">
        <v>5000</v>
      </c>
      <c r="E3540" s="8">
        <v>15</v>
      </c>
      <c r="F3540" t="s">
        <v>8220</v>
      </c>
      <c r="G3540" t="s">
        <v>8225</v>
      </c>
      <c r="H3540" t="s">
        <v>8247</v>
      </c>
      <c r="I3540" s="14">
        <v>1419645748</v>
      </c>
      <c r="J3540" s="14">
        <v>1417053748</v>
      </c>
      <c r="K3540" t="b">
        <v>0</v>
      </c>
      <c r="L3540">
        <v>1</v>
      </c>
      <c r="M3540" t="b">
        <v>0</v>
      </c>
      <c r="N3540" t="s">
        <v>8269</v>
      </c>
      <c r="O3540">
        <f t="shared" si="232"/>
        <v>0</v>
      </c>
      <c r="P3540" t="s">
        <v>8319</v>
      </c>
      <c r="Q3540" t="s">
        <v>8320</v>
      </c>
      <c r="R3540" s="12">
        <f t="shared" si="229"/>
        <v>41970.085046296299</v>
      </c>
      <c r="S3540" s="13">
        <f t="shared" si="230"/>
        <v>42000.085046296299</v>
      </c>
    </row>
    <row r="3541" spans="1:20" ht="57.6" hidden="1" x14ac:dyDescent="0.3">
      <c r="A3541">
        <v>3138</v>
      </c>
      <c r="B3541" s="3" t="s">
        <v>3138</v>
      </c>
      <c r="C3541" s="3" t="s">
        <v>7248</v>
      </c>
      <c r="D3541" s="6">
        <v>200</v>
      </c>
      <c r="E3541" s="8">
        <v>0</v>
      </c>
      <c r="F3541" t="s">
        <v>8221</v>
      </c>
      <c r="G3541" t="s">
        <v>8224</v>
      </c>
      <c r="H3541" t="s">
        <v>8246</v>
      </c>
      <c r="I3541" s="14">
        <v>1491233407</v>
      </c>
      <c r="J3541" s="14">
        <v>1489591807</v>
      </c>
      <c r="K3541" t="b">
        <v>0</v>
      </c>
      <c r="L3541">
        <v>0</v>
      </c>
      <c r="M3541" t="b">
        <v>0</v>
      </c>
      <c r="N3541" t="s">
        <v>8269</v>
      </c>
      <c r="O3541">
        <f t="shared" si="232"/>
        <v>0</v>
      </c>
      <c r="P3541" t="s">
        <v>8319</v>
      </c>
      <c r="Q3541" t="s">
        <v>8320</v>
      </c>
      <c r="R3541" s="12">
        <f t="shared" si="229"/>
        <v>42809.645914351851</v>
      </c>
      <c r="S3541" s="13">
        <f t="shared" si="230"/>
        <v>42828.645914351851</v>
      </c>
    </row>
    <row r="3542" spans="1:20" ht="43.2" x14ac:dyDescent="0.3">
      <c r="A3542">
        <v>3928</v>
      </c>
      <c r="B3542" s="3" t="s">
        <v>3925</v>
      </c>
      <c r="C3542" s="3" t="s">
        <v>8036</v>
      </c>
      <c r="D3542" s="6">
        <v>5000</v>
      </c>
      <c r="E3542" s="8">
        <v>651</v>
      </c>
      <c r="F3542" t="s">
        <v>8220</v>
      </c>
      <c r="G3542" t="s">
        <v>8223</v>
      </c>
      <c r="H3542" t="s">
        <v>8245</v>
      </c>
      <c r="I3542" s="14">
        <v>1444971540</v>
      </c>
      <c r="J3542" s="14">
        <v>1442593427</v>
      </c>
      <c r="K3542" t="b">
        <v>0</v>
      </c>
      <c r="L3542">
        <v>7</v>
      </c>
      <c r="M3542" t="b">
        <v>0</v>
      </c>
      <c r="N3542" t="s">
        <v>8269</v>
      </c>
      <c r="O3542">
        <f t="shared" si="232"/>
        <v>13</v>
      </c>
      <c r="P3542" t="s">
        <v>8319</v>
      </c>
      <c r="Q3542" t="s">
        <v>8320</v>
      </c>
      <c r="R3542" s="12">
        <f t="shared" si="229"/>
        <v>42265.683182870373</v>
      </c>
      <c r="S3542" s="13">
        <f t="shared" si="230"/>
        <v>42293.207638888889</v>
      </c>
    </row>
    <row r="3543" spans="1:20" ht="43.2" x14ac:dyDescent="0.3">
      <c r="A3543">
        <v>3172</v>
      </c>
      <c r="B3543" s="3" t="s">
        <v>3172</v>
      </c>
      <c r="C3543" s="3" t="s">
        <v>7282</v>
      </c>
      <c r="D3543" s="6">
        <v>2000</v>
      </c>
      <c r="E3543" s="8">
        <v>2300</v>
      </c>
      <c r="F3543" t="s">
        <v>8218</v>
      </c>
      <c r="G3543" t="s">
        <v>8223</v>
      </c>
      <c r="H3543" t="s">
        <v>8245</v>
      </c>
      <c r="I3543" s="14">
        <v>1329240668</v>
      </c>
      <c r="J3543" s="14">
        <v>1326648668</v>
      </c>
      <c r="K3543" t="b">
        <v>1</v>
      </c>
      <c r="L3543">
        <v>29</v>
      </c>
      <c r="M3543" t="b">
        <v>1</v>
      </c>
      <c r="N3543" t="s">
        <v>8269</v>
      </c>
      <c r="O3543">
        <f t="shared" si="232"/>
        <v>115</v>
      </c>
      <c r="P3543" t="s">
        <v>8319</v>
      </c>
      <c r="Q3543" t="s">
        <v>8320</v>
      </c>
      <c r="R3543" s="12">
        <f t="shared" si="229"/>
        <v>40923.729953703703</v>
      </c>
      <c r="S3543" s="13">
        <f t="shared" si="230"/>
        <v>40953.729953703703</v>
      </c>
      <c r="T3543">
        <f>YEAR(R3543)</f>
        <v>2012</v>
      </c>
    </row>
    <row r="3544" spans="1:20" ht="43.2" x14ac:dyDescent="0.3">
      <c r="A3544">
        <v>2866</v>
      </c>
      <c r="B3544" s="3" t="s">
        <v>2866</v>
      </c>
      <c r="C3544" s="3" t="s">
        <v>6976</v>
      </c>
      <c r="D3544" s="6">
        <v>5000</v>
      </c>
      <c r="E3544" s="8">
        <v>45</v>
      </c>
      <c r="F3544" t="s">
        <v>8220</v>
      </c>
      <c r="G3544" t="s">
        <v>8223</v>
      </c>
      <c r="H3544" t="s">
        <v>8245</v>
      </c>
      <c r="I3544" s="14">
        <v>1476482400</v>
      </c>
      <c r="J3544" s="14">
        <v>1473893721</v>
      </c>
      <c r="K3544" t="b">
        <v>0</v>
      </c>
      <c r="L3544">
        <v>2</v>
      </c>
      <c r="M3544" t="b">
        <v>0</v>
      </c>
      <c r="N3544" t="s">
        <v>8269</v>
      </c>
      <c r="O3544">
        <f t="shared" si="232"/>
        <v>1</v>
      </c>
      <c r="P3544" t="s">
        <v>8319</v>
      </c>
      <c r="Q3544" t="s">
        <v>8320</v>
      </c>
      <c r="R3544" s="12">
        <f t="shared" si="229"/>
        <v>42627.955104166671</v>
      </c>
      <c r="S3544" s="13">
        <f t="shared" si="230"/>
        <v>42657.916666666672</v>
      </c>
    </row>
    <row r="3545" spans="1:20" ht="43.2" x14ac:dyDescent="0.3">
      <c r="A3545">
        <v>3522</v>
      </c>
      <c r="B3545" s="3" t="s">
        <v>3521</v>
      </c>
      <c r="C3545" s="3" t="s">
        <v>7632</v>
      </c>
      <c r="D3545" s="6">
        <v>1395</v>
      </c>
      <c r="E3545" s="8">
        <v>1395</v>
      </c>
      <c r="F3545" t="s">
        <v>8218</v>
      </c>
      <c r="G3545" t="s">
        <v>8224</v>
      </c>
      <c r="H3545" t="s">
        <v>8246</v>
      </c>
      <c r="I3545" s="14">
        <v>1442311560</v>
      </c>
      <c r="J3545" s="14">
        <v>1439924246</v>
      </c>
      <c r="K3545" t="b">
        <v>0</v>
      </c>
      <c r="L3545">
        <v>34</v>
      </c>
      <c r="M3545" t="b">
        <v>1</v>
      </c>
      <c r="N3545" t="s">
        <v>8269</v>
      </c>
      <c r="O3545">
        <f t="shared" si="232"/>
        <v>100</v>
      </c>
      <c r="P3545" t="s">
        <v>8319</v>
      </c>
      <c r="Q3545" t="s">
        <v>8320</v>
      </c>
      <c r="R3545" s="12">
        <f t="shared" si="229"/>
        <v>42234.789884259255</v>
      </c>
      <c r="S3545" s="13">
        <f t="shared" si="230"/>
        <v>42262.420833333337</v>
      </c>
    </row>
    <row r="3546" spans="1:20" ht="43.2" x14ac:dyDescent="0.3">
      <c r="A3546">
        <v>3256</v>
      </c>
      <c r="B3546" s="3" t="s">
        <v>3256</v>
      </c>
      <c r="C3546" s="3" t="s">
        <v>7366</v>
      </c>
      <c r="D3546" s="6">
        <v>10000</v>
      </c>
      <c r="E3546" s="8">
        <v>12806</v>
      </c>
      <c r="F3546" t="s">
        <v>8218</v>
      </c>
      <c r="G3546" t="s">
        <v>8223</v>
      </c>
      <c r="H3546" t="s">
        <v>8245</v>
      </c>
      <c r="I3546" s="14">
        <v>1433995140</v>
      </c>
      <c r="J3546" s="14">
        <v>1432129577</v>
      </c>
      <c r="K3546" t="b">
        <v>1</v>
      </c>
      <c r="L3546">
        <v>176</v>
      </c>
      <c r="M3546" t="b">
        <v>1</v>
      </c>
      <c r="N3546" t="s">
        <v>8269</v>
      </c>
      <c r="O3546">
        <f t="shared" si="232"/>
        <v>128</v>
      </c>
      <c r="P3546" t="s">
        <v>8319</v>
      </c>
      <c r="Q3546" t="s">
        <v>8320</v>
      </c>
      <c r="R3546" s="12">
        <f t="shared" si="229"/>
        <v>42144.573807870373</v>
      </c>
      <c r="S3546" s="13">
        <f t="shared" si="230"/>
        <v>42166.165972222225</v>
      </c>
      <c r="T3546">
        <f>YEAR(R3546)</f>
        <v>2015</v>
      </c>
    </row>
    <row r="3547" spans="1:20" ht="43.2" x14ac:dyDescent="0.3">
      <c r="A3547">
        <v>3536</v>
      </c>
      <c r="B3547" s="3" t="s">
        <v>3535</v>
      </c>
      <c r="C3547" s="3" t="s">
        <v>7646</v>
      </c>
      <c r="D3547" s="6">
        <v>150</v>
      </c>
      <c r="E3547" s="8">
        <v>230</v>
      </c>
      <c r="F3547" t="s">
        <v>8218</v>
      </c>
      <c r="G3547" t="s">
        <v>8224</v>
      </c>
      <c r="H3547" t="s">
        <v>8246</v>
      </c>
      <c r="I3547" s="14">
        <v>1450612740</v>
      </c>
      <c r="J3547" s="14">
        <v>1448040425</v>
      </c>
      <c r="K3547" t="b">
        <v>0</v>
      </c>
      <c r="L3547">
        <v>17</v>
      </c>
      <c r="M3547" t="b">
        <v>1</v>
      </c>
      <c r="N3547" t="s">
        <v>8269</v>
      </c>
      <c r="O3547">
        <f t="shared" si="232"/>
        <v>153</v>
      </c>
      <c r="P3547" t="s">
        <v>8319</v>
      </c>
      <c r="Q3547" t="s">
        <v>8320</v>
      </c>
      <c r="R3547" s="12">
        <f t="shared" si="229"/>
        <v>42328.727141203708</v>
      </c>
      <c r="S3547" s="13">
        <f t="shared" si="230"/>
        <v>42358.499305555553</v>
      </c>
    </row>
    <row r="3548" spans="1:20" ht="28.8" x14ac:dyDescent="0.3">
      <c r="A3548">
        <v>3600</v>
      </c>
      <c r="B3548" s="3" t="s">
        <v>3599</v>
      </c>
      <c r="C3548" s="3" t="s">
        <v>7710</v>
      </c>
      <c r="D3548" s="6">
        <v>10</v>
      </c>
      <c r="E3548" s="8">
        <v>13</v>
      </c>
      <c r="F3548" t="s">
        <v>8218</v>
      </c>
      <c r="G3548" t="s">
        <v>8223</v>
      </c>
      <c r="H3548" t="s">
        <v>8245</v>
      </c>
      <c r="I3548" s="14">
        <v>1476390164</v>
      </c>
      <c r="J3548" s="14">
        <v>1473970964</v>
      </c>
      <c r="K3548" t="b">
        <v>0</v>
      </c>
      <c r="L3548">
        <v>4</v>
      </c>
      <c r="M3548" t="b">
        <v>1</v>
      </c>
      <c r="N3548" t="s">
        <v>8269</v>
      </c>
      <c r="O3548">
        <f t="shared" si="232"/>
        <v>130</v>
      </c>
      <c r="P3548" t="s">
        <v>8319</v>
      </c>
      <c r="Q3548" t="s">
        <v>8320</v>
      </c>
      <c r="R3548" s="12">
        <f t="shared" si="229"/>
        <v>42628.849120370374</v>
      </c>
      <c r="S3548" s="13">
        <f t="shared" si="230"/>
        <v>42656.849120370374</v>
      </c>
      <c r="T3548">
        <f>YEAR(R3548)</f>
        <v>2016</v>
      </c>
    </row>
    <row r="3549" spans="1:20" ht="43.2" x14ac:dyDescent="0.3">
      <c r="A3549">
        <v>3453</v>
      </c>
      <c r="B3549" s="3" t="s">
        <v>3452</v>
      </c>
      <c r="C3549" s="3" t="s">
        <v>7563</v>
      </c>
      <c r="D3549" s="6">
        <v>300</v>
      </c>
      <c r="E3549" s="8">
        <v>385</v>
      </c>
      <c r="F3549" t="s">
        <v>8218</v>
      </c>
      <c r="G3549" t="s">
        <v>8224</v>
      </c>
      <c r="H3549" t="s">
        <v>8246</v>
      </c>
      <c r="I3549" s="14">
        <v>1471130956</v>
      </c>
      <c r="J3549" s="14">
        <v>1465946956</v>
      </c>
      <c r="K3549" t="b">
        <v>0</v>
      </c>
      <c r="L3549">
        <v>14</v>
      </c>
      <c r="M3549" t="b">
        <v>1</v>
      </c>
      <c r="N3549" t="s">
        <v>8269</v>
      </c>
      <c r="O3549">
        <f t="shared" si="232"/>
        <v>128</v>
      </c>
      <c r="P3549" t="s">
        <v>8319</v>
      </c>
      <c r="Q3549" t="s">
        <v>8320</v>
      </c>
      <c r="R3549" s="12">
        <f t="shared" si="229"/>
        <v>42535.97865740741</v>
      </c>
      <c r="S3549" s="13">
        <f t="shared" si="230"/>
        <v>42595.97865740741</v>
      </c>
    </row>
    <row r="3550" spans="1:20" ht="43.2" x14ac:dyDescent="0.3">
      <c r="A3550">
        <v>3414</v>
      </c>
      <c r="B3550" s="3" t="s">
        <v>3413</v>
      </c>
      <c r="C3550" s="3" t="s">
        <v>7524</v>
      </c>
      <c r="D3550" s="6">
        <v>3000</v>
      </c>
      <c r="E3550" s="8">
        <v>3105</v>
      </c>
      <c r="F3550" t="s">
        <v>8218</v>
      </c>
      <c r="G3550" t="s">
        <v>8223</v>
      </c>
      <c r="H3550" t="s">
        <v>8245</v>
      </c>
      <c r="I3550" s="14">
        <v>1480579140</v>
      </c>
      <c r="J3550" s="14">
        <v>1478030325</v>
      </c>
      <c r="K3550" t="b">
        <v>0</v>
      </c>
      <c r="L3550">
        <v>44</v>
      </c>
      <c r="M3550" t="b">
        <v>1</v>
      </c>
      <c r="N3550" t="s">
        <v>8269</v>
      </c>
      <c r="O3550">
        <f t="shared" si="232"/>
        <v>104</v>
      </c>
      <c r="P3550" t="s">
        <v>8319</v>
      </c>
      <c r="Q3550" t="s">
        <v>8320</v>
      </c>
      <c r="R3550" s="12">
        <f t="shared" si="229"/>
        <v>42675.832465277781</v>
      </c>
      <c r="S3550" s="13">
        <f t="shared" si="230"/>
        <v>42705.332638888889</v>
      </c>
      <c r="T3550">
        <f t="shared" ref="T3550:T3551" si="235">YEAR(R3550)</f>
        <v>2016</v>
      </c>
    </row>
    <row r="3551" spans="1:20" ht="43.2" x14ac:dyDescent="0.3">
      <c r="A3551">
        <v>3477</v>
      </c>
      <c r="B3551" s="3" t="s">
        <v>3476</v>
      </c>
      <c r="C3551" s="3" t="s">
        <v>7587</v>
      </c>
      <c r="D3551" s="6">
        <v>1800</v>
      </c>
      <c r="E3551" s="8">
        <v>2076</v>
      </c>
      <c r="F3551" t="s">
        <v>8218</v>
      </c>
      <c r="G3551" t="s">
        <v>8223</v>
      </c>
      <c r="H3551" t="s">
        <v>8245</v>
      </c>
      <c r="I3551" s="14">
        <v>1431831600</v>
      </c>
      <c r="J3551" s="14">
        <v>1430761243</v>
      </c>
      <c r="K3551" t="b">
        <v>0</v>
      </c>
      <c r="L3551">
        <v>39</v>
      </c>
      <c r="M3551" t="b">
        <v>1</v>
      </c>
      <c r="N3551" t="s">
        <v>8269</v>
      </c>
      <c r="O3551">
        <f t="shared" si="232"/>
        <v>115</v>
      </c>
      <c r="P3551" t="s">
        <v>8319</v>
      </c>
      <c r="Q3551" t="s">
        <v>8320</v>
      </c>
      <c r="R3551" s="12">
        <f t="shared" si="229"/>
        <v>42128.736608796295</v>
      </c>
      <c r="S3551" s="13">
        <f t="shared" si="230"/>
        <v>42141.125</v>
      </c>
      <c r="T3551">
        <f t="shared" si="235"/>
        <v>2015</v>
      </c>
    </row>
    <row r="3552" spans="1:20" ht="43.2" x14ac:dyDescent="0.3">
      <c r="A3552">
        <v>2828</v>
      </c>
      <c r="B3552" s="3" t="s">
        <v>2828</v>
      </c>
      <c r="C3552" s="3" t="s">
        <v>6938</v>
      </c>
      <c r="D3552" s="6">
        <v>9500</v>
      </c>
      <c r="E3552" s="8">
        <v>9536</v>
      </c>
      <c r="F3552" t="s">
        <v>8218</v>
      </c>
      <c r="G3552" t="s">
        <v>8224</v>
      </c>
      <c r="H3552" t="s">
        <v>8246</v>
      </c>
      <c r="I3552" s="14">
        <v>1443826800</v>
      </c>
      <c r="J3552" s="14">
        <v>1441606869</v>
      </c>
      <c r="K3552" t="b">
        <v>0</v>
      </c>
      <c r="L3552">
        <v>97</v>
      </c>
      <c r="M3552" t="b">
        <v>1</v>
      </c>
      <c r="N3552" t="s">
        <v>8269</v>
      </c>
      <c r="O3552">
        <f t="shared" si="232"/>
        <v>100</v>
      </c>
      <c r="P3552" t="s">
        <v>8319</v>
      </c>
      <c r="Q3552" t="s">
        <v>8320</v>
      </c>
      <c r="R3552" s="12">
        <f t="shared" si="229"/>
        <v>42254.264687499999</v>
      </c>
      <c r="S3552" s="13">
        <f t="shared" si="230"/>
        <v>42279.958333333328</v>
      </c>
    </row>
    <row r="3553" spans="1:20" ht="43.2" x14ac:dyDescent="0.3">
      <c r="A3553">
        <v>3705</v>
      </c>
      <c r="B3553" s="3" t="s">
        <v>3702</v>
      </c>
      <c r="C3553" s="3" t="s">
        <v>7815</v>
      </c>
      <c r="D3553" s="6">
        <v>2827</v>
      </c>
      <c r="E3553" s="8">
        <v>2925</v>
      </c>
      <c r="F3553" t="s">
        <v>8218</v>
      </c>
      <c r="G3553" t="s">
        <v>8223</v>
      </c>
      <c r="H3553" t="s">
        <v>8245</v>
      </c>
      <c r="I3553" s="14">
        <v>1403546400</v>
      </c>
      <c r="J3553" s="14">
        <v>1401714114</v>
      </c>
      <c r="K3553" t="b">
        <v>0</v>
      </c>
      <c r="L3553">
        <v>35</v>
      </c>
      <c r="M3553" t="b">
        <v>1</v>
      </c>
      <c r="N3553" t="s">
        <v>8269</v>
      </c>
      <c r="O3553">
        <f t="shared" si="232"/>
        <v>103</v>
      </c>
      <c r="P3553" t="s">
        <v>8319</v>
      </c>
      <c r="Q3553" t="s">
        <v>8320</v>
      </c>
      <c r="R3553" s="12">
        <f t="shared" si="229"/>
        <v>41792.542986111112</v>
      </c>
      <c r="S3553" s="13">
        <f t="shared" si="230"/>
        <v>41813.75</v>
      </c>
      <c r="T3553">
        <f>YEAR(R3553)</f>
        <v>2014</v>
      </c>
    </row>
    <row r="3554" spans="1:20" ht="43.2" x14ac:dyDescent="0.3">
      <c r="A3554">
        <v>4106</v>
      </c>
      <c r="B3554" s="3" t="s">
        <v>4102</v>
      </c>
      <c r="C3554" s="3" t="s">
        <v>8209</v>
      </c>
      <c r="D3554" s="6">
        <v>5000</v>
      </c>
      <c r="E3554" s="8">
        <v>3530</v>
      </c>
      <c r="F3554" t="s">
        <v>8220</v>
      </c>
      <c r="G3554" t="s">
        <v>8223</v>
      </c>
      <c r="H3554" t="s">
        <v>8245</v>
      </c>
      <c r="I3554" s="14">
        <v>1427936400</v>
      </c>
      <c r="J3554" s="14">
        <v>1424221866</v>
      </c>
      <c r="K3554" t="b">
        <v>0</v>
      </c>
      <c r="L3554">
        <v>33</v>
      </c>
      <c r="M3554" t="b">
        <v>0</v>
      </c>
      <c r="N3554" t="s">
        <v>8269</v>
      </c>
      <c r="O3554">
        <f t="shared" si="232"/>
        <v>71</v>
      </c>
      <c r="P3554" t="s">
        <v>8319</v>
      </c>
      <c r="Q3554" t="s">
        <v>8320</v>
      </c>
      <c r="R3554" s="12">
        <f t="shared" si="229"/>
        <v>42053.049375000002</v>
      </c>
      <c r="S3554" s="13">
        <f t="shared" si="230"/>
        <v>42096.041666666672</v>
      </c>
    </row>
    <row r="3555" spans="1:20" ht="43.2" x14ac:dyDescent="0.3">
      <c r="A3555">
        <v>3368</v>
      </c>
      <c r="B3555" s="3" t="s">
        <v>3367</v>
      </c>
      <c r="C3555" s="3" t="s">
        <v>7478</v>
      </c>
      <c r="D3555" s="6">
        <v>1000</v>
      </c>
      <c r="E3555" s="8">
        <v>1046</v>
      </c>
      <c r="F3555" t="s">
        <v>8218</v>
      </c>
      <c r="G3555" t="s">
        <v>8223</v>
      </c>
      <c r="H3555" t="s">
        <v>8245</v>
      </c>
      <c r="I3555" s="14">
        <v>1420088400</v>
      </c>
      <c r="J3555" s="14">
        <v>1416977259</v>
      </c>
      <c r="K3555" t="b">
        <v>0</v>
      </c>
      <c r="L3555">
        <v>23</v>
      </c>
      <c r="M3555" t="b">
        <v>1</v>
      </c>
      <c r="N3555" t="s">
        <v>8269</v>
      </c>
      <c r="O3555">
        <f t="shared" si="232"/>
        <v>105</v>
      </c>
      <c r="P3555" t="s">
        <v>8319</v>
      </c>
      <c r="Q3555" t="s">
        <v>8320</v>
      </c>
      <c r="R3555" s="12">
        <f t="shared" si="229"/>
        <v>41969.199756944443</v>
      </c>
      <c r="S3555" s="13">
        <f t="shared" si="230"/>
        <v>42005.208333333328</v>
      </c>
      <c r="T3555">
        <f>YEAR(R3555)</f>
        <v>2014</v>
      </c>
    </row>
    <row r="3556" spans="1:20" ht="43.2" x14ac:dyDescent="0.3">
      <c r="A3556">
        <v>3608</v>
      </c>
      <c r="B3556" s="3" t="s">
        <v>3607</v>
      </c>
      <c r="C3556" s="3" t="s">
        <v>7718</v>
      </c>
      <c r="D3556" s="6">
        <v>800</v>
      </c>
      <c r="E3556" s="8">
        <v>800</v>
      </c>
      <c r="F3556" t="s">
        <v>8218</v>
      </c>
      <c r="G3556" t="s">
        <v>8224</v>
      </c>
      <c r="H3556" t="s">
        <v>8246</v>
      </c>
      <c r="I3556" s="14">
        <v>1466172000</v>
      </c>
      <c r="J3556" s="14">
        <v>1463418090</v>
      </c>
      <c r="K3556" t="b">
        <v>0</v>
      </c>
      <c r="L3556">
        <v>27</v>
      </c>
      <c r="M3556" t="b">
        <v>1</v>
      </c>
      <c r="N3556" t="s">
        <v>8269</v>
      </c>
      <c r="O3556">
        <f t="shared" si="232"/>
        <v>100</v>
      </c>
      <c r="P3556" t="s">
        <v>8319</v>
      </c>
      <c r="Q3556" t="s">
        <v>8320</v>
      </c>
      <c r="R3556" s="12">
        <f t="shared" si="229"/>
        <v>42506.709375000006</v>
      </c>
      <c r="S3556" s="13">
        <f t="shared" si="230"/>
        <v>42538.583333333328</v>
      </c>
    </row>
    <row r="3557" spans="1:20" ht="57.6" x14ac:dyDescent="0.3">
      <c r="A3557">
        <v>4025</v>
      </c>
      <c r="B3557" s="3" t="s">
        <v>4021</v>
      </c>
      <c r="C3557" s="3" t="s">
        <v>8130</v>
      </c>
      <c r="D3557" s="6">
        <v>5000</v>
      </c>
      <c r="E3557" s="8">
        <v>250</v>
      </c>
      <c r="F3557" t="s">
        <v>8220</v>
      </c>
      <c r="G3557" t="s">
        <v>8229</v>
      </c>
      <c r="H3557" t="s">
        <v>8248</v>
      </c>
      <c r="I3557" s="14">
        <v>1437889336</v>
      </c>
      <c r="J3557" s="14">
        <v>1432705336</v>
      </c>
      <c r="K3557" t="b">
        <v>0</v>
      </c>
      <c r="L3557">
        <v>4</v>
      </c>
      <c r="M3557" t="b">
        <v>0</v>
      </c>
      <c r="N3557" t="s">
        <v>8269</v>
      </c>
      <c r="O3557">
        <f t="shared" si="232"/>
        <v>5</v>
      </c>
      <c r="P3557" t="s">
        <v>8319</v>
      </c>
      <c r="Q3557" t="s">
        <v>8320</v>
      </c>
      <c r="R3557" s="12">
        <f t="shared" si="229"/>
        <v>42151.237685185188</v>
      </c>
      <c r="S3557" s="13">
        <f t="shared" si="230"/>
        <v>42211.237685185188</v>
      </c>
    </row>
    <row r="3558" spans="1:20" ht="43.2" x14ac:dyDescent="0.3">
      <c r="A3558">
        <v>2852</v>
      </c>
      <c r="B3558" s="3" t="s">
        <v>2852</v>
      </c>
      <c r="C3558" s="3" t="s">
        <v>6962</v>
      </c>
      <c r="D3558" s="6">
        <v>5000</v>
      </c>
      <c r="E3558" s="8">
        <v>95</v>
      </c>
      <c r="F3558" t="s">
        <v>8220</v>
      </c>
      <c r="G3558" t="s">
        <v>8223</v>
      </c>
      <c r="H3558" t="s">
        <v>8245</v>
      </c>
      <c r="I3558" s="14">
        <v>1403312703</v>
      </c>
      <c r="J3558" s="14">
        <v>1400720703</v>
      </c>
      <c r="K3558" t="b">
        <v>0</v>
      </c>
      <c r="L3558">
        <v>6</v>
      </c>
      <c r="M3558" t="b">
        <v>0</v>
      </c>
      <c r="N3558" t="s">
        <v>8269</v>
      </c>
      <c r="O3558">
        <f t="shared" si="232"/>
        <v>2</v>
      </c>
      <c r="P3558" t="s">
        <v>8319</v>
      </c>
      <c r="Q3558" t="s">
        <v>8320</v>
      </c>
      <c r="R3558" s="12">
        <f t="shared" si="229"/>
        <v>41781.045173611114</v>
      </c>
      <c r="S3558" s="13">
        <f t="shared" si="230"/>
        <v>41811.045173611114</v>
      </c>
    </row>
    <row r="3559" spans="1:20" ht="43.2" x14ac:dyDescent="0.3">
      <c r="A3559">
        <v>2838</v>
      </c>
      <c r="B3559" s="3" t="s">
        <v>2838</v>
      </c>
      <c r="C3559" s="3" t="s">
        <v>6948</v>
      </c>
      <c r="D3559" s="6">
        <v>2000</v>
      </c>
      <c r="E3559" s="8">
        <v>2405</v>
      </c>
      <c r="F3559" t="s">
        <v>8218</v>
      </c>
      <c r="G3559" t="s">
        <v>8223</v>
      </c>
      <c r="H3559" t="s">
        <v>8245</v>
      </c>
      <c r="I3559" s="14">
        <v>1407967200</v>
      </c>
      <c r="J3559" s="14">
        <v>1406039696</v>
      </c>
      <c r="K3559" t="b">
        <v>0</v>
      </c>
      <c r="L3559">
        <v>54</v>
      </c>
      <c r="M3559" t="b">
        <v>1</v>
      </c>
      <c r="N3559" t="s">
        <v>8269</v>
      </c>
      <c r="O3559">
        <f t="shared" si="232"/>
        <v>120</v>
      </c>
      <c r="P3559" t="s">
        <v>8319</v>
      </c>
      <c r="Q3559" t="s">
        <v>8320</v>
      </c>
      <c r="R3559" s="12">
        <f t="shared" si="229"/>
        <v>41842.607592592591</v>
      </c>
      <c r="S3559" s="13">
        <f t="shared" si="230"/>
        <v>41864.916666666664</v>
      </c>
      <c r="T3559">
        <f t="shared" ref="T3559:T3560" si="236">YEAR(R3559)</f>
        <v>2014</v>
      </c>
    </row>
    <row r="3560" spans="1:20" ht="43.2" x14ac:dyDescent="0.3">
      <c r="A3560">
        <v>2808</v>
      </c>
      <c r="B3560" s="3" t="s">
        <v>2808</v>
      </c>
      <c r="C3560" s="3" t="s">
        <v>6918</v>
      </c>
      <c r="D3560" s="6">
        <v>4500</v>
      </c>
      <c r="E3560" s="8">
        <v>4511</v>
      </c>
      <c r="F3560" t="s">
        <v>8218</v>
      </c>
      <c r="G3560" t="s">
        <v>8223</v>
      </c>
      <c r="H3560" t="s">
        <v>8245</v>
      </c>
      <c r="I3560" s="14">
        <v>1440274735</v>
      </c>
      <c r="J3560" s="14">
        <v>1437682735</v>
      </c>
      <c r="K3560" t="b">
        <v>0</v>
      </c>
      <c r="L3560">
        <v>69</v>
      </c>
      <c r="M3560" t="b">
        <v>1</v>
      </c>
      <c r="N3560" t="s">
        <v>8269</v>
      </c>
      <c r="O3560">
        <f t="shared" si="232"/>
        <v>100</v>
      </c>
      <c r="P3560" t="s">
        <v>8319</v>
      </c>
      <c r="Q3560" t="s">
        <v>8320</v>
      </c>
      <c r="R3560" s="12">
        <f t="shared" si="229"/>
        <v>42208.84646990741</v>
      </c>
      <c r="S3560" s="13">
        <f t="shared" si="230"/>
        <v>42238.84646990741</v>
      </c>
      <c r="T3560">
        <f t="shared" si="236"/>
        <v>2015</v>
      </c>
    </row>
    <row r="3561" spans="1:20" ht="43.2" x14ac:dyDescent="0.3">
      <c r="A3561">
        <v>3501</v>
      </c>
      <c r="B3561" s="3" t="s">
        <v>3500</v>
      </c>
      <c r="C3561" s="3" t="s">
        <v>7611</v>
      </c>
      <c r="D3561" s="6">
        <v>1500</v>
      </c>
      <c r="E3561" s="8">
        <v>1510</v>
      </c>
      <c r="F3561" t="s">
        <v>8218</v>
      </c>
      <c r="G3561" t="s">
        <v>8224</v>
      </c>
      <c r="H3561" t="s">
        <v>8246</v>
      </c>
      <c r="I3561" s="14">
        <v>1441995595</v>
      </c>
      <c r="J3561" s="14">
        <v>1439835595</v>
      </c>
      <c r="K3561" t="b">
        <v>0</v>
      </c>
      <c r="L3561">
        <v>42</v>
      </c>
      <c r="M3561" t="b">
        <v>1</v>
      </c>
      <c r="N3561" t="s">
        <v>8269</v>
      </c>
      <c r="O3561">
        <f t="shared" si="232"/>
        <v>101</v>
      </c>
      <c r="P3561" t="s">
        <v>8319</v>
      </c>
      <c r="Q3561" t="s">
        <v>8320</v>
      </c>
      <c r="R3561" s="12">
        <f t="shared" si="229"/>
        <v>42233.763831018514</v>
      </c>
      <c r="S3561" s="13">
        <f t="shared" si="230"/>
        <v>42258.763831018514</v>
      </c>
    </row>
    <row r="3562" spans="1:20" ht="43.2" x14ac:dyDescent="0.3">
      <c r="A3562">
        <v>3601</v>
      </c>
      <c r="B3562" s="3" t="s">
        <v>3600</v>
      </c>
      <c r="C3562" s="3" t="s">
        <v>7711</v>
      </c>
      <c r="D3562" s="6">
        <v>2000</v>
      </c>
      <c r="E3562" s="8">
        <v>2087</v>
      </c>
      <c r="F3562" t="s">
        <v>8218</v>
      </c>
      <c r="G3562" t="s">
        <v>8224</v>
      </c>
      <c r="H3562" t="s">
        <v>8246</v>
      </c>
      <c r="I3562" s="14">
        <v>1421452682</v>
      </c>
      <c r="J3562" s="14">
        <v>1418860682</v>
      </c>
      <c r="K3562" t="b">
        <v>0</v>
      </c>
      <c r="L3562">
        <v>53</v>
      </c>
      <c r="M3562" t="b">
        <v>1</v>
      </c>
      <c r="N3562" t="s">
        <v>8269</v>
      </c>
      <c r="O3562">
        <f t="shared" si="232"/>
        <v>104</v>
      </c>
      <c r="P3562" t="s">
        <v>8319</v>
      </c>
      <c r="Q3562" t="s">
        <v>8320</v>
      </c>
      <c r="R3562" s="12">
        <f t="shared" si="229"/>
        <v>41990.99863425926</v>
      </c>
      <c r="S3562" s="13">
        <f t="shared" si="230"/>
        <v>42020.99863425926</v>
      </c>
    </row>
    <row r="3563" spans="1:20" ht="43.2" x14ac:dyDescent="0.3">
      <c r="A3563">
        <v>2976</v>
      </c>
      <c r="B3563" s="3" t="s">
        <v>2976</v>
      </c>
      <c r="C3563" s="3" t="s">
        <v>7086</v>
      </c>
      <c r="D3563" s="6">
        <v>70</v>
      </c>
      <c r="E3563" s="8">
        <v>120</v>
      </c>
      <c r="F3563" t="s">
        <v>8218</v>
      </c>
      <c r="G3563" t="s">
        <v>8224</v>
      </c>
      <c r="H3563" t="s">
        <v>8246</v>
      </c>
      <c r="I3563" s="14">
        <v>1457870400</v>
      </c>
      <c r="J3563" s="14">
        <v>1456421530</v>
      </c>
      <c r="K3563" t="b">
        <v>0</v>
      </c>
      <c r="L3563">
        <v>14</v>
      </c>
      <c r="M3563" t="b">
        <v>1</v>
      </c>
      <c r="N3563" t="s">
        <v>8269</v>
      </c>
      <c r="O3563">
        <f t="shared" si="232"/>
        <v>171</v>
      </c>
      <c r="P3563" t="s">
        <v>8319</v>
      </c>
      <c r="Q3563" t="s">
        <v>8320</v>
      </c>
      <c r="R3563" s="12">
        <f t="shared" si="229"/>
        <v>42425.730671296296</v>
      </c>
      <c r="S3563" s="13">
        <f t="shared" si="230"/>
        <v>42442.5</v>
      </c>
    </row>
    <row r="3564" spans="1:20" ht="43.2" x14ac:dyDescent="0.3">
      <c r="A3564">
        <v>3509</v>
      </c>
      <c r="B3564" s="3" t="s">
        <v>3508</v>
      </c>
      <c r="C3564" s="3" t="s">
        <v>7619</v>
      </c>
      <c r="D3564" s="6">
        <v>3000</v>
      </c>
      <c r="E3564" s="8">
        <v>3190</v>
      </c>
      <c r="F3564" t="s">
        <v>8218</v>
      </c>
      <c r="G3564" t="s">
        <v>8223</v>
      </c>
      <c r="H3564" t="s">
        <v>8245</v>
      </c>
      <c r="I3564" s="14">
        <v>1416545700</v>
      </c>
      <c r="J3564" s="14">
        <v>1415392666</v>
      </c>
      <c r="K3564" t="b">
        <v>0</v>
      </c>
      <c r="L3564">
        <v>33</v>
      </c>
      <c r="M3564" t="b">
        <v>1</v>
      </c>
      <c r="N3564" t="s">
        <v>8269</v>
      </c>
      <c r="O3564">
        <f t="shared" si="232"/>
        <v>106</v>
      </c>
      <c r="P3564" t="s">
        <v>8319</v>
      </c>
      <c r="Q3564" t="s">
        <v>8320</v>
      </c>
      <c r="R3564" s="12">
        <f t="shared" si="229"/>
        <v>41950.859560185185</v>
      </c>
      <c r="S3564" s="13">
        <f t="shared" si="230"/>
        <v>41964.204861111109</v>
      </c>
      <c r="T3564">
        <f t="shared" ref="T3564:T3565" si="237">YEAR(R3564)</f>
        <v>2014</v>
      </c>
    </row>
    <row r="3565" spans="1:20" ht="43.2" x14ac:dyDescent="0.3">
      <c r="A3565">
        <v>3331</v>
      </c>
      <c r="B3565" s="3" t="s">
        <v>3331</v>
      </c>
      <c r="C3565" s="3" t="s">
        <v>7441</v>
      </c>
      <c r="D3565" s="6">
        <v>5000</v>
      </c>
      <c r="E3565" s="8">
        <v>5226</v>
      </c>
      <c r="F3565" t="s">
        <v>8218</v>
      </c>
      <c r="G3565" t="s">
        <v>8223</v>
      </c>
      <c r="H3565" t="s">
        <v>8245</v>
      </c>
      <c r="I3565" s="14">
        <v>1444149886</v>
      </c>
      <c r="J3565" s="14">
        <v>1441125886</v>
      </c>
      <c r="K3565" t="b">
        <v>0</v>
      </c>
      <c r="L3565">
        <v>65</v>
      </c>
      <c r="M3565" t="b">
        <v>1</v>
      </c>
      <c r="N3565" t="s">
        <v>8269</v>
      </c>
      <c r="O3565">
        <f t="shared" si="232"/>
        <v>105</v>
      </c>
      <c r="P3565" t="s">
        <v>8319</v>
      </c>
      <c r="Q3565" t="s">
        <v>8320</v>
      </c>
      <c r="R3565" s="12">
        <f t="shared" si="229"/>
        <v>42248.697754629626</v>
      </c>
      <c r="S3565" s="13">
        <f t="shared" si="230"/>
        <v>42283.697754629626</v>
      </c>
      <c r="T3565">
        <f t="shared" si="237"/>
        <v>2015</v>
      </c>
    </row>
    <row r="3566" spans="1:20" ht="43.2" x14ac:dyDescent="0.3">
      <c r="A3566">
        <v>3357</v>
      </c>
      <c r="B3566" s="3" t="s">
        <v>3356</v>
      </c>
      <c r="C3566" s="3" t="s">
        <v>7467</v>
      </c>
      <c r="D3566" s="6">
        <v>2000</v>
      </c>
      <c r="E3566" s="8">
        <v>2020</v>
      </c>
      <c r="F3566" t="s">
        <v>8218</v>
      </c>
      <c r="G3566" t="s">
        <v>8224</v>
      </c>
      <c r="H3566" t="s">
        <v>8246</v>
      </c>
      <c r="I3566" s="14">
        <v>1406887310</v>
      </c>
      <c r="J3566" s="14">
        <v>1404295310</v>
      </c>
      <c r="K3566" t="b">
        <v>0</v>
      </c>
      <c r="L3566">
        <v>21</v>
      </c>
      <c r="M3566" t="b">
        <v>1</v>
      </c>
      <c r="N3566" t="s">
        <v>8269</v>
      </c>
      <c r="O3566">
        <f t="shared" si="232"/>
        <v>101</v>
      </c>
      <c r="P3566" t="s">
        <v>8319</v>
      </c>
      <c r="Q3566" t="s">
        <v>8320</v>
      </c>
      <c r="R3566" s="12">
        <f t="shared" si="229"/>
        <v>41822.417939814812</v>
      </c>
      <c r="S3566" s="13">
        <f t="shared" si="230"/>
        <v>41852.417939814812</v>
      </c>
    </row>
    <row r="3567" spans="1:20" ht="43.2" x14ac:dyDescent="0.3">
      <c r="A3567">
        <v>2903</v>
      </c>
      <c r="B3567" s="3" t="s">
        <v>2903</v>
      </c>
      <c r="C3567" s="3" t="s">
        <v>7013</v>
      </c>
      <c r="D3567" s="6">
        <v>5000</v>
      </c>
      <c r="E3567" s="8">
        <v>39</v>
      </c>
      <c r="F3567" t="s">
        <v>8220</v>
      </c>
      <c r="G3567" t="s">
        <v>8223</v>
      </c>
      <c r="H3567" t="s">
        <v>8245</v>
      </c>
      <c r="I3567" s="14">
        <v>1441771218</v>
      </c>
      <c r="J3567" s="14">
        <v>1436587218</v>
      </c>
      <c r="K3567" t="b">
        <v>0</v>
      </c>
      <c r="L3567">
        <v>4</v>
      </c>
      <c r="M3567" t="b">
        <v>0</v>
      </c>
      <c r="N3567" t="s">
        <v>8269</v>
      </c>
      <c r="O3567">
        <f t="shared" si="232"/>
        <v>1</v>
      </c>
      <c r="P3567" t="s">
        <v>8319</v>
      </c>
      <c r="Q3567" t="s">
        <v>8320</v>
      </c>
      <c r="R3567" s="12">
        <f t="shared" si="229"/>
        <v>42196.166874999995</v>
      </c>
      <c r="S3567" s="13">
        <f t="shared" si="230"/>
        <v>42256.166874999995</v>
      </c>
    </row>
    <row r="3568" spans="1:20" ht="43.2" x14ac:dyDescent="0.3">
      <c r="A3568">
        <v>3864</v>
      </c>
      <c r="B3568" s="3" t="s">
        <v>3861</v>
      </c>
      <c r="C3568" s="3" t="s">
        <v>7973</v>
      </c>
      <c r="D3568" s="6">
        <v>5000</v>
      </c>
      <c r="E3568" s="8">
        <v>60</v>
      </c>
      <c r="F3568" t="s">
        <v>8220</v>
      </c>
      <c r="G3568" t="s">
        <v>8223</v>
      </c>
      <c r="H3568" t="s">
        <v>8245</v>
      </c>
      <c r="I3568" s="14">
        <v>1447799054</v>
      </c>
      <c r="J3568" s="14">
        <v>1445203454</v>
      </c>
      <c r="K3568" t="b">
        <v>0</v>
      </c>
      <c r="L3568">
        <v>3</v>
      </c>
      <c r="M3568" t="b">
        <v>0</v>
      </c>
      <c r="N3568" t="s">
        <v>8269</v>
      </c>
      <c r="O3568">
        <f t="shared" si="232"/>
        <v>1</v>
      </c>
      <c r="P3568" t="s">
        <v>8319</v>
      </c>
      <c r="Q3568" t="s">
        <v>8320</v>
      </c>
      <c r="R3568" s="12">
        <f t="shared" si="229"/>
        <v>42295.891828703709</v>
      </c>
      <c r="S3568" s="13">
        <f t="shared" si="230"/>
        <v>42325.933495370366</v>
      </c>
    </row>
    <row r="3569" spans="1:20" ht="43.2" x14ac:dyDescent="0.3">
      <c r="A3569">
        <v>3446</v>
      </c>
      <c r="B3569" s="3" t="s">
        <v>3445</v>
      </c>
      <c r="C3569" s="3" t="s">
        <v>7556</v>
      </c>
      <c r="D3569" s="6">
        <v>1000</v>
      </c>
      <c r="E3569" s="8">
        <v>1082</v>
      </c>
      <c r="F3569" t="s">
        <v>8218</v>
      </c>
      <c r="G3569" t="s">
        <v>8224</v>
      </c>
      <c r="H3569" t="s">
        <v>8246</v>
      </c>
      <c r="I3569" s="14">
        <v>1423138800</v>
      </c>
      <c r="J3569" s="14">
        <v>1421092725</v>
      </c>
      <c r="K3569" t="b">
        <v>0</v>
      </c>
      <c r="L3569">
        <v>25</v>
      </c>
      <c r="M3569" t="b">
        <v>1</v>
      </c>
      <c r="N3569" t="s">
        <v>8269</v>
      </c>
      <c r="O3569">
        <f t="shared" si="232"/>
        <v>108</v>
      </c>
      <c r="P3569" t="s">
        <v>8319</v>
      </c>
      <c r="Q3569" t="s">
        <v>8320</v>
      </c>
      <c r="R3569" s="12">
        <f t="shared" si="229"/>
        <v>42016.832465277781</v>
      </c>
      <c r="S3569" s="13">
        <f t="shared" si="230"/>
        <v>42040.513888888891</v>
      </c>
    </row>
    <row r="3570" spans="1:20" ht="43.2" x14ac:dyDescent="0.3">
      <c r="A3570">
        <v>4067</v>
      </c>
      <c r="B3570" s="3" t="s">
        <v>4063</v>
      </c>
      <c r="C3570" s="3" t="s">
        <v>7998</v>
      </c>
      <c r="D3570" s="6">
        <v>5000</v>
      </c>
      <c r="E3570" s="8">
        <v>3045</v>
      </c>
      <c r="F3570" t="s">
        <v>8220</v>
      </c>
      <c r="G3570" t="s">
        <v>8223</v>
      </c>
      <c r="H3570" t="s">
        <v>8245</v>
      </c>
      <c r="I3570" s="14">
        <v>1443408550</v>
      </c>
      <c r="J3570" s="14">
        <v>1439952550</v>
      </c>
      <c r="K3570" t="b">
        <v>0</v>
      </c>
      <c r="L3570">
        <v>17</v>
      </c>
      <c r="M3570" t="b">
        <v>0</v>
      </c>
      <c r="N3570" t="s">
        <v>8269</v>
      </c>
      <c r="O3570">
        <f t="shared" si="232"/>
        <v>61</v>
      </c>
      <c r="P3570" t="s">
        <v>8319</v>
      </c>
      <c r="Q3570" t="s">
        <v>8320</v>
      </c>
      <c r="R3570" s="12">
        <f t="shared" si="229"/>
        <v>42235.117476851854</v>
      </c>
      <c r="S3570" s="13">
        <f t="shared" si="230"/>
        <v>42275.117476851854</v>
      </c>
    </row>
    <row r="3571" spans="1:20" ht="57.6" x14ac:dyDescent="0.3">
      <c r="A3571">
        <v>3986</v>
      </c>
      <c r="B3571" s="3" t="s">
        <v>3982</v>
      </c>
      <c r="C3571" s="3" t="s">
        <v>8092</v>
      </c>
      <c r="D3571" s="6">
        <v>5000</v>
      </c>
      <c r="E3571" s="8">
        <v>488</v>
      </c>
      <c r="F3571" t="s">
        <v>8220</v>
      </c>
      <c r="G3571" t="s">
        <v>8224</v>
      </c>
      <c r="H3571" t="s">
        <v>8246</v>
      </c>
      <c r="I3571" s="14">
        <v>1462539840</v>
      </c>
      <c r="J3571" s="14">
        <v>1460034594</v>
      </c>
      <c r="K3571" t="b">
        <v>0</v>
      </c>
      <c r="L3571">
        <v>13</v>
      </c>
      <c r="M3571" t="b">
        <v>0</v>
      </c>
      <c r="N3571" t="s">
        <v>8269</v>
      </c>
      <c r="O3571">
        <f t="shared" si="232"/>
        <v>10</v>
      </c>
      <c r="P3571" t="s">
        <v>8319</v>
      </c>
      <c r="Q3571" t="s">
        <v>8320</v>
      </c>
      <c r="R3571" s="12">
        <f t="shared" si="229"/>
        <v>42467.548541666663</v>
      </c>
      <c r="S3571" s="13">
        <f t="shared" si="230"/>
        <v>42496.544444444444</v>
      </c>
    </row>
    <row r="3572" spans="1:20" ht="86.4" x14ac:dyDescent="0.3">
      <c r="A3572">
        <v>3584</v>
      </c>
      <c r="B3572" s="3" t="s">
        <v>3583</v>
      </c>
      <c r="C3572" s="3" t="s">
        <v>7694</v>
      </c>
      <c r="D3572" s="6">
        <v>3000</v>
      </c>
      <c r="E3572" s="8">
        <v>3465</v>
      </c>
      <c r="F3572" t="s">
        <v>8218</v>
      </c>
      <c r="G3572" t="s">
        <v>8224</v>
      </c>
      <c r="H3572" t="s">
        <v>8246</v>
      </c>
      <c r="I3572" s="14">
        <v>1436772944</v>
      </c>
      <c r="J3572" s="14">
        <v>1434180944</v>
      </c>
      <c r="K3572" t="b">
        <v>0</v>
      </c>
      <c r="L3572">
        <v>112</v>
      </c>
      <c r="M3572" t="b">
        <v>1</v>
      </c>
      <c r="N3572" t="s">
        <v>8269</v>
      </c>
      <c r="O3572">
        <f t="shared" si="232"/>
        <v>116</v>
      </c>
      <c r="P3572" t="s">
        <v>8319</v>
      </c>
      <c r="Q3572" t="s">
        <v>8320</v>
      </c>
      <c r="R3572" s="12">
        <f t="shared" si="229"/>
        <v>42168.316481481481</v>
      </c>
      <c r="S3572" s="13">
        <f t="shared" si="230"/>
        <v>42198.316481481481</v>
      </c>
    </row>
    <row r="3573" spans="1:20" ht="28.8" x14ac:dyDescent="0.3">
      <c r="A3573">
        <v>3360</v>
      </c>
      <c r="B3573" s="3" t="s">
        <v>3359</v>
      </c>
      <c r="C3573" s="3" t="s">
        <v>7470</v>
      </c>
      <c r="D3573" s="6">
        <v>9000</v>
      </c>
      <c r="E3573" s="8">
        <v>9124</v>
      </c>
      <c r="F3573" t="s">
        <v>8218</v>
      </c>
      <c r="G3573" t="s">
        <v>8243</v>
      </c>
      <c r="H3573" t="s">
        <v>8257</v>
      </c>
      <c r="I3573" s="14">
        <v>1481731140</v>
      </c>
      <c r="J3573" s="14">
        <v>1479866343</v>
      </c>
      <c r="K3573" t="b">
        <v>0</v>
      </c>
      <c r="L3573">
        <v>72</v>
      </c>
      <c r="M3573" t="b">
        <v>1</v>
      </c>
      <c r="N3573" t="s">
        <v>8269</v>
      </c>
      <c r="O3573">
        <f t="shared" si="232"/>
        <v>101</v>
      </c>
      <c r="P3573" t="s">
        <v>8319</v>
      </c>
      <c r="Q3573" t="s">
        <v>8320</v>
      </c>
      <c r="R3573" s="12">
        <f t="shared" si="229"/>
        <v>42697.082673611112</v>
      </c>
      <c r="S3573" s="13">
        <f t="shared" si="230"/>
        <v>42718.665972222225</v>
      </c>
    </row>
    <row r="3574" spans="1:20" ht="43.2" x14ac:dyDescent="0.3">
      <c r="A3574">
        <v>2803</v>
      </c>
      <c r="B3574" s="3" t="s">
        <v>2803</v>
      </c>
      <c r="C3574" s="3" t="s">
        <v>6913</v>
      </c>
      <c r="D3574" s="6">
        <v>10000</v>
      </c>
      <c r="E3574" s="8">
        <v>12795</v>
      </c>
      <c r="F3574" t="s">
        <v>8218</v>
      </c>
      <c r="G3574" t="s">
        <v>8223</v>
      </c>
      <c r="H3574" t="s">
        <v>8245</v>
      </c>
      <c r="I3574" s="14">
        <v>1437004800</v>
      </c>
      <c r="J3574" s="14">
        <v>1433295276</v>
      </c>
      <c r="K3574" t="b">
        <v>0</v>
      </c>
      <c r="L3574">
        <v>141</v>
      </c>
      <c r="M3574" t="b">
        <v>1</v>
      </c>
      <c r="N3574" t="s">
        <v>8269</v>
      </c>
      <c r="O3574">
        <f t="shared" si="232"/>
        <v>128</v>
      </c>
      <c r="P3574" t="s">
        <v>8319</v>
      </c>
      <c r="Q3574" t="s">
        <v>8320</v>
      </c>
      <c r="R3574" s="12">
        <f t="shared" si="229"/>
        <v>42158.065694444449</v>
      </c>
      <c r="S3574" s="13">
        <f t="shared" si="230"/>
        <v>42201</v>
      </c>
      <c r="T3574">
        <f>YEAR(R3574)</f>
        <v>2015</v>
      </c>
    </row>
    <row r="3575" spans="1:20" ht="43.2" x14ac:dyDescent="0.3">
      <c r="A3575">
        <v>3240</v>
      </c>
      <c r="B3575" s="3" t="s">
        <v>3240</v>
      </c>
      <c r="C3575" s="3" t="s">
        <v>7350</v>
      </c>
      <c r="D3575" s="6">
        <v>3000</v>
      </c>
      <c r="E3575" s="8">
        <v>3017</v>
      </c>
      <c r="F3575" t="s">
        <v>8218</v>
      </c>
      <c r="G3575" t="s">
        <v>8224</v>
      </c>
      <c r="H3575" t="s">
        <v>8246</v>
      </c>
      <c r="I3575" s="14">
        <v>1487286000</v>
      </c>
      <c r="J3575" s="14">
        <v>1484843948</v>
      </c>
      <c r="K3575" t="b">
        <v>0</v>
      </c>
      <c r="L3575">
        <v>34</v>
      </c>
      <c r="M3575" t="b">
        <v>1</v>
      </c>
      <c r="N3575" t="s">
        <v>8269</v>
      </c>
      <c r="O3575">
        <f t="shared" si="232"/>
        <v>101</v>
      </c>
      <c r="P3575" t="s">
        <v>8319</v>
      </c>
      <c r="Q3575" t="s">
        <v>8320</v>
      </c>
      <c r="R3575" s="12">
        <f t="shared" si="229"/>
        <v>42754.693842592591</v>
      </c>
      <c r="S3575" s="13">
        <f t="shared" si="230"/>
        <v>42782.958333333328</v>
      </c>
    </row>
    <row r="3576" spans="1:20" ht="28.8" x14ac:dyDescent="0.3">
      <c r="A3576">
        <v>3262</v>
      </c>
      <c r="B3576" s="3" t="s">
        <v>3262</v>
      </c>
      <c r="C3576" s="3" t="s">
        <v>7372</v>
      </c>
      <c r="D3576" s="6">
        <v>12200</v>
      </c>
      <c r="E3576" s="8">
        <v>12571</v>
      </c>
      <c r="F3576" t="s">
        <v>8218</v>
      </c>
      <c r="G3576" t="s">
        <v>8223</v>
      </c>
      <c r="H3576" t="s">
        <v>8245</v>
      </c>
      <c r="I3576" s="14">
        <v>1419220800</v>
      </c>
      <c r="J3576" s="14">
        <v>1416555262</v>
      </c>
      <c r="K3576" t="b">
        <v>1</v>
      </c>
      <c r="L3576">
        <v>134</v>
      </c>
      <c r="M3576" t="b">
        <v>1</v>
      </c>
      <c r="N3576" t="s">
        <v>8269</v>
      </c>
      <c r="O3576">
        <f t="shared" si="232"/>
        <v>103</v>
      </c>
      <c r="P3576" t="s">
        <v>8319</v>
      </c>
      <c r="Q3576" t="s">
        <v>8320</v>
      </c>
      <c r="R3576" s="12">
        <f t="shared" si="229"/>
        <v>41964.315532407403</v>
      </c>
      <c r="S3576" s="13">
        <f t="shared" si="230"/>
        <v>41995.166666666672</v>
      </c>
      <c r="T3576">
        <f>YEAR(R3576)</f>
        <v>2014</v>
      </c>
    </row>
    <row r="3577" spans="1:20" ht="43.2" x14ac:dyDescent="0.3">
      <c r="A3577">
        <v>3857</v>
      </c>
      <c r="B3577" s="3" t="s">
        <v>3854</v>
      </c>
      <c r="C3577" s="3" t="s">
        <v>7966</v>
      </c>
      <c r="D3577" s="6">
        <v>5000</v>
      </c>
      <c r="E3577" s="8">
        <v>260</v>
      </c>
      <c r="F3577" t="s">
        <v>8220</v>
      </c>
      <c r="G3577" t="s">
        <v>8223</v>
      </c>
      <c r="H3577" t="s">
        <v>8245</v>
      </c>
      <c r="I3577" s="14">
        <v>1406913120</v>
      </c>
      <c r="J3577" s="14">
        <v>1404927690</v>
      </c>
      <c r="K3577" t="b">
        <v>0</v>
      </c>
      <c r="L3577">
        <v>4</v>
      </c>
      <c r="M3577" t="b">
        <v>0</v>
      </c>
      <c r="N3577" t="s">
        <v>8269</v>
      </c>
      <c r="O3577">
        <f t="shared" si="232"/>
        <v>5</v>
      </c>
      <c r="P3577" t="s">
        <v>8319</v>
      </c>
      <c r="Q3577" t="s">
        <v>8320</v>
      </c>
      <c r="R3577" s="12">
        <f t="shared" si="229"/>
        <v>41829.73715277778</v>
      </c>
      <c r="S3577" s="13">
        <f t="shared" si="230"/>
        <v>41852.716666666667</v>
      </c>
    </row>
    <row r="3578" spans="1:20" ht="28.8" x14ac:dyDescent="0.3">
      <c r="A3578">
        <v>4041</v>
      </c>
      <c r="B3578" s="3" t="s">
        <v>4037</v>
      </c>
      <c r="C3578" s="3" t="s">
        <v>8145</v>
      </c>
      <c r="D3578" s="6">
        <v>5000</v>
      </c>
      <c r="E3578" s="8">
        <v>21</v>
      </c>
      <c r="F3578" t="s">
        <v>8220</v>
      </c>
      <c r="G3578" t="s">
        <v>8224</v>
      </c>
      <c r="H3578" t="s">
        <v>8246</v>
      </c>
      <c r="I3578" s="14">
        <v>1473160954</v>
      </c>
      <c r="J3578" s="14">
        <v>1467976954</v>
      </c>
      <c r="K3578" t="b">
        <v>0</v>
      </c>
      <c r="L3578">
        <v>2</v>
      </c>
      <c r="M3578" t="b">
        <v>0</v>
      </c>
      <c r="N3578" t="s">
        <v>8269</v>
      </c>
      <c r="O3578">
        <f t="shared" si="232"/>
        <v>0</v>
      </c>
      <c r="P3578" t="s">
        <v>8319</v>
      </c>
      <c r="Q3578" t="s">
        <v>8320</v>
      </c>
      <c r="R3578" s="12">
        <f t="shared" si="229"/>
        <v>42559.474004629628</v>
      </c>
      <c r="S3578" s="13">
        <f t="shared" si="230"/>
        <v>42619.474004629628</v>
      </c>
    </row>
    <row r="3579" spans="1:20" ht="43.2" x14ac:dyDescent="0.3">
      <c r="A3579">
        <v>2874</v>
      </c>
      <c r="B3579" s="3" t="s">
        <v>2874</v>
      </c>
      <c r="C3579" s="3" t="s">
        <v>6984</v>
      </c>
      <c r="D3579" s="6">
        <v>5000</v>
      </c>
      <c r="E3579" s="8">
        <v>271</v>
      </c>
      <c r="F3579" t="s">
        <v>8220</v>
      </c>
      <c r="G3579" t="s">
        <v>8223</v>
      </c>
      <c r="H3579" t="s">
        <v>8245</v>
      </c>
      <c r="I3579" s="14">
        <v>1484684186</v>
      </c>
      <c r="J3579" s="14">
        <v>1482092186</v>
      </c>
      <c r="K3579" t="b">
        <v>0</v>
      </c>
      <c r="L3579">
        <v>3</v>
      </c>
      <c r="M3579" t="b">
        <v>0</v>
      </c>
      <c r="N3579" t="s">
        <v>8269</v>
      </c>
      <c r="O3579">
        <f t="shared" si="232"/>
        <v>5</v>
      </c>
      <c r="P3579" t="s">
        <v>8319</v>
      </c>
      <c r="Q3579" t="s">
        <v>8320</v>
      </c>
      <c r="R3579" s="12">
        <f t="shared" si="229"/>
        <v>42722.84474537037</v>
      </c>
      <c r="S3579" s="13">
        <f t="shared" si="230"/>
        <v>42752.84474537037</v>
      </c>
    </row>
    <row r="3580" spans="1:20" ht="43.2" x14ac:dyDescent="0.3">
      <c r="A3580">
        <v>3599</v>
      </c>
      <c r="B3580" s="3" t="s">
        <v>3598</v>
      </c>
      <c r="C3580" s="3" t="s">
        <v>7709</v>
      </c>
      <c r="D3580" s="6">
        <v>500</v>
      </c>
      <c r="E3580" s="8">
        <v>1010</v>
      </c>
      <c r="F3580" t="s">
        <v>8218</v>
      </c>
      <c r="G3580" t="s">
        <v>8223</v>
      </c>
      <c r="H3580" t="s">
        <v>8245</v>
      </c>
      <c r="I3580" s="14">
        <v>1440892800</v>
      </c>
      <c r="J3580" s="14">
        <v>1438715077</v>
      </c>
      <c r="K3580" t="b">
        <v>0</v>
      </c>
      <c r="L3580">
        <v>17</v>
      </c>
      <c r="M3580" t="b">
        <v>1</v>
      </c>
      <c r="N3580" t="s">
        <v>8269</v>
      </c>
      <c r="O3580">
        <f t="shared" si="232"/>
        <v>202</v>
      </c>
      <c r="P3580" t="s">
        <v>8319</v>
      </c>
      <c r="Q3580" t="s">
        <v>8320</v>
      </c>
      <c r="R3580" s="12">
        <f t="shared" si="229"/>
        <v>42220.79487268519</v>
      </c>
      <c r="S3580" s="13">
        <f t="shared" si="230"/>
        <v>42246</v>
      </c>
      <c r="T3580">
        <f>YEAR(R3580)</f>
        <v>2015</v>
      </c>
    </row>
    <row r="3581" spans="1:20" ht="43.2" x14ac:dyDescent="0.3">
      <c r="A3581">
        <v>3520</v>
      </c>
      <c r="B3581" s="3" t="s">
        <v>3519</v>
      </c>
      <c r="C3581" s="3" t="s">
        <v>7630</v>
      </c>
      <c r="D3581" s="6">
        <v>2000</v>
      </c>
      <c r="E3581" s="8">
        <v>2015</v>
      </c>
      <c r="F3581" t="s">
        <v>8218</v>
      </c>
      <c r="G3581" t="s">
        <v>8224</v>
      </c>
      <c r="H3581" t="s">
        <v>8246</v>
      </c>
      <c r="I3581" s="14">
        <v>1441547220</v>
      </c>
      <c r="J3581" s="14">
        <v>1439322412</v>
      </c>
      <c r="K3581" t="b">
        <v>0</v>
      </c>
      <c r="L3581">
        <v>21</v>
      </c>
      <c r="M3581" t="b">
        <v>1</v>
      </c>
      <c r="N3581" t="s">
        <v>8269</v>
      </c>
      <c r="O3581">
        <f t="shared" si="232"/>
        <v>101</v>
      </c>
      <c r="P3581" t="s">
        <v>8319</v>
      </c>
      <c r="Q3581" t="s">
        <v>8320</v>
      </c>
      <c r="R3581" s="12">
        <f t="shared" si="229"/>
        <v>42227.824212962965</v>
      </c>
      <c r="S3581" s="13">
        <f t="shared" si="230"/>
        <v>42253.57430555555</v>
      </c>
    </row>
    <row r="3582" spans="1:20" ht="43.2" x14ac:dyDescent="0.3">
      <c r="A3582">
        <v>3669</v>
      </c>
      <c r="B3582" s="3" t="s">
        <v>3666</v>
      </c>
      <c r="C3582" s="3" t="s">
        <v>7779</v>
      </c>
      <c r="D3582" s="6">
        <v>1000</v>
      </c>
      <c r="E3582" s="8">
        <v>1382</v>
      </c>
      <c r="F3582" t="s">
        <v>8218</v>
      </c>
      <c r="G3582" t="s">
        <v>8224</v>
      </c>
      <c r="H3582" t="s">
        <v>8246</v>
      </c>
      <c r="I3582" s="14">
        <v>1434039137</v>
      </c>
      <c r="J3582" s="14">
        <v>1431447137</v>
      </c>
      <c r="K3582" t="b">
        <v>0</v>
      </c>
      <c r="L3582">
        <v>17</v>
      </c>
      <c r="M3582" t="b">
        <v>1</v>
      </c>
      <c r="N3582" t="s">
        <v>8269</v>
      </c>
      <c r="O3582">
        <f t="shared" si="232"/>
        <v>138</v>
      </c>
      <c r="P3582" t="s">
        <v>8319</v>
      </c>
      <c r="Q3582" t="s">
        <v>8320</v>
      </c>
      <c r="R3582" s="12">
        <f t="shared" si="229"/>
        <v>42136.675196759257</v>
      </c>
      <c r="S3582" s="13">
        <f t="shared" si="230"/>
        <v>42166.675196759257</v>
      </c>
    </row>
    <row r="3583" spans="1:20" ht="57.6" x14ac:dyDescent="0.3">
      <c r="A3583">
        <v>3722</v>
      </c>
      <c r="B3583" s="3" t="s">
        <v>3719</v>
      </c>
      <c r="C3583" s="3" t="s">
        <v>7832</v>
      </c>
      <c r="D3583" s="6">
        <v>1500</v>
      </c>
      <c r="E3583" s="8">
        <v>1668</v>
      </c>
      <c r="F3583" t="s">
        <v>8218</v>
      </c>
      <c r="G3583" t="s">
        <v>8228</v>
      </c>
      <c r="H3583" t="s">
        <v>8250</v>
      </c>
      <c r="I3583" s="14">
        <v>1455231540</v>
      </c>
      <c r="J3583" s="14">
        <v>1452614847</v>
      </c>
      <c r="K3583" t="b">
        <v>0</v>
      </c>
      <c r="L3583">
        <v>35</v>
      </c>
      <c r="M3583" t="b">
        <v>1</v>
      </c>
      <c r="N3583" t="s">
        <v>8269</v>
      </c>
      <c r="O3583">
        <f t="shared" si="232"/>
        <v>111</v>
      </c>
      <c r="P3583" t="s">
        <v>8319</v>
      </c>
      <c r="Q3583" t="s">
        <v>8320</v>
      </c>
      <c r="R3583" s="12">
        <f t="shared" si="229"/>
        <v>42381.671840277777</v>
      </c>
      <c r="S3583" s="13">
        <f t="shared" si="230"/>
        <v>42411.957638888889</v>
      </c>
    </row>
    <row r="3584" spans="1:20" ht="43.2" x14ac:dyDescent="0.3">
      <c r="A3584">
        <v>3468</v>
      </c>
      <c r="B3584" s="3" t="s">
        <v>3467</v>
      </c>
      <c r="C3584" s="3" t="s">
        <v>7578</v>
      </c>
      <c r="D3584" s="6">
        <v>10000</v>
      </c>
      <c r="E3584" s="8">
        <v>12178</v>
      </c>
      <c r="F3584" t="s">
        <v>8218</v>
      </c>
      <c r="G3584" t="s">
        <v>8223</v>
      </c>
      <c r="H3584" t="s">
        <v>8245</v>
      </c>
      <c r="I3584" s="14">
        <v>1474426800</v>
      </c>
      <c r="J3584" s="14">
        <v>1471976529</v>
      </c>
      <c r="K3584" t="b">
        <v>0</v>
      </c>
      <c r="L3584">
        <v>17</v>
      </c>
      <c r="M3584" t="b">
        <v>1</v>
      </c>
      <c r="N3584" t="s">
        <v>8269</v>
      </c>
      <c r="O3584">
        <f t="shared" si="232"/>
        <v>122</v>
      </c>
      <c r="P3584" t="s">
        <v>8319</v>
      </c>
      <c r="Q3584" t="s">
        <v>8320</v>
      </c>
      <c r="R3584" s="12">
        <f t="shared" si="229"/>
        <v>42605.765381944439</v>
      </c>
      <c r="S3584" s="13">
        <f t="shared" si="230"/>
        <v>42634.125</v>
      </c>
      <c r="T3584">
        <f t="shared" ref="T3584:T3585" si="238">YEAR(R3584)</f>
        <v>2016</v>
      </c>
    </row>
    <row r="3585" spans="1:20" ht="43.2" x14ac:dyDescent="0.3">
      <c r="A3585">
        <v>2964</v>
      </c>
      <c r="B3585" s="3" t="s">
        <v>2964</v>
      </c>
      <c r="C3585" s="3" t="s">
        <v>7074</v>
      </c>
      <c r="D3585" s="6">
        <v>5000</v>
      </c>
      <c r="E3585" s="8">
        <v>5035.6899999999996</v>
      </c>
      <c r="F3585" t="s">
        <v>8218</v>
      </c>
      <c r="G3585" t="s">
        <v>8223</v>
      </c>
      <c r="H3585" t="s">
        <v>8245</v>
      </c>
      <c r="I3585" s="14">
        <v>1407360720</v>
      </c>
      <c r="J3585" s="14">
        <v>1404769819</v>
      </c>
      <c r="K3585" t="b">
        <v>0</v>
      </c>
      <c r="L3585">
        <v>196</v>
      </c>
      <c r="M3585" t="b">
        <v>1</v>
      </c>
      <c r="N3585" t="s">
        <v>8269</v>
      </c>
      <c r="O3585">
        <f t="shared" si="232"/>
        <v>101</v>
      </c>
      <c r="P3585" t="s">
        <v>8319</v>
      </c>
      <c r="Q3585" t="s">
        <v>8320</v>
      </c>
      <c r="R3585" s="12">
        <f t="shared" si="229"/>
        <v>41827.909942129627</v>
      </c>
      <c r="S3585" s="13">
        <f t="shared" si="230"/>
        <v>41857.897222222222</v>
      </c>
      <c r="T3585">
        <f t="shared" si="238"/>
        <v>2014</v>
      </c>
    </row>
    <row r="3586" spans="1:20" ht="43.2" x14ac:dyDescent="0.3">
      <c r="A3586">
        <v>3718</v>
      </c>
      <c r="B3586" s="3" t="s">
        <v>3715</v>
      </c>
      <c r="C3586" s="3" t="s">
        <v>7828</v>
      </c>
      <c r="D3586" s="6">
        <v>500</v>
      </c>
      <c r="E3586" s="8">
        <v>1197</v>
      </c>
      <c r="F3586" t="s">
        <v>8218</v>
      </c>
      <c r="G3586" t="s">
        <v>8224</v>
      </c>
      <c r="H3586" t="s">
        <v>8246</v>
      </c>
      <c r="I3586" s="14">
        <v>1425057075</v>
      </c>
      <c r="J3586" s="14">
        <v>1422465075</v>
      </c>
      <c r="K3586" t="b">
        <v>0</v>
      </c>
      <c r="L3586">
        <v>46</v>
      </c>
      <c r="M3586" t="b">
        <v>1</v>
      </c>
      <c r="N3586" t="s">
        <v>8269</v>
      </c>
      <c r="O3586">
        <f t="shared" si="232"/>
        <v>239</v>
      </c>
      <c r="P3586" t="s">
        <v>8319</v>
      </c>
      <c r="Q3586" t="s">
        <v>8320</v>
      </c>
      <c r="R3586" s="12">
        <f t="shared" ref="R3586:R3649" si="239">(((J3586/60)/60)/24)+DATE(1970,1,1)</f>
        <v>42032.716145833328</v>
      </c>
      <c r="S3586" s="13">
        <f t="shared" ref="S3586:S3649" si="240">(((I3586/60)/60)/24)+DATE(1970,1,1)</f>
        <v>42062.716145833328</v>
      </c>
    </row>
    <row r="3587" spans="1:20" ht="43.2" x14ac:dyDescent="0.3">
      <c r="A3587">
        <v>3460</v>
      </c>
      <c r="B3587" s="3" t="s">
        <v>3459</v>
      </c>
      <c r="C3587" s="3" t="s">
        <v>7570</v>
      </c>
      <c r="D3587" s="6">
        <v>500</v>
      </c>
      <c r="E3587" s="8">
        <v>950</v>
      </c>
      <c r="F3587" t="s">
        <v>8218</v>
      </c>
      <c r="G3587" t="s">
        <v>8224</v>
      </c>
      <c r="H3587" t="s">
        <v>8246</v>
      </c>
      <c r="I3587" s="14">
        <v>1408106352</v>
      </c>
      <c r="J3587" s="14">
        <v>1406896752</v>
      </c>
      <c r="K3587" t="b">
        <v>0</v>
      </c>
      <c r="L3587">
        <v>19</v>
      </c>
      <c r="M3587" t="b">
        <v>1</v>
      </c>
      <c r="N3587" t="s">
        <v>8269</v>
      </c>
      <c r="O3587">
        <f t="shared" si="232"/>
        <v>190</v>
      </c>
      <c r="P3587" t="s">
        <v>8319</v>
      </c>
      <c r="Q3587" t="s">
        <v>8320</v>
      </c>
      <c r="R3587" s="12">
        <f t="shared" si="239"/>
        <v>41852.527222222219</v>
      </c>
      <c r="S3587" s="13">
        <f t="shared" si="240"/>
        <v>41866.527222222219</v>
      </c>
    </row>
    <row r="3588" spans="1:20" ht="43.2" x14ac:dyDescent="0.3">
      <c r="A3588">
        <v>3441</v>
      </c>
      <c r="B3588" s="3" t="s">
        <v>3440</v>
      </c>
      <c r="C3588" s="3" t="s">
        <v>7551</v>
      </c>
      <c r="D3588" s="6">
        <v>2500</v>
      </c>
      <c r="E3588" s="8">
        <v>2565</v>
      </c>
      <c r="F3588" t="s">
        <v>8218</v>
      </c>
      <c r="G3588" t="s">
        <v>8223</v>
      </c>
      <c r="H3588" t="s">
        <v>8245</v>
      </c>
      <c r="I3588" s="14">
        <v>1447445820</v>
      </c>
      <c r="J3588" s="14">
        <v>1445077121</v>
      </c>
      <c r="K3588" t="b">
        <v>0</v>
      </c>
      <c r="L3588">
        <v>43</v>
      </c>
      <c r="M3588" t="b">
        <v>1</v>
      </c>
      <c r="N3588" t="s">
        <v>8269</v>
      </c>
      <c r="O3588">
        <f t="shared" si="232"/>
        <v>103</v>
      </c>
      <c r="P3588" t="s">
        <v>8319</v>
      </c>
      <c r="Q3588" t="s">
        <v>8320</v>
      </c>
      <c r="R3588" s="12">
        <f t="shared" si="239"/>
        <v>42294.429641203707</v>
      </c>
      <c r="S3588" s="13">
        <f t="shared" si="240"/>
        <v>42321.845138888893</v>
      </c>
      <c r="T3588">
        <f>YEAR(R3588)</f>
        <v>2015</v>
      </c>
    </row>
    <row r="3589" spans="1:20" ht="57.6" x14ac:dyDescent="0.3">
      <c r="A3589">
        <v>1296</v>
      </c>
      <c r="B3589" s="3" t="s">
        <v>1297</v>
      </c>
      <c r="C3589" s="3" t="s">
        <v>5406</v>
      </c>
      <c r="D3589" s="6">
        <v>850</v>
      </c>
      <c r="E3589" s="8">
        <v>1200</v>
      </c>
      <c r="F3589" t="s">
        <v>8218</v>
      </c>
      <c r="G3589" t="s">
        <v>8224</v>
      </c>
      <c r="H3589" t="s">
        <v>8246</v>
      </c>
      <c r="I3589" s="14">
        <v>1457914373</v>
      </c>
      <c r="J3589" s="14">
        <v>1456189973</v>
      </c>
      <c r="K3589" t="b">
        <v>0</v>
      </c>
      <c r="L3589">
        <v>23</v>
      </c>
      <c r="M3589" t="b">
        <v>1</v>
      </c>
      <c r="N3589" t="s">
        <v>8269</v>
      </c>
      <c r="O3589">
        <f t="shared" si="232"/>
        <v>141</v>
      </c>
      <c r="P3589" t="s">
        <v>8319</v>
      </c>
      <c r="Q3589" t="s">
        <v>8320</v>
      </c>
      <c r="R3589" s="12">
        <f t="shared" si="239"/>
        <v>42423.050613425927</v>
      </c>
      <c r="S3589" s="13">
        <f t="shared" si="240"/>
        <v>42443.008946759262</v>
      </c>
    </row>
    <row r="3590" spans="1:20" ht="57.6" x14ac:dyDescent="0.3">
      <c r="A3590">
        <v>3961</v>
      </c>
      <c r="B3590" s="3" t="s">
        <v>3958</v>
      </c>
      <c r="C3590" s="3" t="s">
        <v>8068</v>
      </c>
      <c r="D3590" s="6">
        <v>5000</v>
      </c>
      <c r="E3590" s="8">
        <v>21</v>
      </c>
      <c r="F3590" t="s">
        <v>8220</v>
      </c>
      <c r="G3590" t="s">
        <v>8224</v>
      </c>
      <c r="H3590" t="s">
        <v>8246</v>
      </c>
      <c r="I3590" s="14">
        <v>1399584210</v>
      </c>
      <c r="J3590" s="14">
        <v>1397683410</v>
      </c>
      <c r="K3590" t="b">
        <v>0</v>
      </c>
      <c r="L3590">
        <v>2</v>
      </c>
      <c r="M3590" t="b">
        <v>0</v>
      </c>
      <c r="N3590" t="s">
        <v>8269</v>
      </c>
      <c r="O3590">
        <f t="shared" si="232"/>
        <v>0</v>
      </c>
      <c r="P3590" t="s">
        <v>8319</v>
      </c>
      <c r="Q3590" t="s">
        <v>8320</v>
      </c>
      <c r="R3590" s="12">
        <f t="shared" si="239"/>
        <v>41745.891319444447</v>
      </c>
      <c r="S3590" s="13">
        <f t="shared" si="240"/>
        <v>41767.891319444447</v>
      </c>
    </row>
    <row r="3591" spans="1:20" ht="43.2" x14ac:dyDescent="0.3">
      <c r="A3591">
        <v>3729</v>
      </c>
      <c r="B3591" s="3" t="s">
        <v>3726</v>
      </c>
      <c r="C3591" s="3" t="s">
        <v>7839</v>
      </c>
      <c r="D3591" s="6">
        <v>5000</v>
      </c>
      <c r="E3591" s="8">
        <v>362</v>
      </c>
      <c r="F3591" t="s">
        <v>8220</v>
      </c>
      <c r="G3591" t="s">
        <v>8223</v>
      </c>
      <c r="H3591" t="s">
        <v>8245</v>
      </c>
      <c r="I3591" s="14">
        <v>1427082912</v>
      </c>
      <c r="J3591" s="14">
        <v>1423198512</v>
      </c>
      <c r="K3591" t="b">
        <v>0</v>
      </c>
      <c r="L3591">
        <v>5</v>
      </c>
      <c r="M3591" t="b">
        <v>0</v>
      </c>
      <c r="N3591" t="s">
        <v>8269</v>
      </c>
      <c r="O3591">
        <f t="shared" si="232"/>
        <v>7</v>
      </c>
      <c r="P3591" t="s">
        <v>8319</v>
      </c>
      <c r="Q3591" t="s">
        <v>8320</v>
      </c>
      <c r="R3591" s="12">
        <f t="shared" si="239"/>
        <v>42041.205000000002</v>
      </c>
      <c r="S3591" s="13">
        <f t="shared" si="240"/>
        <v>42086.16333333333</v>
      </c>
    </row>
    <row r="3592" spans="1:20" ht="43.2" x14ac:dyDescent="0.3">
      <c r="A3592">
        <v>3396</v>
      </c>
      <c r="B3592" s="3" t="s">
        <v>3395</v>
      </c>
      <c r="C3592" s="3" t="s">
        <v>7506</v>
      </c>
      <c r="D3592" s="6">
        <v>1500</v>
      </c>
      <c r="E3592" s="8">
        <v>1565</v>
      </c>
      <c r="F3592" t="s">
        <v>8218</v>
      </c>
      <c r="G3592" t="s">
        <v>8223</v>
      </c>
      <c r="H3592" t="s">
        <v>8245</v>
      </c>
      <c r="I3592" s="14">
        <v>1401595140</v>
      </c>
      <c r="J3592" s="14">
        <v>1399286589</v>
      </c>
      <c r="K3592" t="b">
        <v>0</v>
      </c>
      <c r="L3592">
        <v>28</v>
      </c>
      <c r="M3592" t="b">
        <v>1</v>
      </c>
      <c r="N3592" t="s">
        <v>8269</v>
      </c>
      <c r="O3592">
        <f t="shared" si="232"/>
        <v>104</v>
      </c>
      <c r="P3592" t="s">
        <v>8319</v>
      </c>
      <c r="Q3592" t="s">
        <v>8320</v>
      </c>
      <c r="R3592" s="12">
        <f t="shared" si="239"/>
        <v>41764.44663194444</v>
      </c>
      <c r="S3592" s="13">
        <f t="shared" si="240"/>
        <v>41791.165972222225</v>
      </c>
      <c r="T3592">
        <f t="shared" ref="T3592:T3593" si="241">YEAR(R3592)</f>
        <v>2014</v>
      </c>
    </row>
    <row r="3593" spans="1:20" ht="43.2" x14ac:dyDescent="0.3">
      <c r="A3593">
        <v>3689</v>
      </c>
      <c r="B3593" s="3" t="s">
        <v>3686</v>
      </c>
      <c r="C3593" s="3" t="s">
        <v>7799</v>
      </c>
      <c r="D3593" s="6">
        <v>3000</v>
      </c>
      <c r="E3593" s="8">
        <v>3550</v>
      </c>
      <c r="F3593" t="s">
        <v>8218</v>
      </c>
      <c r="G3593" t="s">
        <v>8223</v>
      </c>
      <c r="H3593" t="s">
        <v>8245</v>
      </c>
      <c r="I3593" s="14">
        <v>1434925500</v>
      </c>
      <c r="J3593" s="14">
        <v>1432410639</v>
      </c>
      <c r="K3593" t="b">
        <v>0</v>
      </c>
      <c r="L3593">
        <v>62</v>
      </c>
      <c r="M3593" t="b">
        <v>1</v>
      </c>
      <c r="N3593" t="s">
        <v>8269</v>
      </c>
      <c r="O3593">
        <f t="shared" si="232"/>
        <v>118</v>
      </c>
      <c r="P3593" t="s">
        <v>8319</v>
      </c>
      <c r="Q3593" t="s">
        <v>8320</v>
      </c>
      <c r="R3593" s="12">
        <f t="shared" si="239"/>
        <v>42147.826840277776</v>
      </c>
      <c r="S3593" s="13">
        <f t="shared" si="240"/>
        <v>42176.934027777781</v>
      </c>
      <c r="T3593">
        <f t="shared" si="241"/>
        <v>2015</v>
      </c>
    </row>
    <row r="3594" spans="1:20" ht="43.2" x14ac:dyDescent="0.3">
      <c r="A3594">
        <v>2811</v>
      </c>
      <c r="B3594" s="3" t="s">
        <v>2811</v>
      </c>
      <c r="C3594" s="3" t="s">
        <v>6921</v>
      </c>
      <c r="D3594" s="6">
        <v>10000</v>
      </c>
      <c r="E3594" s="8">
        <v>10027</v>
      </c>
      <c r="F3594" t="s">
        <v>8218</v>
      </c>
      <c r="G3594" t="s">
        <v>8224</v>
      </c>
      <c r="H3594" t="s">
        <v>8246</v>
      </c>
      <c r="I3594" s="14">
        <v>1424692503</v>
      </c>
      <c r="J3594" s="14">
        <v>1422100503</v>
      </c>
      <c r="K3594" t="b">
        <v>0</v>
      </c>
      <c r="L3594">
        <v>108</v>
      </c>
      <c r="M3594" t="b">
        <v>1</v>
      </c>
      <c r="N3594" t="s">
        <v>8269</v>
      </c>
      <c r="O3594">
        <f t="shared" ref="O3594:O3657" si="242">ROUND(E3594/D3594*100,0)</f>
        <v>100</v>
      </c>
      <c r="P3594" t="s">
        <v>8319</v>
      </c>
      <c r="Q3594" t="s">
        <v>8320</v>
      </c>
      <c r="R3594" s="12">
        <f t="shared" si="239"/>
        <v>42028.496562500004</v>
      </c>
      <c r="S3594" s="13">
        <f t="shared" si="240"/>
        <v>42058.496562500004</v>
      </c>
    </row>
    <row r="3595" spans="1:20" ht="43.2" x14ac:dyDescent="0.3">
      <c r="A3595">
        <v>3443</v>
      </c>
      <c r="B3595" s="3" t="s">
        <v>3442</v>
      </c>
      <c r="C3595" s="3" t="s">
        <v>7553</v>
      </c>
      <c r="D3595" s="6">
        <v>1000</v>
      </c>
      <c r="E3595" s="8">
        <v>1855</v>
      </c>
      <c r="F3595" t="s">
        <v>8218</v>
      </c>
      <c r="G3595" t="s">
        <v>8223</v>
      </c>
      <c r="H3595" t="s">
        <v>8245</v>
      </c>
      <c r="I3595" s="14">
        <v>1410266146</v>
      </c>
      <c r="J3595" s="14">
        <v>1407674146</v>
      </c>
      <c r="K3595" t="b">
        <v>0</v>
      </c>
      <c r="L3595">
        <v>45</v>
      </c>
      <c r="M3595" t="b">
        <v>1</v>
      </c>
      <c r="N3595" t="s">
        <v>8269</v>
      </c>
      <c r="O3595">
        <f t="shared" si="242"/>
        <v>186</v>
      </c>
      <c r="P3595" t="s">
        <v>8319</v>
      </c>
      <c r="Q3595" t="s">
        <v>8320</v>
      </c>
      <c r="R3595" s="12">
        <f t="shared" si="239"/>
        <v>41861.524837962963</v>
      </c>
      <c r="S3595" s="13">
        <f t="shared" si="240"/>
        <v>41891.524837962963</v>
      </c>
      <c r="T3595">
        <f>YEAR(R3595)</f>
        <v>2014</v>
      </c>
    </row>
    <row r="3596" spans="1:20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 s="14">
        <v>1412656200</v>
      </c>
      <c r="J3596" s="14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42"/>
        <v>0</v>
      </c>
      <c r="P3596" t="s">
        <v>8319</v>
      </c>
      <c r="Q3596" t="s">
        <v>8320</v>
      </c>
      <c r="R3596" s="12">
        <f t="shared" si="239"/>
        <v>41915.400219907409</v>
      </c>
      <c r="S3596" s="13">
        <f t="shared" si="240"/>
        <v>41919.1875</v>
      </c>
    </row>
    <row r="3597" spans="1:20" ht="43.2" x14ac:dyDescent="0.3">
      <c r="A3597">
        <v>3659</v>
      </c>
      <c r="B3597" s="3" t="s">
        <v>3656</v>
      </c>
      <c r="C3597" s="3" t="s">
        <v>7769</v>
      </c>
      <c r="D3597" s="6">
        <v>3000</v>
      </c>
      <c r="E3597" s="8">
        <v>3061</v>
      </c>
      <c r="F3597" t="s">
        <v>8218</v>
      </c>
      <c r="G3597" t="s">
        <v>8223</v>
      </c>
      <c r="H3597" t="s">
        <v>8245</v>
      </c>
      <c r="I3597" s="14">
        <v>1426775940</v>
      </c>
      <c r="J3597" s="14">
        <v>1424414350</v>
      </c>
      <c r="K3597" t="b">
        <v>0</v>
      </c>
      <c r="L3597">
        <v>13</v>
      </c>
      <c r="M3597" t="b">
        <v>1</v>
      </c>
      <c r="N3597" t="s">
        <v>8269</v>
      </c>
      <c r="O3597">
        <f t="shared" si="242"/>
        <v>102</v>
      </c>
      <c r="P3597" t="s">
        <v>8319</v>
      </c>
      <c r="Q3597" t="s">
        <v>8320</v>
      </c>
      <c r="R3597" s="12">
        <f t="shared" si="239"/>
        <v>42055.277199074073</v>
      </c>
      <c r="S3597" s="13">
        <f t="shared" si="240"/>
        <v>42082.610416666663</v>
      </c>
      <c r="T3597">
        <f t="shared" ref="T3597:T3600" si="243">YEAR(R3597)</f>
        <v>2015</v>
      </c>
    </row>
    <row r="3598" spans="1:20" ht="43.2" x14ac:dyDescent="0.3">
      <c r="A3598">
        <v>3582</v>
      </c>
      <c r="B3598" s="3" t="s">
        <v>3581</v>
      </c>
      <c r="C3598" s="3" t="s">
        <v>7692</v>
      </c>
      <c r="D3598" s="6">
        <v>1000</v>
      </c>
      <c r="E3598" s="8">
        <v>2870</v>
      </c>
      <c r="F3598" t="s">
        <v>8218</v>
      </c>
      <c r="G3598" t="s">
        <v>8223</v>
      </c>
      <c r="H3598" t="s">
        <v>8245</v>
      </c>
      <c r="I3598" s="14">
        <v>1459822682</v>
      </c>
      <c r="J3598" s="14">
        <v>1458613082</v>
      </c>
      <c r="K3598" t="b">
        <v>0</v>
      </c>
      <c r="L3598">
        <v>49</v>
      </c>
      <c r="M3598" t="b">
        <v>1</v>
      </c>
      <c r="N3598" t="s">
        <v>8269</v>
      </c>
      <c r="O3598">
        <f t="shared" si="242"/>
        <v>287</v>
      </c>
      <c r="P3598" t="s">
        <v>8319</v>
      </c>
      <c r="Q3598" t="s">
        <v>8320</v>
      </c>
      <c r="R3598" s="12">
        <f t="shared" si="239"/>
        <v>42451.095856481479</v>
      </c>
      <c r="S3598" s="13">
        <f t="shared" si="240"/>
        <v>42465.095856481479</v>
      </c>
      <c r="T3598">
        <f t="shared" si="243"/>
        <v>2016</v>
      </c>
    </row>
    <row r="3599" spans="1:20" ht="43.2" x14ac:dyDescent="0.3">
      <c r="A3599">
        <v>3703</v>
      </c>
      <c r="B3599" s="3" t="s">
        <v>3700</v>
      </c>
      <c r="C3599" s="3" t="s">
        <v>7813</v>
      </c>
      <c r="D3599" s="6">
        <v>1050</v>
      </c>
      <c r="E3599" s="8">
        <v>1296</v>
      </c>
      <c r="F3599" t="s">
        <v>8218</v>
      </c>
      <c r="G3599" t="s">
        <v>8223</v>
      </c>
      <c r="H3599" t="s">
        <v>8245</v>
      </c>
      <c r="I3599" s="14">
        <v>1471071540</v>
      </c>
      <c r="J3599" s="14">
        <v>1467720388</v>
      </c>
      <c r="K3599" t="b">
        <v>0</v>
      </c>
      <c r="L3599">
        <v>30</v>
      </c>
      <c r="M3599" t="b">
        <v>1</v>
      </c>
      <c r="N3599" t="s">
        <v>8269</v>
      </c>
      <c r="O3599">
        <f t="shared" si="242"/>
        <v>123</v>
      </c>
      <c r="P3599" t="s">
        <v>8319</v>
      </c>
      <c r="Q3599" t="s">
        <v>8320</v>
      </c>
      <c r="R3599" s="12">
        <f t="shared" si="239"/>
        <v>42556.504490740743</v>
      </c>
      <c r="S3599" s="13">
        <f t="shared" si="240"/>
        <v>42595.290972222225</v>
      </c>
      <c r="T3599">
        <f t="shared" si="243"/>
        <v>2016</v>
      </c>
    </row>
    <row r="3600" spans="1:20" ht="43.2" x14ac:dyDescent="0.3">
      <c r="A3600">
        <v>3476</v>
      </c>
      <c r="B3600" s="3" t="s">
        <v>3475</v>
      </c>
      <c r="C3600" s="3" t="s">
        <v>7586</v>
      </c>
      <c r="D3600" s="6">
        <v>300</v>
      </c>
      <c r="E3600" s="8">
        <v>312</v>
      </c>
      <c r="F3600" t="s">
        <v>8218</v>
      </c>
      <c r="G3600" t="s">
        <v>8223</v>
      </c>
      <c r="H3600" t="s">
        <v>8245</v>
      </c>
      <c r="I3600" s="14">
        <v>1414378800</v>
      </c>
      <c r="J3600" s="14">
        <v>1412836990</v>
      </c>
      <c r="K3600" t="b">
        <v>0</v>
      </c>
      <c r="L3600">
        <v>6</v>
      </c>
      <c r="M3600" t="b">
        <v>1</v>
      </c>
      <c r="N3600" t="s">
        <v>8269</v>
      </c>
      <c r="O3600">
        <f t="shared" si="242"/>
        <v>104</v>
      </c>
      <c r="P3600" t="s">
        <v>8319</v>
      </c>
      <c r="Q3600" t="s">
        <v>8320</v>
      </c>
      <c r="R3600" s="12">
        <f t="shared" si="239"/>
        <v>41921.279976851853</v>
      </c>
      <c r="S3600" s="13">
        <f t="shared" si="240"/>
        <v>41939.125</v>
      </c>
      <c r="T3600">
        <f t="shared" si="243"/>
        <v>2014</v>
      </c>
    </row>
    <row r="3601" spans="1:20" x14ac:dyDescent="0.3">
      <c r="A3601">
        <v>2893</v>
      </c>
      <c r="B3601" s="3" t="s">
        <v>2893</v>
      </c>
      <c r="C3601" s="3" t="s">
        <v>7003</v>
      </c>
      <c r="D3601" s="6">
        <v>5000</v>
      </c>
      <c r="E3601" s="8">
        <v>25</v>
      </c>
      <c r="F3601" t="s">
        <v>8220</v>
      </c>
      <c r="G3601" t="s">
        <v>8223</v>
      </c>
      <c r="H3601" t="s">
        <v>8245</v>
      </c>
      <c r="I3601" s="14">
        <v>1420768800</v>
      </c>
      <c r="J3601" s="14">
        <v>1415644395</v>
      </c>
      <c r="K3601" t="b">
        <v>0</v>
      </c>
      <c r="L3601">
        <v>2</v>
      </c>
      <c r="M3601" t="b">
        <v>0</v>
      </c>
      <c r="N3601" t="s">
        <v>8269</v>
      </c>
      <c r="O3601">
        <f t="shared" si="242"/>
        <v>1</v>
      </c>
      <c r="P3601" t="s">
        <v>8319</v>
      </c>
      <c r="Q3601" t="s">
        <v>8320</v>
      </c>
      <c r="R3601" s="12">
        <f t="shared" si="239"/>
        <v>41953.773090277777</v>
      </c>
      <c r="S3601" s="13">
        <f t="shared" si="240"/>
        <v>42013.083333333328</v>
      </c>
    </row>
    <row r="3602" spans="1:20" ht="43.2" x14ac:dyDescent="0.3">
      <c r="A3602">
        <v>3315</v>
      </c>
      <c r="B3602" s="3" t="s">
        <v>3315</v>
      </c>
      <c r="C3602" s="3" t="s">
        <v>7425</v>
      </c>
      <c r="D3602" s="6">
        <v>4000</v>
      </c>
      <c r="E3602" s="8">
        <v>4400</v>
      </c>
      <c r="F3602" t="s">
        <v>8218</v>
      </c>
      <c r="G3602" t="s">
        <v>8224</v>
      </c>
      <c r="H3602" t="s">
        <v>8246</v>
      </c>
      <c r="I3602" s="14">
        <v>1462519041</v>
      </c>
      <c r="J3602" s="14">
        <v>1459927041</v>
      </c>
      <c r="K3602" t="b">
        <v>0</v>
      </c>
      <c r="L3602">
        <v>89</v>
      </c>
      <c r="M3602" t="b">
        <v>1</v>
      </c>
      <c r="N3602" t="s">
        <v>8269</v>
      </c>
      <c r="O3602">
        <f t="shared" si="242"/>
        <v>110</v>
      </c>
      <c r="P3602" t="s">
        <v>8319</v>
      </c>
      <c r="Q3602" t="s">
        <v>8320</v>
      </c>
      <c r="R3602" s="12">
        <f t="shared" si="239"/>
        <v>42466.303715277783</v>
      </c>
      <c r="S3602" s="13">
        <f t="shared" si="240"/>
        <v>42496.303715277783</v>
      </c>
    </row>
    <row r="3603" spans="1:20" ht="57.6" x14ac:dyDescent="0.3">
      <c r="A3603">
        <v>3602</v>
      </c>
      <c r="B3603" s="3" t="s">
        <v>3601</v>
      </c>
      <c r="C3603" s="3" t="s">
        <v>7712</v>
      </c>
      <c r="D3603" s="6">
        <v>4000</v>
      </c>
      <c r="E3603" s="8">
        <v>4002</v>
      </c>
      <c r="F3603" t="s">
        <v>8218</v>
      </c>
      <c r="G3603" t="s">
        <v>8223</v>
      </c>
      <c r="H3603" t="s">
        <v>8245</v>
      </c>
      <c r="I3603" s="14">
        <v>1463520479</v>
      </c>
      <c r="J3603" s="14">
        <v>1458336479</v>
      </c>
      <c r="K3603" t="b">
        <v>0</v>
      </c>
      <c r="L3603">
        <v>49</v>
      </c>
      <c r="M3603" t="b">
        <v>1</v>
      </c>
      <c r="N3603" t="s">
        <v>8269</v>
      </c>
      <c r="O3603">
        <f t="shared" si="242"/>
        <v>100</v>
      </c>
      <c r="P3603" t="s">
        <v>8319</v>
      </c>
      <c r="Q3603" t="s">
        <v>8320</v>
      </c>
      <c r="R3603" s="12">
        <f t="shared" si="239"/>
        <v>42447.894432870366</v>
      </c>
      <c r="S3603" s="13">
        <f t="shared" si="240"/>
        <v>42507.894432870366</v>
      </c>
      <c r="T3603">
        <f t="shared" ref="T3603:T3604" si="244">YEAR(R3603)</f>
        <v>2016</v>
      </c>
    </row>
    <row r="3604" spans="1:20" ht="28.8" x14ac:dyDescent="0.3">
      <c r="A3604">
        <v>3371</v>
      </c>
      <c r="B3604" s="3" t="s">
        <v>3370</v>
      </c>
      <c r="C3604" s="3" t="s">
        <v>7481</v>
      </c>
      <c r="D3604" s="6">
        <v>200</v>
      </c>
      <c r="E3604" s="8">
        <v>277</v>
      </c>
      <c r="F3604" t="s">
        <v>8218</v>
      </c>
      <c r="G3604" t="s">
        <v>8223</v>
      </c>
      <c r="H3604" t="s">
        <v>8245</v>
      </c>
      <c r="I3604" s="14">
        <v>1449089965</v>
      </c>
      <c r="J3604" s="14">
        <v>1446670765</v>
      </c>
      <c r="K3604" t="b">
        <v>0</v>
      </c>
      <c r="L3604">
        <v>9</v>
      </c>
      <c r="M3604" t="b">
        <v>1</v>
      </c>
      <c r="N3604" t="s">
        <v>8269</v>
      </c>
      <c r="O3604">
        <f t="shared" si="242"/>
        <v>139</v>
      </c>
      <c r="P3604" t="s">
        <v>8319</v>
      </c>
      <c r="Q3604" t="s">
        <v>8320</v>
      </c>
      <c r="R3604" s="12">
        <f t="shared" si="239"/>
        <v>42312.874594907407</v>
      </c>
      <c r="S3604" s="13">
        <f t="shared" si="240"/>
        <v>42340.874594907407</v>
      </c>
      <c r="T3604">
        <f t="shared" si="244"/>
        <v>2015</v>
      </c>
    </row>
    <row r="3605" spans="1:20" ht="43.2" x14ac:dyDescent="0.3">
      <c r="A3605">
        <v>3968</v>
      </c>
      <c r="B3605" s="3" t="s">
        <v>3965</v>
      </c>
      <c r="C3605" s="3" t="s">
        <v>8075</v>
      </c>
      <c r="D3605" s="6">
        <v>5000</v>
      </c>
      <c r="E3605" s="8">
        <v>527</v>
      </c>
      <c r="F3605" t="s">
        <v>8220</v>
      </c>
      <c r="G3605" t="s">
        <v>8223</v>
      </c>
      <c r="H3605" t="s">
        <v>8245</v>
      </c>
      <c r="I3605" s="14">
        <v>1463945673</v>
      </c>
      <c r="J3605" s="14">
        <v>1458761673</v>
      </c>
      <c r="K3605" t="b">
        <v>0</v>
      </c>
      <c r="L3605">
        <v>11</v>
      </c>
      <c r="M3605" t="b">
        <v>0</v>
      </c>
      <c r="N3605" t="s">
        <v>8269</v>
      </c>
      <c r="O3605">
        <f t="shared" si="242"/>
        <v>11</v>
      </c>
      <c r="P3605" t="s">
        <v>8319</v>
      </c>
      <c r="Q3605" t="s">
        <v>8320</v>
      </c>
      <c r="R3605" s="12">
        <f t="shared" si="239"/>
        <v>42452.815659722226</v>
      </c>
      <c r="S3605" s="13">
        <f t="shared" si="240"/>
        <v>42512.815659722226</v>
      </c>
    </row>
    <row r="3606" spans="1:20" ht="57.6" hidden="1" x14ac:dyDescent="0.3">
      <c r="A3606">
        <v>3140</v>
      </c>
      <c r="B3606" s="3" t="s">
        <v>3140</v>
      </c>
      <c r="C3606" s="3" t="s">
        <v>7250</v>
      </c>
      <c r="D3606" s="6">
        <v>10000</v>
      </c>
      <c r="E3606" s="8">
        <v>96</v>
      </c>
      <c r="F3606" t="s">
        <v>8221</v>
      </c>
      <c r="G3606" t="s">
        <v>8229</v>
      </c>
      <c r="H3606" t="s">
        <v>8248</v>
      </c>
      <c r="I3606" s="14">
        <v>1491581703</v>
      </c>
      <c r="J3606" s="14">
        <v>1488993303</v>
      </c>
      <c r="K3606" t="b">
        <v>0</v>
      </c>
      <c r="L3606">
        <v>4</v>
      </c>
      <c r="M3606" t="b">
        <v>0</v>
      </c>
      <c r="N3606" t="s">
        <v>8269</v>
      </c>
      <c r="O3606">
        <f t="shared" si="242"/>
        <v>1</v>
      </c>
      <c r="P3606" t="s">
        <v>8319</v>
      </c>
      <c r="Q3606" t="s">
        <v>8320</v>
      </c>
      <c r="R3606" s="12">
        <f t="shared" si="239"/>
        <v>42802.718784722223</v>
      </c>
      <c r="S3606" s="13">
        <f t="shared" si="240"/>
        <v>42832.677118055552</v>
      </c>
    </row>
    <row r="3607" spans="1:20" ht="43.2" x14ac:dyDescent="0.3">
      <c r="A3607">
        <v>3234</v>
      </c>
      <c r="B3607" s="3" t="s">
        <v>3234</v>
      </c>
      <c r="C3607" s="3" t="s">
        <v>7344</v>
      </c>
      <c r="D3607" s="6">
        <v>4000</v>
      </c>
      <c r="E3607" s="8">
        <v>4015.71</v>
      </c>
      <c r="F3607" t="s">
        <v>8218</v>
      </c>
      <c r="G3607" t="s">
        <v>8224</v>
      </c>
      <c r="H3607" t="s">
        <v>8246</v>
      </c>
      <c r="I3607" s="14">
        <v>1485991860</v>
      </c>
      <c r="J3607" s="14">
        <v>1483124208</v>
      </c>
      <c r="K3607" t="b">
        <v>0</v>
      </c>
      <c r="L3607">
        <v>115</v>
      </c>
      <c r="M3607" t="b">
        <v>1</v>
      </c>
      <c r="N3607" t="s">
        <v>8269</v>
      </c>
      <c r="O3607">
        <f t="shared" si="242"/>
        <v>100</v>
      </c>
      <c r="P3607" t="s">
        <v>8319</v>
      </c>
      <c r="Q3607" t="s">
        <v>8320</v>
      </c>
      <c r="R3607" s="12">
        <f t="shared" si="239"/>
        <v>42734.789444444439</v>
      </c>
      <c r="S3607" s="13">
        <f t="shared" si="240"/>
        <v>42767.979861111111</v>
      </c>
    </row>
    <row r="3608" spans="1:20" ht="57.6" x14ac:dyDescent="0.3">
      <c r="A3608">
        <v>3496</v>
      </c>
      <c r="B3608" s="3" t="s">
        <v>3495</v>
      </c>
      <c r="C3608" s="3" t="s">
        <v>7606</v>
      </c>
      <c r="D3608" s="6">
        <v>3000</v>
      </c>
      <c r="E3608" s="8">
        <v>3732</v>
      </c>
      <c r="F3608" t="s">
        <v>8218</v>
      </c>
      <c r="G3608" t="s">
        <v>8223</v>
      </c>
      <c r="H3608" t="s">
        <v>8245</v>
      </c>
      <c r="I3608" s="14">
        <v>1473625166</v>
      </c>
      <c r="J3608" s="14">
        <v>1470169166</v>
      </c>
      <c r="K3608" t="b">
        <v>0</v>
      </c>
      <c r="L3608">
        <v>78</v>
      </c>
      <c r="M3608" t="b">
        <v>1</v>
      </c>
      <c r="N3608" t="s">
        <v>8269</v>
      </c>
      <c r="O3608">
        <f t="shared" si="242"/>
        <v>124</v>
      </c>
      <c r="P3608" t="s">
        <v>8319</v>
      </c>
      <c r="Q3608" t="s">
        <v>8320</v>
      </c>
      <c r="R3608" s="12">
        <f t="shared" si="239"/>
        <v>42584.846828703703</v>
      </c>
      <c r="S3608" s="13">
        <f t="shared" si="240"/>
        <v>42624.846828703703</v>
      </c>
      <c r="T3608">
        <f t="shared" ref="T3608:T3610" si="245">YEAR(R3608)</f>
        <v>2016</v>
      </c>
    </row>
    <row r="3609" spans="1:20" ht="43.2" x14ac:dyDescent="0.3">
      <c r="A3609">
        <v>3829</v>
      </c>
      <c r="B3609" s="3" t="s">
        <v>3826</v>
      </c>
      <c r="C3609" s="3" t="s">
        <v>7938</v>
      </c>
      <c r="D3609" s="6">
        <v>500</v>
      </c>
      <c r="E3609" s="8">
        <v>501</v>
      </c>
      <c r="F3609" t="s">
        <v>8218</v>
      </c>
      <c r="G3609" t="s">
        <v>8223</v>
      </c>
      <c r="H3609" t="s">
        <v>8245</v>
      </c>
      <c r="I3609" s="14">
        <v>1472676371</v>
      </c>
      <c r="J3609" s="14">
        <v>1470948371</v>
      </c>
      <c r="K3609" t="b">
        <v>0</v>
      </c>
      <c r="L3609">
        <v>8</v>
      </c>
      <c r="M3609" t="b">
        <v>1</v>
      </c>
      <c r="N3609" t="s">
        <v>8269</v>
      </c>
      <c r="O3609">
        <f t="shared" si="242"/>
        <v>100</v>
      </c>
      <c r="P3609" t="s">
        <v>8319</v>
      </c>
      <c r="Q3609" t="s">
        <v>8320</v>
      </c>
      <c r="R3609" s="12">
        <f t="shared" si="239"/>
        <v>42593.865405092598</v>
      </c>
      <c r="S3609" s="13">
        <f t="shared" si="240"/>
        <v>42613.865405092598</v>
      </c>
      <c r="T3609">
        <f t="shared" si="245"/>
        <v>2016</v>
      </c>
    </row>
    <row r="3610" spans="1:20" ht="43.2" x14ac:dyDescent="0.3">
      <c r="A3610">
        <v>3312</v>
      </c>
      <c r="B3610" s="3" t="s">
        <v>3312</v>
      </c>
      <c r="C3610" s="3" t="s">
        <v>7422</v>
      </c>
      <c r="D3610" s="6">
        <v>2500</v>
      </c>
      <c r="E3610" s="8">
        <v>2501</v>
      </c>
      <c r="F3610" t="s">
        <v>8218</v>
      </c>
      <c r="G3610" t="s">
        <v>8223</v>
      </c>
      <c r="H3610" t="s">
        <v>8245</v>
      </c>
      <c r="I3610" s="14">
        <v>1478901600</v>
      </c>
      <c r="J3610" s="14">
        <v>1477077946</v>
      </c>
      <c r="K3610" t="b">
        <v>0</v>
      </c>
      <c r="L3610">
        <v>41</v>
      </c>
      <c r="M3610" t="b">
        <v>1</v>
      </c>
      <c r="N3610" t="s">
        <v>8269</v>
      </c>
      <c r="O3610">
        <f t="shared" si="242"/>
        <v>100</v>
      </c>
      <c r="P3610" t="s">
        <v>8319</v>
      </c>
      <c r="Q3610" t="s">
        <v>8320</v>
      </c>
      <c r="R3610" s="12">
        <f t="shared" si="239"/>
        <v>42664.809560185182</v>
      </c>
      <c r="S3610" s="13">
        <f t="shared" si="240"/>
        <v>42685.916666666672</v>
      </c>
      <c r="T3610">
        <f t="shared" si="245"/>
        <v>2016</v>
      </c>
    </row>
    <row r="3611" spans="1:20" ht="28.8" hidden="1" x14ac:dyDescent="0.3">
      <c r="A3611">
        <v>3137</v>
      </c>
      <c r="B3611" s="3" t="s">
        <v>3137</v>
      </c>
      <c r="C3611" s="3" t="s">
        <v>7247</v>
      </c>
      <c r="D3611" s="6">
        <v>1500</v>
      </c>
      <c r="E3611" s="8">
        <v>50</v>
      </c>
      <c r="F3611" t="s">
        <v>8221</v>
      </c>
      <c r="G3611" t="s">
        <v>8223</v>
      </c>
      <c r="H3611" t="s">
        <v>8245</v>
      </c>
      <c r="I3611" s="14">
        <v>1493838720</v>
      </c>
      <c r="J3611" s="14">
        <v>1489439669</v>
      </c>
      <c r="K3611" t="b">
        <v>0</v>
      </c>
      <c r="L3611">
        <v>1</v>
      </c>
      <c r="M3611" t="b">
        <v>0</v>
      </c>
      <c r="N3611" t="s">
        <v>8269</v>
      </c>
      <c r="O3611">
        <f t="shared" si="242"/>
        <v>3</v>
      </c>
      <c r="P3611" t="s">
        <v>8319</v>
      </c>
      <c r="Q3611" t="s">
        <v>8320</v>
      </c>
      <c r="R3611" s="12">
        <f t="shared" si="239"/>
        <v>42807.885057870371</v>
      </c>
      <c r="S3611" s="13">
        <f t="shared" si="240"/>
        <v>42858.8</v>
      </c>
    </row>
    <row r="3612" spans="1:20" ht="43.2" x14ac:dyDescent="0.3">
      <c r="A3612">
        <v>3301</v>
      </c>
      <c r="B3612" s="3" t="s">
        <v>3301</v>
      </c>
      <c r="C3612" s="3" t="s">
        <v>7411</v>
      </c>
      <c r="D3612" s="6">
        <v>3000</v>
      </c>
      <c r="E3612" s="8">
        <v>4004</v>
      </c>
      <c r="F3612" t="s">
        <v>8218</v>
      </c>
      <c r="G3612" t="s">
        <v>8223</v>
      </c>
      <c r="H3612" t="s">
        <v>8245</v>
      </c>
      <c r="I3612" s="14">
        <v>1470034740</v>
      </c>
      <c r="J3612" s="14">
        <v>1466185176</v>
      </c>
      <c r="K3612" t="b">
        <v>0</v>
      </c>
      <c r="L3612">
        <v>70</v>
      </c>
      <c r="M3612" t="b">
        <v>1</v>
      </c>
      <c r="N3612" t="s">
        <v>8269</v>
      </c>
      <c r="O3612">
        <f t="shared" si="242"/>
        <v>133</v>
      </c>
      <c r="P3612" t="s">
        <v>8319</v>
      </c>
      <c r="Q3612" t="s">
        <v>8320</v>
      </c>
      <c r="R3612" s="12">
        <f t="shared" si="239"/>
        <v>42538.73583333334</v>
      </c>
      <c r="S3612" s="13">
        <f t="shared" si="240"/>
        <v>42583.290972222225</v>
      </c>
      <c r="T3612">
        <f>YEAR(R3612)</f>
        <v>2016</v>
      </c>
    </row>
    <row r="3613" spans="1:20" ht="57.6" x14ac:dyDescent="0.3">
      <c r="A3613">
        <v>3944</v>
      </c>
      <c r="B3613" s="3" t="s">
        <v>3941</v>
      </c>
      <c r="C3613" s="3" t="s">
        <v>8052</v>
      </c>
      <c r="D3613" s="6">
        <v>5000</v>
      </c>
      <c r="E3613" s="8">
        <v>0</v>
      </c>
      <c r="F3613" t="s">
        <v>8220</v>
      </c>
      <c r="G3613" t="s">
        <v>8223</v>
      </c>
      <c r="H3613" t="s">
        <v>8245</v>
      </c>
      <c r="I3613" s="14">
        <v>1440690875</v>
      </c>
      <c r="J3613" s="14">
        <v>1438098875</v>
      </c>
      <c r="K3613" t="b">
        <v>0</v>
      </c>
      <c r="L3613">
        <v>0</v>
      </c>
      <c r="M3613" t="b">
        <v>0</v>
      </c>
      <c r="N3613" t="s">
        <v>8269</v>
      </c>
      <c r="O3613">
        <f t="shared" si="242"/>
        <v>0</v>
      </c>
      <c r="P3613" t="s">
        <v>8319</v>
      </c>
      <c r="Q3613" t="s">
        <v>8320</v>
      </c>
      <c r="R3613" s="12">
        <f t="shared" si="239"/>
        <v>42213.662905092591</v>
      </c>
      <c r="S3613" s="13">
        <f t="shared" si="240"/>
        <v>42243.662905092591</v>
      </c>
    </row>
    <row r="3614" spans="1:20" ht="43.2" x14ac:dyDescent="0.3">
      <c r="A3614">
        <v>3842</v>
      </c>
      <c r="B3614" s="3" t="s">
        <v>3839</v>
      </c>
      <c r="C3614" s="3" t="s">
        <v>7951</v>
      </c>
      <c r="D3614" s="6">
        <v>5000</v>
      </c>
      <c r="E3614" s="8">
        <v>1097</v>
      </c>
      <c r="F3614" t="s">
        <v>8220</v>
      </c>
      <c r="G3614" t="s">
        <v>8224</v>
      </c>
      <c r="H3614" t="s">
        <v>8246</v>
      </c>
      <c r="I3614" s="14">
        <v>1399809052</v>
      </c>
      <c r="J3614" s="14">
        <v>1397217052</v>
      </c>
      <c r="K3614" t="b">
        <v>1</v>
      </c>
      <c r="L3614">
        <v>23</v>
      </c>
      <c r="M3614" t="b">
        <v>0</v>
      </c>
      <c r="N3614" t="s">
        <v>8269</v>
      </c>
      <c r="O3614">
        <f t="shared" si="242"/>
        <v>22</v>
      </c>
      <c r="P3614" t="s">
        <v>8319</v>
      </c>
      <c r="Q3614" t="s">
        <v>8320</v>
      </c>
      <c r="R3614" s="12">
        <f t="shared" si="239"/>
        <v>41740.493657407409</v>
      </c>
      <c r="S3614" s="13">
        <f t="shared" si="240"/>
        <v>41770.493657407409</v>
      </c>
    </row>
    <row r="3615" spans="1:20" ht="43.2" x14ac:dyDescent="0.3">
      <c r="A3615">
        <v>3508</v>
      </c>
      <c r="B3615" s="3" t="s">
        <v>3507</v>
      </c>
      <c r="C3615" s="3" t="s">
        <v>7618</v>
      </c>
      <c r="D3615" s="6">
        <v>100</v>
      </c>
      <c r="E3615" s="8">
        <v>180</v>
      </c>
      <c r="F3615" t="s">
        <v>8218</v>
      </c>
      <c r="G3615" t="s">
        <v>8224</v>
      </c>
      <c r="H3615" t="s">
        <v>8246</v>
      </c>
      <c r="I3615" s="14">
        <v>1462914000</v>
      </c>
      <c r="J3615" s="14">
        <v>1460914253</v>
      </c>
      <c r="K3615" t="b">
        <v>0</v>
      </c>
      <c r="L3615">
        <v>15</v>
      </c>
      <c r="M3615" t="b">
        <v>1</v>
      </c>
      <c r="N3615" t="s">
        <v>8269</v>
      </c>
      <c r="O3615">
        <f t="shared" si="242"/>
        <v>180</v>
      </c>
      <c r="P3615" t="s">
        <v>8319</v>
      </c>
      <c r="Q3615" t="s">
        <v>8320</v>
      </c>
      <c r="R3615" s="12">
        <f t="shared" si="239"/>
        <v>42477.729780092588</v>
      </c>
      <c r="S3615" s="13">
        <f t="shared" si="240"/>
        <v>42500.875</v>
      </c>
    </row>
    <row r="3616" spans="1:20" ht="43.2" x14ac:dyDescent="0.3">
      <c r="A3616">
        <v>3810</v>
      </c>
      <c r="B3616" s="3" t="s">
        <v>3807</v>
      </c>
      <c r="C3616" s="3" t="s">
        <v>7920</v>
      </c>
      <c r="D3616" s="6">
        <v>1500</v>
      </c>
      <c r="E3616" s="8">
        <v>1826</v>
      </c>
      <c r="F3616" t="s">
        <v>8218</v>
      </c>
      <c r="G3616" t="s">
        <v>8223</v>
      </c>
      <c r="H3616" t="s">
        <v>8245</v>
      </c>
      <c r="I3616" s="14">
        <v>1426965758</v>
      </c>
      <c r="J3616" s="14">
        <v>1424377358</v>
      </c>
      <c r="K3616" t="b">
        <v>0</v>
      </c>
      <c r="L3616">
        <v>26</v>
      </c>
      <c r="M3616" t="b">
        <v>1</v>
      </c>
      <c r="N3616" t="s">
        <v>8269</v>
      </c>
      <c r="O3616">
        <f t="shared" si="242"/>
        <v>122</v>
      </c>
      <c r="P3616" t="s">
        <v>8319</v>
      </c>
      <c r="Q3616" t="s">
        <v>8320</v>
      </c>
      <c r="R3616" s="12">
        <f t="shared" si="239"/>
        <v>42054.849050925928</v>
      </c>
      <c r="S3616" s="13">
        <f t="shared" si="240"/>
        <v>42084.807384259257</v>
      </c>
      <c r="T3616">
        <f t="shared" ref="T3616:T3617" si="246">YEAR(R3616)</f>
        <v>2015</v>
      </c>
    </row>
    <row r="3617" spans="1:20" ht="57.6" x14ac:dyDescent="0.3">
      <c r="A3617">
        <v>3176</v>
      </c>
      <c r="B3617" s="3" t="s">
        <v>3176</v>
      </c>
      <c r="C3617" s="3" t="s">
        <v>7286</v>
      </c>
      <c r="D3617" s="6">
        <v>1900</v>
      </c>
      <c r="E3617" s="8">
        <v>2182</v>
      </c>
      <c r="F3617" t="s">
        <v>8218</v>
      </c>
      <c r="G3617" t="s">
        <v>8223</v>
      </c>
      <c r="H3617" t="s">
        <v>8245</v>
      </c>
      <c r="I3617" s="14">
        <v>1376838000</v>
      </c>
      <c r="J3617" s="14">
        <v>1374531631</v>
      </c>
      <c r="K3617" t="b">
        <v>1</v>
      </c>
      <c r="L3617">
        <v>55</v>
      </c>
      <c r="M3617" t="b">
        <v>1</v>
      </c>
      <c r="N3617" t="s">
        <v>8269</v>
      </c>
      <c r="O3617">
        <f t="shared" si="242"/>
        <v>115</v>
      </c>
      <c r="P3617" t="s">
        <v>8319</v>
      </c>
      <c r="Q3617" t="s">
        <v>8320</v>
      </c>
      <c r="R3617" s="12">
        <f t="shared" si="239"/>
        <v>41477.930914351848</v>
      </c>
      <c r="S3617" s="13">
        <f t="shared" si="240"/>
        <v>41504.625</v>
      </c>
      <c r="T3617">
        <f t="shared" si="246"/>
        <v>2013</v>
      </c>
    </row>
    <row r="3618" spans="1:20" ht="43.2" x14ac:dyDescent="0.3">
      <c r="A3618">
        <v>3973</v>
      </c>
      <c r="B3618" s="3" t="s">
        <v>3970</v>
      </c>
      <c r="C3618" s="3" t="s">
        <v>8080</v>
      </c>
      <c r="D3618" s="6">
        <v>5000</v>
      </c>
      <c r="E3618" s="8">
        <v>3905</v>
      </c>
      <c r="F3618" t="s">
        <v>8220</v>
      </c>
      <c r="G3618" t="s">
        <v>8223</v>
      </c>
      <c r="H3618" t="s">
        <v>8245</v>
      </c>
      <c r="I3618" s="14">
        <v>1462766400</v>
      </c>
      <c r="J3618" s="14">
        <v>1460219110</v>
      </c>
      <c r="K3618" t="b">
        <v>0</v>
      </c>
      <c r="L3618">
        <v>37</v>
      </c>
      <c r="M3618" t="b">
        <v>0</v>
      </c>
      <c r="N3618" t="s">
        <v>8269</v>
      </c>
      <c r="O3618">
        <f t="shared" si="242"/>
        <v>78</v>
      </c>
      <c r="P3618" t="s">
        <v>8319</v>
      </c>
      <c r="Q3618" t="s">
        <v>8320</v>
      </c>
      <c r="R3618" s="12">
        <f t="shared" si="239"/>
        <v>42469.68414351852</v>
      </c>
      <c r="S3618" s="13">
        <f t="shared" si="240"/>
        <v>42499.166666666672</v>
      </c>
    </row>
    <row r="3619" spans="1:20" ht="43.2" x14ac:dyDescent="0.3">
      <c r="A3619">
        <v>4047</v>
      </c>
      <c r="B3619" s="3" t="s">
        <v>4043</v>
      </c>
      <c r="C3619" s="3" t="s">
        <v>8151</v>
      </c>
      <c r="D3619" s="6">
        <v>5000</v>
      </c>
      <c r="E3619" s="8">
        <v>110</v>
      </c>
      <c r="F3619" t="s">
        <v>8220</v>
      </c>
      <c r="G3619" t="s">
        <v>8223</v>
      </c>
      <c r="H3619" t="s">
        <v>8245</v>
      </c>
      <c r="I3619" s="14">
        <v>1420938000</v>
      </c>
      <c r="J3619" s="14">
        <v>1418862743</v>
      </c>
      <c r="K3619" t="b">
        <v>0</v>
      </c>
      <c r="L3619">
        <v>4</v>
      </c>
      <c r="M3619" t="b">
        <v>0</v>
      </c>
      <c r="N3619" t="s">
        <v>8269</v>
      </c>
      <c r="O3619">
        <f t="shared" si="242"/>
        <v>2</v>
      </c>
      <c r="P3619" t="s">
        <v>8319</v>
      </c>
      <c r="Q3619" t="s">
        <v>8320</v>
      </c>
      <c r="R3619" s="12">
        <f t="shared" si="239"/>
        <v>41991.022488425922</v>
      </c>
      <c r="S3619" s="13">
        <f t="shared" si="240"/>
        <v>42015.041666666672</v>
      </c>
    </row>
    <row r="3620" spans="1:20" ht="57.6" x14ac:dyDescent="0.3">
      <c r="A3620">
        <v>4045</v>
      </c>
      <c r="B3620" s="3" t="s">
        <v>4041</v>
      </c>
      <c r="C3620" s="3" t="s">
        <v>8149</v>
      </c>
      <c r="D3620" s="6">
        <v>5000</v>
      </c>
      <c r="E3620" s="8">
        <v>1</v>
      </c>
      <c r="F3620" t="s">
        <v>8220</v>
      </c>
      <c r="G3620" t="s">
        <v>8225</v>
      </c>
      <c r="H3620" t="s">
        <v>8247</v>
      </c>
      <c r="I3620" s="14">
        <v>1408596589</v>
      </c>
      <c r="J3620" s="14">
        <v>1406004589</v>
      </c>
      <c r="K3620" t="b">
        <v>0</v>
      </c>
      <c r="L3620">
        <v>1</v>
      </c>
      <c r="M3620" t="b">
        <v>0</v>
      </c>
      <c r="N3620" t="s">
        <v>8269</v>
      </c>
      <c r="O3620">
        <f t="shared" si="242"/>
        <v>0</v>
      </c>
      <c r="P3620" t="s">
        <v>8319</v>
      </c>
      <c r="Q3620" t="s">
        <v>8320</v>
      </c>
      <c r="R3620" s="12">
        <f t="shared" si="239"/>
        <v>41842.201261574075</v>
      </c>
      <c r="S3620" s="13">
        <f t="shared" si="240"/>
        <v>41872.201261574075</v>
      </c>
    </row>
    <row r="3621" spans="1:20" ht="28.8" x14ac:dyDescent="0.3">
      <c r="A3621">
        <v>3318</v>
      </c>
      <c r="B3621" s="3" t="s">
        <v>3318</v>
      </c>
      <c r="C3621" s="3" t="s">
        <v>7428</v>
      </c>
      <c r="D3621" s="6">
        <v>2000</v>
      </c>
      <c r="E3621" s="8">
        <v>2512</v>
      </c>
      <c r="F3621" t="s">
        <v>8218</v>
      </c>
      <c r="G3621" t="s">
        <v>8228</v>
      </c>
      <c r="H3621" t="s">
        <v>8250</v>
      </c>
      <c r="I3621" s="14">
        <v>1460341800</v>
      </c>
      <c r="J3621" s="14">
        <v>1456902893</v>
      </c>
      <c r="K3621" t="b">
        <v>0</v>
      </c>
      <c r="L3621">
        <v>32</v>
      </c>
      <c r="M3621" t="b">
        <v>1</v>
      </c>
      <c r="N3621" t="s">
        <v>8269</v>
      </c>
      <c r="O3621">
        <f t="shared" si="242"/>
        <v>126</v>
      </c>
      <c r="P3621" t="s">
        <v>8319</v>
      </c>
      <c r="Q3621" t="s">
        <v>8320</v>
      </c>
      <c r="R3621" s="12">
        <f t="shared" si="239"/>
        <v>42431.302002314813</v>
      </c>
      <c r="S3621" s="13">
        <f t="shared" si="240"/>
        <v>42471.104166666672</v>
      </c>
    </row>
    <row r="3622" spans="1:20" ht="43.2" x14ac:dyDescent="0.3">
      <c r="A3622">
        <v>3378</v>
      </c>
      <c r="B3622" s="3" t="s">
        <v>3377</v>
      </c>
      <c r="C3622" s="3" t="s">
        <v>7488</v>
      </c>
      <c r="D3622" s="6">
        <v>550</v>
      </c>
      <c r="E3622" s="8">
        <v>592</v>
      </c>
      <c r="F3622" t="s">
        <v>8218</v>
      </c>
      <c r="G3622" t="s">
        <v>8224</v>
      </c>
      <c r="H3622" t="s">
        <v>8246</v>
      </c>
      <c r="I3622" s="14">
        <v>1409490480</v>
      </c>
      <c r="J3622" s="14">
        <v>1407400306</v>
      </c>
      <c r="K3622" t="b">
        <v>0</v>
      </c>
      <c r="L3622">
        <v>21</v>
      </c>
      <c r="M3622" t="b">
        <v>1</v>
      </c>
      <c r="N3622" t="s">
        <v>8269</v>
      </c>
      <c r="O3622">
        <f t="shared" si="242"/>
        <v>108</v>
      </c>
      <c r="P3622" t="s">
        <v>8319</v>
      </c>
      <c r="Q3622" t="s">
        <v>8320</v>
      </c>
      <c r="R3622" s="12">
        <f t="shared" si="239"/>
        <v>41858.355393518519</v>
      </c>
      <c r="S3622" s="13">
        <f t="shared" si="240"/>
        <v>41882.547222222223</v>
      </c>
    </row>
    <row r="3623" spans="1:20" ht="43.2" x14ac:dyDescent="0.3">
      <c r="A3623">
        <v>3245</v>
      </c>
      <c r="B3623" s="3" t="s">
        <v>3245</v>
      </c>
      <c r="C3623" s="3" t="s">
        <v>7355</v>
      </c>
      <c r="D3623" s="6">
        <v>21000</v>
      </c>
      <c r="E3623" s="8">
        <v>21904</v>
      </c>
      <c r="F3623" t="s">
        <v>8218</v>
      </c>
      <c r="G3623" t="s">
        <v>8223</v>
      </c>
      <c r="H3623" t="s">
        <v>8245</v>
      </c>
      <c r="I3623" s="14">
        <v>1434074400</v>
      </c>
      <c r="J3623" s="14">
        <v>1431354258</v>
      </c>
      <c r="K3623" t="b">
        <v>0</v>
      </c>
      <c r="L3623">
        <v>270</v>
      </c>
      <c r="M3623" t="b">
        <v>1</v>
      </c>
      <c r="N3623" t="s">
        <v>8269</v>
      </c>
      <c r="O3623">
        <f t="shared" si="242"/>
        <v>104</v>
      </c>
      <c r="P3623" t="s">
        <v>8319</v>
      </c>
      <c r="Q3623" t="s">
        <v>8320</v>
      </c>
      <c r="R3623" s="12">
        <f t="shared" si="239"/>
        <v>42135.60020833333</v>
      </c>
      <c r="S3623" s="13">
        <f t="shared" si="240"/>
        <v>42167.083333333328</v>
      </c>
      <c r="T3623">
        <f>YEAR(R3623)</f>
        <v>2015</v>
      </c>
    </row>
    <row r="3624" spans="1:20" ht="43.2" x14ac:dyDescent="0.3">
      <c r="A3624">
        <v>3420</v>
      </c>
      <c r="B3624" s="3" t="s">
        <v>3419</v>
      </c>
      <c r="C3624" s="3" t="s">
        <v>7530</v>
      </c>
      <c r="D3624" s="6">
        <v>700</v>
      </c>
      <c r="E3624" s="8">
        <v>966</v>
      </c>
      <c r="F3624" t="s">
        <v>8218</v>
      </c>
      <c r="G3624" t="s">
        <v>8224</v>
      </c>
      <c r="H3624" t="s">
        <v>8246</v>
      </c>
      <c r="I3624" s="14">
        <v>1455408000</v>
      </c>
      <c r="J3624" s="14">
        <v>1454638202</v>
      </c>
      <c r="K3624" t="b">
        <v>0</v>
      </c>
      <c r="L3624">
        <v>34</v>
      </c>
      <c r="M3624" t="b">
        <v>1</v>
      </c>
      <c r="N3624" t="s">
        <v>8269</v>
      </c>
      <c r="O3624">
        <f t="shared" si="242"/>
        <v>138</v>
      </c>
      <c r="P3624" t="s">
        <v>8319</v>
      </c>
      <c r="Q3624" t="s">
        <v>8320</v>
      </c>
      <c r="R3624" s="12">
        <f t="shared" si="239"/>
        <v>42405.090300925927</v>
      </c>
      <c r="S3624" s="13">
        <f t="shared" si="240"/>
        <v>42414</v>
      </c>
    </row>
    <row r="3625" spans="1:20" ht="43.2" x14ac:dyDescent="0.3">
      <c r="A3625">
        <v>3670</v>
      </c>
      <c r="B3625" s="3" t="s">
        <v>3667</v>
      </c>
      <c r="C3625" s="3" t="s">
        <v>7780</v>
      </c>
      <c r="D3625" s="6">
        <v>220</v>
      </c>
      <c r="E3625" s="8">
        <v>241</v>
      </c>
      <c r="F3625" t="s">
        <v>8218</v>
      </c>
      <c r="G3625" t="s">
        <v>8224</v>
      </c>
      <c r="H3625" t="s">
        <v>8246</v>
      </c>
      <c r="I3625" s="14">
        <v>1433113200</v>
      </c>
      <c r="J3625" s="14">
        <v>1431951611</v>
      </c>
      <c r="K3625" t="b">
        <v>0</v>
      </c>
      <c r="L3625">
        <v>12</v>
      </c>
      <c r="M3625" t="b">
        <v>1</v>
      </c>
      <c r="N3625" t="s">
        <v>8269</v>
      </c>
      <c r="O3625">
        <f t="shared" si="242"/>
        <v>110</v>
      </c>
      <c r="P3625" t="s">
        <v>8319</v>
      </c>
      <c r="Q3625" t="s">
        <v>8320</v>
      </c>
      <c r="R3625" s="12">
        <f t="shared" si="239"/>
        <v>42142.514016203699</v>
      </c>
      <c r="S3625" s="13">
        <f t="shared" si="240"/>
        <v>42155.958333333328</v>
      </c>
    </row>
    <row r="3626" spans="1:20" ht="43.2" x14ac:dyDescent="0.3">
      <c r="A3626">
        <v>3830</v>
      </c>
      <c r="B3626" s="3" t="s">
        <v>3827</v>
      </c>
      <c r="C3626" s="3" t="s">
        <v>7939</v>
      </c>
      <c r="D3626" s="6">
        <v>100</v>
      </c>
      <c r="E3626" s="8">
        <v>225</v>
      </c>
      <c r="F3626" t="s">
        <v>8218</v>
      </c>
      <c r="G3626" t="s">
        <v>8223</v>
      </c>
      <c r="H3626" t="s">
        <v>8245</v>
      </c>
      <c r="I3626" s="14">
        <v>1464371211</v>
      </c>
      <c r="J3626" s="14">
        <v>1463161611</v>
      </c>
      <c r="K3626" t="b">
        <v>0</v>
      </c>
      <c r="L3626">
        <v>3</v>
      </c>
      <c r="M3626" t="b">
        <v>1</v>
      </c>
      <c r="N3626" t="s">
        <v>8269</v>
      </c>
      <c r="O3626">
        <f t="shared" si="242"/>
        <v>225</v>
      </c>
      <c r="P3626" t="s">
        <v>8319</v>
      </c>
      <c r="Q3626" t="s">
        <v>8320</v>
      </c>
      <c r="R3626" s="12">
        <f t="shared" si="239"/>
        <v>42503.740868055553</v>
      </c>
      <c r="S3626" s="13">
        <f t="shared" si="240"/>
        <v>42517.740868055553</v>
      </c>
      <c r="T3626">
        <f>YEAR(R3626)</f>
        <v>2016</v>
      </c>
    </row>
    <row r="3627" spans="1:20" ht="43.2" x14ac:dyDescent="0.3">
      <c r="A3627">
        <v>3742</v>
      </c>
      <c r="B3627" s="3" t="s">
        <v>3739</v>
      </c>
      <c r="C3627" s="3" t="s">
        <v>7852</v>
      </c>
      <c r="D3627" s="6">
        <v>5000</v>
      </c>
      <c r="E3627" s="8">
        <v>100</v>
      </c>
      <c r="F3627" t="s">
        <v>8220</v>
      </c>
      <c r="G3627" t="s">
        <v>8223</v>
      </c>
      <c r="H3627" t="s">
        <v>8245</v>
      </c>
      <c r="I3627" s="14">
        <v>1409980144</v>
      </c>
      <c r="J3627" s="14">
        <v>1407388144</v>
      </c>
      <c r="K3627" t="b">
        <v>0</v>
      </c>
      <c r="L3627">
        <v>4</v>
      </c>
      <c r="M3627" t="b">
        <v>0</v>
      </c>
      <c r="N3627" t="s">
        <v>8269</v>
      </c>
      <c r="O3627">
        <f t="shared" si="242"/>
        <v>2</v>
      </c>
      <c r="P3627" t="s">
        <v>8319</v>
      </c>
      <c r="Q3627" t="s">
        <v>8320</v>
      </c>
      <c r="R3627" s="12">
        <f t="shared" si="239"/>
        <v>41858.214629629627</v>
      </c>
      <c r="S3627" s="13">
        <f t="shared" si="240"/>
        <v>41888.214629629627</v>
      </c>
    </row>
    <row r="3628" spans="1:20" ht="57.6" x14ac:dyDescent="0.3">
      <c r="A3628">
        <v>4089</v>
      </c>
      <c r="B3628" s="3" t="s">
        <v>4085</v>
      </c>
      <c r="C3628" s="3" t="s">
        <v>8192</v>
      </c>
      <c r="D3628" s="6">
        <v>5000</v>
      </c>
      <c r="E3628" s="8">
        <v>240</v>
      </c>
      <c r="F3628" t="s">
        <v>8220</v>
      </c>
      <c r="G3628" t="s">
        <v>8223</v>
      </c>
      <c r="H3628" t="s">
        <v>8245</v>
      </c>
      <c r="I3628" s="14">
        <v>1433093700</v>
      </c>
      <c r="J3628" s="14">
        <v>1430242488</v>
      </c>
      <c r="K3628" t="b">
        <v>0</v>
      </c>
      <c r="L3628">
        <v>8</v>
      </c>
      <c r="M3628" t="b">
        <v>0</v>
      </c>
      <c r="N3628" t="s">
        <v>8269</v>
      </c>
      <c r="O3628">
        <f t="shared" si="242"/>
        <v>5</v>
      </c>
      <c r="P3628" t="s">
        <v>8319</v>
      </c>
      <c r="Q3628" t="s">
        <v>8320</v>
      </c>
      <c r="R3628" s="12">
        <f t="shared" si="239"/>
        <v>42122.732499999998</v>
      </c>
      <c r="S3628" s="13">
        <f t="shared" si="240"/>
        <v>42155.732638888891</v>
      </c>
    </row>
    <row r="3629" spans="1:20" ht="57.6" x14ac:dyDescent="0.3">
      <c r="A3629">
        <v>3702</v>
      </c>
      <c r="B3629" s="3" t="s">
        <v>3699</v>
      </c>
      <c r="C3629" s="3" t="s">
        <v>7812</v>
      </c>
      <c r="D3629" s="6">
        <v>3000</v>
      </c>
      <c r="E3629" s="8">
        <v>3275</v>
      </c>
      <c r="F3629" t="s">
        <v>8218</v>
      </c>
      <c r="G3629" t="s">
        <v>8224</v>
      </c>
      <c r="H3629" t="s">
        <v>8246</v>
      </c>
      <c r="I3629" s="14">
        <v>1468191540</v>
      </c>
      <c r="J3629" s="14">
        <v>1464958484</v>
      </c>
      <c r="K3629" t="b">
        <v>0</v>
      </c>
      <c r="L3629">
        <v>21</v>
      </c>
      <c r="M3629" t="b">
        <v>1</v>
      </c>
      <c r="N3629" t="s">
        <v>8269</v>
      </c>
      <c r="O3629">
        <f t="shared" si="242"/>
        <v>109</v>
      </c>
      <c r="P3629" t="s">
        <v>8319</v>
      </c>
      <c r="Q3629" t="s">
        <v>8320</v>
      </c>
      <c r="R3629" s="12">
        <f t="shared" si="239"/>
        <v>42524.53800925926</v>
      </c>
      <c r="S3629" s="13">
        <f t="shared" si="240"/>
        <v>42561.957638888889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4">
        <v>1450040396</v>
      </c>
      <c r="J3630" s="14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42"/>
        <v>0</v>
      </c>
      <c r="P3630" t="s">
        <v>8319</v>
      </c>
      <c r="Q3630" t="s">
        <v>8357</v>
      </c>
      <c r="R3630" s="12">
        <f t="shared" si="239"/>
        <v>42291.833287037036</v>
      </c>
      <c r="S3630" s="13">
        <f t="shared" si="240"/>
        <v>42351.874953703707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4">
        <v>1462467600</v>
      </c>
      <c r="J3631" s="14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42"/>
        <v>0</v>
      </c>
      <c r="P3631" t="s">
        <v>8319</v>
      </c>
      <c r="Q3631" t="s">
        <v>8357</v>
      </c>
      <c r="R3631" s="12">
        <f t="shared" si="239"/>
        <v>42437.094490740739</v>
      </c>
      <c r="S3631" s="13">
        <f t="shared" si="240"/>
        <v>42495.708333333328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4">
        <v>1417295990</v>
      </c>
      <c r="J3632" s="14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42"/>
        <v>0</v>
      </c>
      <c r="P3632" t="s">
        <v>8319</v>
      </c>
      <c r="Q3632" t="s">
        <v>8357</v>
      </c>
      <c r="R3632" s="12">
        <f t="shared" si="239"/>
        <v>41942.84710648148</v>
      </c>
      <c r="S3632" s="13">
        <f t="shared" si="240"/>
        <v>41972.888773148152</v>
      </c>
    </row>
    <row r="3633" spans="1:19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4">
        <v>1411444740</v>
      </c>
      <c r="J3633" s="14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42"/>
        <v>51</v>
      </c>
      <c r="P3633" t="s">
        <v>8319</v>
      </c>
      <c r="Q3633" t="s">
        <v>8357</v>
      </c>
      <c r="R3633" s="12">
        <f t="shared" si="239"/>
        <v>41880.753437499996</v>
      </c>
      <c r="S3633" s="13">
        <f t="shared" si="240"/>
        <v>41905.165972222225</v>
      </c>
    </row>
    <row r="3634" spans="1:19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4">
        <v>1416781749</v>
      </c>
      <c r="J3634" s="1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42"/>
        <v>20</v>
      </c>
      <c r="P3634" t="s">
        <v>8319</v>
      </c>
      <c r="Q3634" t="s">
        <v>8357</v>
      </c>
      <c r="R3634" s="12">
        <f t="shared" si="239"/>
        <v>41946.936909722222</v>
      </c>
      <c r="S3634" s="13">
        <f t="shared" si="240"/>
        <v>41966.936909722222</v>
      </c>
    </row>
    <row r="3635" spans="1:19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4">
        <v>1479517200</v>
      </c>
      <c r="J3635" s="14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42"/>
        <v>35</v>
      </c>
      <c r="P3635" t="s">
        <v>8319</v>
      </c>
      <c r="Q3635" t="s">
        <v>8357</v>
      </c>
      <c r="R3635" s="12">
        <f t="shared" si="239"/>
        <v>42649.623460648145</v>
      </c>
      <c r="S3635" s="13">
        <f t="shared" si="240"/>
        <v>42693.041666666672</v>
      </c>
    </row>
    <row r="3636" spans="1:19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4">
        <v>1484366340</v>
      </c>
      <c r="J3636" s="14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42"/>
        <v>4</v>
      </c>
      <c r="P3636" t="s">
        <v>8319</v>
      </c>
      <c r="Q3636" t="s">
        <v>8357</v>
      </c>
      <c r="R3636" s="12">
        <f t="shared" si="239"/>
        <v>42701.166365740741</v>
      </c>
      <c r="S3636" s="13">
        <f t="shared" si="240"/>
        <v>42749.165972222225</v>
      </c>
    </row>
    <row r="3637" spans="1:19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4">
        <v>1461186676</v>
      </c>
      <c r="J3637" s="14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42"/>
        <v>36</v>
      </c>
      <c r="P3637" t="s">
        <v>8319</v>
      </c>
      <c r="Q3637" t="s">
        <v>8357</v>
      </c>
      <c r="R3637" s="12">
        <f t="shared" si="239"/>
        <v>42450.88282407407</v>
      </c>
      <c r="S3637" s="13">
        <f t="shared" si="240"/>
        <v>42480.88282407407</v>
      </c>
    </row>
    <row r="3638" spans="1:19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4">
        <v>1442248829</v>
      </c>
      <c r="J3638" s="14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42"/>
        <v>0</v>
      </c>
      <c r="P3638" t="s">
        <v>8319</v>
      </c>
      <c r="Q3638" t="s">
        <v>8357</v>
      </c>
      <c r="R3638" s="12">
        <f t="shared" si="239"/>
        <v>42226.694780092599</v>
      </c>
      <c r="S3638" s="13">
        <f t="shared" si="240"/>
        <v>42261.694780092599</v>
      </c>
    </row>
    <row r="3639" spans="1:19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4">
        <v>1420130935</v>
      </c>
      <c r="J3639" s="14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42"/>
        <v>31</v>
      </c>
      <c r="P3639" t="s">
        <v>8319</v>
      </c>
      <c r="Q3639" t="s">
        <v>8357</v>
      </c>
      <c r="R3639" s="12">
        <f t="shared" si="239"/>
        <v>41975.700636574074</v>
      </c>
      <c r="S3639" s="13">
        <f t="shared" si="240"/>
        <v>42005.700636574074</v>
      </c>
    </row>
    <row r="3640" spans="1:19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4">
        <v>1429456132</v>
      </c>
      <c r="J3640" s="14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42"/>
        <v>7</v>
      </c>
      <c r="P3640" t="s">
        <v>8319</v>
      </c>
      <c r="Q3640" t="s">
        <v>8357</v>
      </c>
      <c r="R3640" s="12">
        <f t="shared" si="239"/>
        <v>42053.672824074078</v>
      </c>
      <c r="S3640" s="13">
        <f t="shared" si="240"/>
        <v>42113.631157407406</v>
      </c>
    </row>
    <row r="3641" spans="1:19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4">
        <v>1475853060</v>
      </c>
      <c r="J3641" s="14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42"/>
        <v>0</v>
      </c>
      <c r="P3641" t="s">
        <v>8319</v>
      </c>
      <c r="Q3641" t="s">
        <v>8357</v>
      </c>
      <c r="R3641" s="12">
        <f t="shared" si="239"/>
        <v>42590.677152777775</v>
      </c>
      <c r="S3641" s="13">
        <f t="shared" si="240"/>
        <v>42650.632638888885</v>
      </c>
    </row>
    <row r="3642" spans="1:19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4">
        <v>1431283530</v>
      </c>
      <c r="J3642" s="14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42"/>
        <v>6</v>
      </c>
      <c r="P3642" t="s">
        <v>8319</v>
      </c>
      <c r="Q3642" t="s">
        <v>8357</v>
      </c>
      <c r="R3642" s="12">
        <f t="shared" si="239"/>
        <v>42104.781597222223</v>
      </c>
      <c r="S3642" s="13">
        <f t="shared" si="240"/>
        <v>42134.781597222223</v>
      </c>
    </row>
    <row r="3643" spans="1:19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4">
        <v>1412485200</v>
      </c>
      <c r="J3643" s="14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42"/>
        <v>0</v>
      </c>
      <c r="P3643" t="s">
        <v>8319</v>
      </c>
      <c r="Q3643" t="s">
        <v>8357</v>
      </c>
      <c r="R3643" s="12">
        <f t="shared" si="239"/>
        <v>41899.627071759263</v>
      </c>
      <c r="S3643" s="13">
        <f t="shared" si="240"/>
        <v>41917.208333333336</v>
      </c>
    </row>
    <row r="3644" spans="1:19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4">
        <v>1448902800</v>
      </c>
      <c r="J3644" s="1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42"/>
        <v>2</v>
      </c>
      <c r="P3644" t="s">
        <v>8319</v>
      </c>
      <c r="Q3644" t="s">
        <v>8357</v>
      </c>
      <c r="R3644" s="12">
        <f t="shared" si="239"/>
        <v>42297.816284722227</v>
      </c>
      <c r="S3644" s="13">
        <f t="shared" si="240"/>
        <v>42338.708333333328</v>
      </c>
    </row>
    <row r="3645" spans="1:19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4">
        <v>1447734439</v>
      </c>
      <c r="J3645" s="14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42"/>
        <v>0</v>
      </c>
      <c r="P3645" t="s">
        <v>8319</v>
      </c>
      <c r="Q3645" t="s">
        <v>8357</v>
      </c>
      <c r="R3645" s="12">
        <f t="shared" si="239"/>
        <v>42285.143969907411</v>
      </c>
      <c r="S3645" s="13">
        <f t="shared" si="240"/>
        <v>42325.185636574075</v>
      </c>
    </row>
    <row r="3646" spans="1:19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4">
        <v>1457413140</v>
      </c>
      <c r="J3646" s="14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42"/>
        <v>16</v>
      </c>
      <c r="P3646" t="s">
        <v>8319</v>
      </c>
      <c r="Q3646" t="s">
        <v>8357</v>
      </c>
      <c r="R3646" s="12">
        <f t="shared" si="239"/>
        <v>42409.241747685184</v>
      </c>
      <c r="S3646" s="13">
        <f t="shared" si="240"/>
        <v>42437.207638888889</v>
      </c>
    </row>
    <row r="3647" spans="1:19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4">
        <v>1479773838</v>
      </c>
      <c r="J3647" s="14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42"/>
        <v>0</v>
      </c>
      <c r="P3647" t="s">
        <v>8319</v>
      </c>
      <c r="Q3647" t="s">
        <v>8357</v>
      </c>
      <c r="R3647" s="12">
        <f t="shared" si="239"/>
        <v>42665.970347222217</v>
      </c>
      <c r="S3647" s="13">
        <f t="shared" si="240"/>
        <v>42696.012013888889</v>
      </c>
    </row>
    <row r="3648" spans="1:19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4">
        <v>1434497400</v>
      </c>
      <c r="J3648" s="14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42"/>
        <v>5</v>
      </c>
      <c r="P3648" t="s">
        <v>8319</v>
      </c>
      <c r="Q3648" t="s">
        <v>8357</v>
      </c>
      <c r="R3648" s="12">
        <f t="shared" si="239"/>
        <v>42140.421319444446</v>
      </c>
      <c r="S3648" s="13">
        <f t="shared" si="240"/>
        <v>42171.979166666672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4">
        <v>1475258327</v>
      </c>
      <c r="J3649" s="14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42"/>
        <v>6</v>
      </c>
      <c r="P3649" t="s">
        <v>8319</v>
      </c>
      <c r="Q3649" t="s">
        <v>8357</v>
      </c>
      <c r="R3649" s="12">
        <f t="shared" si="239"/>
        <v>42598.749155092592</v>
      </c>
      <c r="S3649" s="13">
        <f t="shared" si="240"/>
        <v>42643.749155092592</v>
      </c>
    </row>
    <row r="3650" spans="1:20" ht="43.2" x14ac:dyDescent="0.3">
      <c r="A3650">
        <v>3812</v>
      </c>
      <c r="B3650" s="3" t="s">
        <v>3809</v>
      </c>
      <c r="C3650" s="3" t="s">
        <v>7922</v>
      </c>
      <c r="D3650" s="6">
        <v>2000</v>
      </c>
      <c r="E3650" s="8">
        <v>2191</v>
      </c>
      <c r="F3650" t="s">
        <v>8218</v>
      </c>
      <c r="G3650" t="s">
        <v>8228</v>
      </c>
      <c r="H3650" t="s">
        <v>8250</v>
      </c>
      <c r="I3650" s="14">
        <v>1433131140</v>
      </c>
      <c r="J3650" s="14">
        <v>1429120908</v>
      </c>
      <c r="K3650" t="b">
        <v>0</v>
      </c>
      <c r="L3650">
        <v>11</v>
      </c>
      <c r="M3650" t="b">
        <v>1</v>
      </c>
      <c r="N3650" t="s">
        <v>8269</v>
      </c>
      <c r="O3650">
        <f t="shared" si="242"/>
        <v>110</v>
      </c>
      <c r="P3650" t="s">
        <v>8319</v>
      </c>
      <c r="Q3650" t="s">
        <v>8320</v>
      </c>
      <c r="R3650" s="12">
        <f t="shared" ref="R3650:R3713" si="247">(((J3650/60)/60)/24)+DATE(1970,1,1)</f>
        <v>42109.751250000001</v>
      </c>
      <c r="S3650" s="13">
        <f t="shared" ref="S3650:S3713" si="248">(((I3650/60)/60)/24)+DATE(1970,1,1)</f>
        <v>42156.165972222225</v>
      </c>
    </row>
    <row r="3651" spans="1:20" ht="43.2" x14ac:dyDescent="0.3">
      <c r="A3651">
        <v>4055</v>
      </c>
      <c r="B3651" s="3" t="s">
        <v>4051</v>
      </c>
      <c r="C3651" s="3" t="s">
        <v>8159</v>
      </c>
      <c r="D3651" s="6">
        <v>5000</v>
      </c>
      <c r="E3651" s="8">
        <v>881</v>
      </c>
      <c r="F3651" t="s">
        <v>8220</v>
      </c>
      <c r="G3651" t="s">
        <v>8224</v>
      </c>
      <c r="H3651" t="s">
        <v>8246</v>
      </c>
      <c r="I3651" s="14">
        <v>1403192031</v>
      </c>
      <c r="J3651" s="14">
        <v>1400600031</v>
      </c>
      <c r="K3651" t="b">
        <v>0</v>
      </c>
      <c r="L3651">
        <v>21</v>
      </c>
      <c r="M3651" t="b">
        <v>0</v>
      </c>
      <c r="N3651" t="s">
        <v>8269</v>
      </c>
      <c r="O3651">
        <f t="shared" si="242"/>
        <v>18</v>
      </c>
      <c r="P3651" t="s">
        <v>8319</v>
      </c>
      <c r="Q3651" t="s">
        <v>8320</v>
      </c>
      <c r="R3651" s="12">
        <f t="shared" si="247"/>
        <v>41779.648506944446</v>
      </c>
      <c r="S3651" s="13">
        <f t="shared" si="248"/>
        <v>41809.648506944446</v>
      </c>
    </row>
    <row r="3652" spans="1:20" x14ac:dyDescent="0.3">
      <c r="A3652">
        <v>3271</v>
      </c>
      <c r="B3652" s="3" t="s">
        <v>3271</v>
      </c>
      <c r="C3652" s="3" t="s">
        <v>7381</v>
      </c>
      <c r="D3652" s="6">
        <v>1500</v>
      </c>
      <c r="E3652" s="8">
        <v>1950</v>
      </c>
      <c r="F3652" t="s">
        <v>8218</v>
      </c>
      <c r="G3652" t="s">
        <v>8224</v>
      </c>
      <c r="H3652" t="s">
        <v>8246</v>
      </c>
      <c r="I3652" s="14">
        <v>1414927775</v>
      </c>
      <c r="J3652" s="14">
        <v>1412332175</v>
      </c>
      <c r="K3652" t="b">
        <v>1</v>
      </c>
      <c r="L3652">
        <v>51</v>
      </c>
      <c r="M3652" t="b">
        <v>1</v>
      </c>
      <c r="N3652" t="s">
        <v>8269</v>
      </c>
      <c r="O3652">
        <f t="shared" si="242"/>
        <v>130</v>
      </c>
      <c r="P3652" t="s">
        <v>8319</v>
      </c>
      <c r="Q3652" t="s">
        <v>8320</v>
      </c>
      <c r="R3652" s="12">
        <f t="shared" si="247"/>
        <v>41915.437210648146</v>
      </c>
      <c r="S3652" s="13">
        <f t="shared" si="248"/>
        <v>41945.478877314818</v>
      </c>
    </row>
    <row r="3653" spans="1:20" ht="43.2" x14ac:dyDescent="0.3">
      <c r="A3653">
        <v>3832</v>
      </c>
      <c r="B3653" s="3" t="s">
        <v>3829</v>
      </c>
      <c r="C3653" s="3" t="s">
        <v>7941</v>
      </c>
      <c r="D3653" s="6">
        <v>1200</v>
      </c>
      <c r="E3653" s="8">
        <v>1256</v>
      </c>
      <c r="F3653" t="s">
        <v>8218</v>
      </c>
      <c r="G3653" t="s">
        <v>8223</v>
      </c>
      <c r="H3653" t="s">
        <v>8245</v>
      </c>
      <c r="I3653" s="14">
        <v>1455936335</v>
      </c>
      <c r="J3653" s="14">
        <v>1452048335</v>
      </c>
      <c r="K3653" t="b">
        <v>0</v>
      </c>
      <c r="L3653">
        <v>9</v>
      </c>
      <c r="M3653" t="b">
        <v>1</v>
      </c>
      <c r="N3653" t="s">
        <v>8269</v>
      </c>
      <c r="O3653">
        <f t="shared" si="242"/>
        <v>105</v>
      </c>
      <c r="P3653" t="s">
        <v>8319</v>
      </c>
      <c r="Q3653" t="s">
        <v>8320</v>
      </c>
      <c r="R3653" s="12">
        <f t="shared" si="247"/>
        <v>42375.114988425921</v>
      </c>
      <c r="S3653" s="13">
        <f t="shared" si="248"/>
        <v>42420.114988425921</v>
      </c>
      <c r="T3653">
        <f>YEAR(R3653)</f>
        <v>2016</v>
      </c>
    </row>
    <row r="3654" spans="1:20" ht="43.2" x14ac:dyDescent="0.3">
      <c r="A3654">
        <v>3843</v>
      </c>
      <c r="B3654" s="3" t="s">
        <v>3840</v>
      </c>
      <c r="C3654" s="3" t="s">
        <v>7952</v>
      </c>
      <c r="D3654" s="6">
        <v>5000</v>
      </c>
      <c r="E3654" s="8">
        <v>1065</v>
      </c>
      <c r="F3654" t="s">
        <v>8220</v>
      </c>
      <c r="G3654" t="s">
        <v>8223</v>
      </c>
      <c r="H3654" t="s">
        <v>8245</v>
      </c>
      <c r="I3654" s="14">
        <v>1401587064</v>
      </c>
      <c r="J3654" s="14">
        <v>1399427064</v>
      </c>
      <c r="K3654" t="b">
        <v>1</v>
      </c>
      <c r="L3654">
        <v>19</v>
      </c>
      <c r="M3654" t="b">
        <v>0</v>
      </c>
      <c r="N3654" t="s">
        <v>8269</v>
      </c>
      <c r="O3654">
        <f t="shared" si="242"/>
        <v>21</v>
      </c>
      <c r="P3654" t="s">
        <v>8319</v>
      </c>
      <c r="Q3654" t="s">
        <v>8320</v>
      </c>
      <c r="R3654" s="12">
        <f t="shared" si="247"/>
        <v>41766.072500000002</v>
      </c>
      <c r="S3654" s="13">
        <f t="shared" si="248"/>
        <v>41791.072500000002</v>
      </c>
    </row>
    <row r="3655" spans="1:20" ht="57.6" x14ac:dyDescent="0.3">
      <c r="A3655">
        <v>2840</v>
      </c>
      <c r="B3655" s="3" t="s">
        <v>2840</v>
      </c>
      <c r="C3655" s="3" t="s">
        <v>6950</v>
      </c>
      <c r="D3655" s="6">
        <v>2500</v>
      </c>
      <c r="E3655" s="8">
        <v>2600</v>
      </c>
      <c r="F3655" t="s">
        <v>8218</v>
      </c>
      <c r="G3655" t="s">
        <v>8224</v>
      </c>
      <c r="H3655" t="s">
        <v>8246</v>
      </c>
      <c r="I3655" s="14">
        <v>1426698000</v>
      </c>
      <c r="J3655" s="14">
        <v>1424825479</v>
      </c>
      <c r="K3655" t="b">
        <v>0</v>
      </c>
      <c r="L3655">
        <v>132</v>
      </c>
      <c r="M3655" t="b">
        <v>1</v>
      </c>
      <c r="N3655" t="s">
        <v>8269</v>
      </c>
      <c r="O3655">
        <f t="shared" si="242"/>
        <v>104</v>
      </c>
      <c r="P3655" t="s">
        <v>8319</v>
      </c>
      <c r="Q3655" t="s">
        <v>8320</v>
      </c>
      <c r="R3655" s="12">
        <f t="shared" si="247"/>
        <v>42060.035636574074</v>
      </c>
      <c r="S3655" s="13">
        <f t="shared" si="248"/>
        <v>42081.708333333328</v>
      </c>
    </row>
    <row r="3656" spans="1:20" ht="43.2" x14ac:dyDescent="0.3">
      <c r="A3656">
        <v>2918</v>
      </c>
      <c r="B3656" s="3" t="s">
        <v>2918</v>
      </c>
      <c r="C3656" s="3" t="s">
        <v>7028</v>
      </c>
      <c r="D3656" s="6">
        <v>5000</v>
      </c>
      <c r="E3656" s="8">
        <v>1362</v>
      </c>
      <c r="F3656" t="s">
        <v>8220</v>
      </c>
      <c r="G3656" t="s">
        <v>8223</v>
      </c>
      <c r="H3656" t="s">
        <v>8245</v>
      </c>
      <c r="I3656" s="14">
        <v>1446131207</v>
      </c>
      <c r="J3656" s="14">
        <v>1443712007</v>
      </c>
      <c r="K3656" t="b">
        <v>0</v>
      </c>
      <c r="L3656">
        <v>20</v>
      </c>
      <c r="M3656" t="b">
        <v>0</v>
      </c>
      <c r="N3656" t="s">
        <v>8269</v>
      </c>
      <c r="O3656">
        <f t="shared" si="242"/>
        <v>27</v>
      </c>
      <c r="P3656" t="s">
        <v>8319</v>
      </c>
      <c r="Q3656" t="s">
        <v>8320</v>
      </c>
      <c r="R3656" s="12">
        <f t="shared" si="247"/>
        <v>42278.629710648151</v>
      </c>
      <c r="S3656" s="13">
        <f t="shared" si="248"/>
        <v>42306.629710648151</v>
      </c>
    </row>
    <row r="3657" spans="1:20" ht="43.2" x14ac:dyDescent="0.3">
      <c r="A3657">
        <v>2967</v>
      </c>
      <c r="B3657" s="3" t="s">
        <v>2967</v>
      </c>
      <c r="C3657" s="3" t="s">
        <v>7077</v>
      </c>
      <c r="D3657" s="6">
        <v>5000</v>
      </c>
      <c r="E3657" s="8">
        <v>5696</v>
      </c>
      <c r="F3657" t="s">
        <v>8218</v>
      </c>
      <c r="G3657" t="s">
        <v>8223</v>
      </c>
      <c r="H3657" t="s">
        <v>8245</v>
      </c>
      <c r="I3657" s="14">
        <v>1425872692</v>
      </c>
      <c r="J3657" s="14">
        <v>1423284292</v>
      </c>
      <c r="K3657" t="b">
        <v>0</v>
      </c>
      <c r="L3657">
        <v>71</v>
      </c>
      <c r="M3657" t="b">
        <v>1</v>
      </c>
      <c r="N3657" t="s">
        <v>8269</v>
      </c>
      <c r="O3657">
        <f t="shared" si="242"/>
        <v>114</v>
      </c>
      <c r="P3657" t="s">
        <v>8319</v>
      </c>
      <c r="Q3657" t="s">
        <v>8320</v>
      </c>
      <c r="R3657" s="12">
        <f t="shared" si="247"/>
        <v>42042.197824074072</v>
      </c>
      <c r="S3657" s="13">
        <f t="shared" si="248"/>
        <v>42072.156157407408</v>
      </c>
      <c r="T3657">
        <f>YEAR(R3657)</f>
        <v>2015</v>
      </c>
    </row>
    <row r="3658" spans="1:20" ht="43.2" x14ac:dyDescent="0.3">
      <c r="A3658">
        <v>3475</v>
      </c>
      <c r="B3658" s="3" t="s">
        <v>3474</v>
      </c>
      <c r="C3658" s="3" t="s">
        <v>7585</v>
      </c>
      <c r="D3658" s="6">
        <v>300</v>
      </c>
      <c r="E3658" s="8">
        <v>340</v>
      </c>
      <c r="F3658" t="s">
        <v>8218</v>
      </c>
      <c r="G3658" t="s">
        <v>8224</v>
      </c>
      <c r="H3658" t="s">
        <v>8246</v>
      </c>
      <c r="I3658" s="14">
        <v>1414972800</v>
      </c>
      <c r="J3658" s="14">
        <v>1412629704</v>
      </c>
      <c r="K3658" t="b">
        <v>0</v>
      </c>
      <c r="L3658">
        <v>17</v>
      </c>
      <c r="M3658" t="b">
        <v>1</v>
      </c>
      <c r="N3658" t="s">
        <v>8269</v>
      </c>
      <c r="O3658">
        <f t="shared" ref="O3658:O3721" si="249">ROUND(E3658/D3658*100,0)</f>
        <v>113</v>
      </c>
      <c r="P3658" t="s">
        <v>8319</v>
      </c>
      <c r="Q3658" t="s">
        <v>8320</v>
      </c>
      <c r="R3658" s="12">
        <f t="shared" si="247"/>
        <v>41918.880833333329</v>
      </c>
      <c r="S3658" s="13">
        <f t="shared" si="248"/>
        <v>41946</v>
      </c>
    </row>
    <row r="3659" spans="1:20" ht="43.2" x14ac:dyDescent="0.3">
      <c r="A3659">
        <v>3261</v>
      </c>
      <c r="B3659" s="3" t="s">
        <v>3261</v>
      </c>
      <c r="C3659" s="3" t="s">
        <v>7371</v>
      </c>
      <c r="D3659" s="6">
        <v>3300</v>
      </c>
      <c r="E3659" s="8">
        <v>3315</v>
      </c>
      <c r="F3659" t="s">
        <v>8218</v>
      </c>
      <c r="G3659" t="s">
        <v>8223</v>
      </c>
      <c r="H3659" t="s">
        <v>8245</v>
      </c>
      <c r="I3659" s="14">
        <v>1437067476</v>
      </c>
      <c r="J3659" s="14">
        <v>1434475476</v>
      </c>
      <c r="K3659" t="b">
        <v>1</v>
      </c>
      <c r="L3659">
        <v>49</v>
      </c>
      <c r="M3659" t="b">
        <v>1</v>
      </c>
      <c r="N3659" t="s">
        <v>8269</v>
      </c>
      <c r="O3659">
        <f t="shared" si="249"/>
        <v>100</v>
      </c>
      <c r="P3659" t="s">
        <v>8319</v>
      </c>
      <c r="Q3659" t="s">
        <v>8320</v>
      </c>
      <c r="R3659" s="12">
        <f t="shared" si="247"/>
        <v>42171.725416666668</v>
      </c>
      <c r="S3659" s="13">
        <f t="shared" si="248"/>
        <v>42201.725416666668</v>
      </c>
      <c r="T3659">
        <f>YEAR(R3659)</f>
        <v>2015</v>
      </c>
    </row>
    <row r="3660" spans="1:20" ht="57.6" x14ac:dyDescent="0.3">
      <c r="A3660">
        <v>3347</v>
      </c>
      <c r="B3660" s="3" t="s">
        <v>3347</v>
      </c>
      <c r="C3660" s="3" t="s">
        <v>7457</v>
      </c>
      <c r="D3660" s="6">
        <v>2000</v>
      </c>
      <c r="E3660" s="8">
        <v>2389</v>
      </c>
      <c r="F3660" t="s">
        <v>8218</v>
      </c>
      <c r="G3660" t="s">
        <v>8224</v>
      </c>
      <c r="H3660" t="s">
        <v>8246</v>
      </c>
      <c r="I3660" s="14">
        <v>1462741200</v>
      </c>
      <c r="J3660" s="14">
        <v>1461503654</v>
      </c>
      <c r="K3660" t="b">
        <v>0</v>
      </c>
      <c r="L3660">
        <v>22</v>
      </c>
      <c r="M3660" t="b">
        <v>1</v>
      </c>
      <c r="N3660" t="s">
        <v>8269</v>
      </c>
      <c r="O3660">
        <f t="shared" si="249"/>
        <v>119</v>
      </c>
      <c r="P3660" t="s">
        <v>8319</v>
      </c>
      <c r="Q3660" t="s">
        <v>8320</v>
      </c>
      <c r="R3660" s="12">
        <f t="shared" si="247"/>
        <v>42484.551550925928</v>
      </c>
      <c r="S3660" s="13">
        <f t="shared" si="248"/>
        <v>42498.875</v>
      </c>
    </row>
    <row r="3661" spans="1:20" ht="43.2" x14ac:dyDescent="0.3">
      <c r="A3661">
        <v>3405</v>
      </c>
      <c r="B3661" s="3" t="s">
        <v>3404</v>
      </c>
      <c r="C3661" s="3" t="s">
        <v>7515</v>
      </c>
      <c r="D3661" s="6">
        <v>350</v>
      </c>
      <c r="E3661" s="8">
        <v>481.5</v>
      </c>
      <c r="F3661" t="s">
        <v>8218</v>
      </c>
      <c r="G3661" t="s">
        <v>8224</v>
      </c>
      <c r="H3661" t="s">
        <v>8246</v>
      </c>
      <c r="I3661" s="14">
        <v>1456876740</v>
      </c>
      <c r="J3661" s="14">
        <v>1455063886</v>
      </c>
      <c r="K3661" t="b">
        <v>0</v>
      </c>
      <c r="L3661">
        <v>17</v>
      </c>
      <c r="M3661" t="b">
        <v>1</v>
      </c>
      <c r="N3661" t="s">
        <v>8269</v>
      </c>
      <c r="O3661">
        <f t="shared" si="249"/>
        <v>138</v>
      </c>
      <c r="P3661" t="s">
        <v>8319</v>
      </c>
      <c r="Q3661" t="s">
        <v>8320</v>
      </c>
      <c r="R3661" s="12">
        <f t="shared" si="247"/>
        <v>42410.017199074078</v>
      </c>
      <c r="S3661" s="13">
        <f t="shared" si="248"/>
        <v>42430.999305555553</v>
      </c>
    </row>
    <row r="3662" spans="1:20" ht="57.6" x14ac:dyDescent="0.3">
      <c r="A3662">
        <v>3662</v>
      </c>
      <c r="B3662" s="3" t="s">
        <v>3659</v>
      </c>
      <c r="C3662" s="3" t="s">
        <v>7772</v>
      </c>
      <c r="D3662" s="6">
        <v>8000</v>
      </c>
      <c r="E3662" s="8">
        <v>8114</v>
      </c>
      <c r="F3662" t="s">
        <v>8218</v>
      </c>
      <c r="G3662" t="s">
        <v>8228</v>
      </c>
      <c r="H3662" t="s">
        <v>8250</v>
      </c>
      <c r="I3662" s="14">
        <v>1427775414</v>
      </c>
      <c r="J3662" s="14">
        <v>1425187014</v>
      </c>
      <c r="K3662" t="b">
        <v>0</v>
      </c>
      <c r="L3662">
        <v>40</v>
      </c>
      <c r="M3662" t="b">
        <v>1</v>
      </c>
      <c r="N3662" t="s">
        <v>8269</v>
      </c>
      <c r="O3662">
        <f t="shared" si="249"/>
        <v>101</v>
      </c>
      <c r="P3662" t="s">
        <v>8319</v>
      </c>
      <c r="Q3662" t="s">
        <v>8320</v>
      </c>
      <c r="R3662" s="12">
        <f t="shared" si="247"/>
        <v>42064.220069444447</v>
      </c>
      <c r="S3662" s="13">
        <f t="shared" si="248"/>
        <v>42094.178402777776</v>
      </c>
    </row>
    <row r="3663" spans="1:20" ht="57.6" x14ac:dyDescent="0.3">
      <c r="A3663">
        <v>1292</v>
      </c>
      <c r="B3663" s="3" t="s">
        <v>1293</v>
      </c>
      <c r="C3663" s="3" t="s">
        <v>5402</v>
      </c>
      <c r="D3663" s="6">
        <v>1700</v>
      </c>
      <c r="E3663" s="8">
        <v>1870</v>
      </c>
      <c r="F3663" t="s">
        <v>8218</v>
      </c>
      <c r="G3663" t="s">
        <v>8224</v>
      </c>
      <c r="H3663" t="s">
        <v>8246</v>
      </c>
      <c r="I3663" s="14">
        <v>1444172340</v>
      </c>
      <c r="J3663" s="14">
        <v>1441822828</v>
      </c>
      <c r="K3663" t="b">
        <v>0</v>
      </c>
      <c r="L3663">
        <v>52</v>
      </c>
      <c r="M3663" t="b">
        <v>1</v>
      </c>
      <c r="N3663" t="s">
        <v>8269</v>
      </c>
      <c r="O3663">
        <f t="shared" si="249"/>
        <v>110</v>
      </c>
      <c r="P3663" t="s">
        <v>8319</v>
      </c>
      <c r="Q3663" t="s">
        <v>8320</v>
      </c>
      <c r="R3663" s="12">
        <f t="shared" si="247"/>
        <v>42256.764212962968</v>
      </c>
      <c r="S3663" s="13">
        <f t="shared" si="248"/>
        <v>42283.957638888889</v>
      </c>
    </row>
    <row r="3664" spans="1:20" ht="86.4" x14ac:dyDescent="0.3">
      <c r="A3664">
        <v>3505</v>
      </c>
      <c r="B3664" s="3" t="s">
        <v>3504</v>
      </c>
      <c r="C3664" s="3" t="s">
        <v>7615</v>
      </c>
      <c r="D3664" s="6">
        <v>2500</v>
      </c>
      <c r="E3664" s="8">
        <v>2594</v>
      </c>
      <c r="F3664" t="s">
        <v>8218</v>
      </c>
      <c r="G3664" t="s">
        <v>8223</v>
      </c>
      <c r="H3664" t="s">
        <v>8245</v>
      </c>
      <c r="I3664" s="14">
        <v>1399953600</v>
      </c>
      <c r="J3664" s="14">
        <v>1398983245</v>
      </c>
      <c r="K3664" t="b">
        <v>0</v>
      </c>
      <c r="L3664">
        <v>39</v>
      </c>
      <c r="M3664" t="b">
        <v>1</v>
      </c>
      <c r="N3664" t="s">
        <v>8269</v>
      </c>
      <c r="O3664">
        <f t="shared" si="249"/>
        <v>104</v>
      </c>
      <c r="P3664" t="s">
        <v>8319</v>
      </c>
      <c r="Q3664" t="s">
        <v>8320</v>
      </c>
      <c r="R3664" s="12">
        <f t="shared" si="247"/>
        <v>41760.935706018521</v>
      </c>
      <c r="S3664" s="13">
        <f t="shared" si="248"/>
        <v>41772.166666666664</v>
      </c>
      <c r="T3664">
        <f>YEAR(R3664)</f>
        <v>2014</v>
      </c>
    </row>
    <row r="3665" spans="1:20" ht="43.2" x14ac:dyDescent="0.3">
      <c r="A3665">
        <v>2832</v>
      </c>
      <c r="B3665" s="3" t="s">
        <v>2832</v>
      </c>
      <c r="C3665" s="3" t="s">
        <v>6942</v>
      </c>
      <c r="D3665" s="6">
        <v>2500</v>
      </c>
      <c r="E3665" s="8">
        <v>2867.99</v>
      </c>
      <c r="F3665" t="s">
        <v>8218</v>
      </c>
      <c r="G3665" t="s">
        <v>8224</v>
      </c>
      <c r="H3665" t="s">
        <v>8246</v>
      </c>
      <c r="I3665" s="14">
        <v>1416780000</v>
      </c>
      <c r="J3665" s="14">
        <v>1414342894</v>
      </c>
      <c r="K3665" t="b">
        <v>0</v>
      </c>
      <c r="L3665">
        <v>95</v>
      </c>
      <c r="M3665" t="b">
        <v>1</v>
      </c>
      <c r="N3665" t="s">
        <v>8269</v>
      </c>
      <c r="O3665">
        <f t="shared" si="249"/>
        <v>115</v>
      </c>
      <c r="P3665" t="s">
        <v>8319</v>
      </c>
      <c r="Q3665" t="s">
        <v>8320</v>
      </c>
      <c r="R3665" s="12">
        <f t="shared" si="247"/>
        <v>41938.709421296298</v>
      </c>
      <c r="S3665" s="13">
        <f t="shared" si="248"/>
        <v>41966.916666666672</v>
      </c>
    </row>
    <row r="3666" spans="1:20" ht="43.2" x14ac:dyDescent="0.3">
      <c r="A3666">
        <v>2881</v>
      </c>
      <c r="B3666" s="3" t="s">
        <v>2881</v>
      </c>
      <c r="C3666" s="3" t="s">
        <v>6991</v>
      </c>
      <c r="D3666" s="6">
        <v>5500</v>
      </c>
      <c r="E3666" s="8">
        <v>0</v>
      </c>
      <c r="F3666" t="s">
        <v>8220</v>
      </c>
      <c r="G3666" t="s">
        <v>8223</v>
      </c>
      <c r="H3666" t="s">
        <v>8245</v>
      </c>
      <c r="I3666" s="14">
        <v>1417620036</v>
      </c>
      <c r="J3666" s="14">
        <v>1412432436</v>
      </c>
      <c r="K3666" t="b">
        <v>0</v>
      </c>
      <c r="L3666">
        <v>0</v>
      </c>
      <c r="M3666" t="b">
        <v>0</v>
      </c>
      <c r="N3666" t="s">
        <v>8269</v>
      </c>
      <c r="O3666">
        <f t="shared" si="249"/>
        <v>0</v>
      </c>
      <c r="P3666" t="s">
        <v>8319</v>
      </c>
      <c r="Q3666" t="s">
        <v>8320</v>
      </c>
      <c r="R3666" s="12">
        <f t="shared" si="247"/>
        <v>41916.597638888888</v>
      </c>
      <c r="S3666" s="13">
        <f t="shared" si="248"/>
        <v>41976.639305555553</v>
      </c>
    </row>
    <row r="3667" spans="1:20" ht="43.2" x14ac:dyDescent="0.3">
      <c r="A3667">
        <v>3615</v>
      </c>
      <c r="B3667" s="3" t="s">
        <v>3613</v>
      </c>
      <c r="C3667" s="3" t="s">
        <v>7725</v>
      </c>
      <c r="D3667" s="6">
        <v>2500</v>
      </c>
      <c r="E3667" s="8">
        <v>2670</v>
      </c>
      <c r="F3667" t="s">
        <v>8218</v>
      </c>
      <c r="G3667" t="s">
        <v>8224</v>
      </c>
      <c r="H3667" t="s">
        <v>8246</v>
      </c>
      <c r="I3667" s="14">
        <v>1449756896</v>
      </c>
      <c r="J3667" s="14">
        <v>1447164896</v>
      </c>
      <c r="K3667" t="b">
        <v>0</v>
      </c>
      <c r="L3667">
        <v>72</v>
      </c>
      <c r="M3667" t="b">
        <v>1</v>
      </c>
      <c r="N3667" t="s">
        <v>8269</v>
      </c>
      <c r="O3667">
        <f t="shared" si="249"/>
        <v>107</v>
      </c>
      <c r="P3667" t="s">
        <v>8319</v>
      </c>
      <c r="Q3667" t="s">
        <v>8320</v>
      </c>
      <c r="R3667" s="12">
        <f t="shared" si="247"/>
        <v>42318.593703703707</v>
      </c>
      <c r="S3667" s="13">
        <f t="shared" si="248"/>
        <v>42348.593703703707</v>
      </c>
    </row>
    <row r="3668" spans="1:20" ht="57.6" x14ac:dyDescent="0.3">
      <c r="A3668">
        <v>2823</v>
      </c>
      <c r="B3668" s="3" t="s">
        <v>2823</v>
      </c>
      <c r="C3668" s="3" t="s">
        <v>6933</v>
      </c>
      <c r="D3668" s="6">
        <v>100</v>
      </c>
      <c r="E3668" s="8">
        <v>124</v>
      </c>
      <c r="F3668" t="s">
        <v>8218</v>
      </c>
      <c r="G3668" t="s">
        <v>8224</v>
      </c>
      <c r="H3668" t="s">
        <v>8246</v>
      </c>
      <c r="I3668" s="14">
        <v>1427842740</v>
      </c>
      <c r="J3668" s="14">
        <v>1425428206</v>
      </c>
      <c r="K3668" t="b">
        <v>0</v>
      </c>
      <c r="L3668">
        <v>14</v>
      </c>
      <c r="M3668" t="b">
        <v>1</v>
      </c>
      <c r="N3668" t="s">
        <v>8269</v>
      </c>
      <c r="O3668">
        <f t="shared" si="249"/>
        <v>124</v>
      </c>
      <c r="P3668" t="s">
        <v>8319</v>
      </c>
      <c r="Q3668" t="s">
        <v>8320</v>
      </c>
      <c r="R3668" s="12">
        <f t="shared" si="247"/>
        <v>42067.011643518519</v>
      </c>
      <c r="S3668" s="13">
        <f t="shared" si="248"/>
        <v>42094.957638888889</v>
      </c>
    </row>
    <row r="3669" spans="1:20" ht="43.2" x14ac:dyDescent="0.3">
      <c r="A3669">
        <v>3724</v>
      </c>
      <c r="B3669" s="3" t="s">
        <v>3721</v>
      </c>
      <c r="C3669" s="3" t="s">
        <v>7834</v>
      </c>
      <c r="D3669" s="6">
        <v>4300</v>
      </c>
      <c r="E3669" s="8">
        <v>4409.55</v>
      </c>
      <c r="F3669" t="s">
        <v>8218</v>
      </c>
      <c r="G3669" t="s">
        <v>8224</v>
      </c>
      <c r="H3669" t="s">
        <v>8246</v>
      </c>
      <c r="I3669" s="14">
        <v>1462402800</v>
      </c>
      <c r="J3669" s="14">
        <v>1459856860</v>
      </c>
      <c r="K3669" t="b">
        <v>0</v>
      </c>
      <c r="L3669">
        <v>89</v>
      </c>
      <c r="M3669" t="b">
        <v>1</v>
      </c>
      <c r="N3669" t="s">
        <v>8269</v>
      </c>
      <c r="O3669">
        <f t="shared" si="249"/>
        <v>103</v>
      </c>
      <c r="P3669" t="s">
        <v>8319</v>
      </c>
      <c r="Q3669" t="s">
        <v>8320</v>
      </c>
      <c r="R3669" s="12">
        <f t="shared" si="247"/>
        <v>42465.491435185191</v>
      </c>
      <c r="S3669" s="13">
        <f t="shared" si="248"/>
        <v>42494.958333333328</v>
      </c>
    </row>
    <row r="3670" spans="1:20" ht="57.6" x14ac:dyDescent="0.3">
      <c r="A3670">
        <v>3497</v>
      </c>
      <c r="B3670" s="3" t="s">
        <v>3496</v>
      </c>
      <c r="C3670" s="3" t="s">
        <v>7607</v>
      </c>
      <c r="D3670" s="6">
        <v>1551</v>
      </c>
      <c r="E3670" s="8">
        <v>1686</v>
      </c>
      <c r="F3670" t="s">
        <v>8218</v>
      </c>
      <c r="G3670" t="s">
        <v>8223</v>
      </c>
      <c r="H3670" t="s">
        <v>8245</v>
      </c>
      <c r="I3670" s="14">
        <v>1464904800</v>
      </c>
      <c r="J3670" s="14">
        <v>1463852904</v>
      </c>
      <c r="K3670" t="b">
        <v>0</v>
      </c>
      <c r="L3670">
        <v>49</v>
      </c>
      <c r="M3670" t="b">
        <v>1</v>
      </c>
      <c r="N3670" t="s">
        <v>8269</v>
      </c>
      <c r="O3670">
        <f t="shared" si="249"/>
        <v>109</v>
      </c>
      <c r="P3670" t="s">
        <v>8319</v>
      </c>
      <c r="Q3670" t="s">
        <v>8320</v>
      </c>
      <c r="R3670" s="12">
        <f t="shared" si="247"/>
        <v>42511.741944444439</v>
      </c>
      <c r="S3670" s="13">
        <f t="shared" si="248"/>
        <v>42523.916666666672</v>
      </c>
      <c r="T3670">
        <f>YEAR(R3670)</f>
        <v>2016</v>
      </c>
    </row>
    <row r="3671" spans="1:20" ht="43.2" x14ac:dyDescent="0.3">
      <c r="A3671">
        <v>3254</v>
      </c>
      <c r="B3671" s="3" t="s">
        <v>3254</v>
      </c>
      <c r="C3671" s="3" t="s">
        <v>7364</v>
      </c>
      <c r="D3671" s="6">
        <v>13000</v>
      </c>
      <c r="E3671" s="8">
        <v>13163.5</v>
      </c>
      <c r="F3671" t="s">
        <v>8218</v>
      </c>
      <c r="G3671" t="s">
        <v>8224</v>
      </c>
      <c r="H3671" t="s">
        <v>8246</v>
      </c>
      <c r="I3671" s="14">
        <v>1427331809</v>
      </c>
      <c r="J3671" s="14">
        <v>1424743409</v>
      </c>
      <c r="K3671" t="b">
        <v>1</v>
      </c>
      <c r="L3671">
        <v>186</v>
      </c>
      <c r="M3671" t="b">
        <v>1</v>
      </c>
      <c r="N3671" t="s">
        <v>8269</v>
      </c>
      <c r="O3671">
        <f t="shared" si="249"/>
        <v>101</v>
      </c>
      <c r="P3671" t="s">
        <v>8319</v>
      </c>
      <c r="Q3671" t="s">
        <v>8320</v>
      </c>
      <c r="R3671" s="12">
        <f t="shared" si="247"/>
        <v>42059.085752314815</v>
      </c>
      <c r="S3671" s="13">
        <f t="shared" si="248"/>
        <v>42089.044085648144</v>
      </c>
    </row>
    <row r="3672" spans="1:20" ht="43.2" x14ac:dyDescent="0.3">
      <c r="A3672">
        <v>3513</v>
      </c>
      <c r="B3672" s="3" t="s">
        <v>3512</v>
      </c>
      <c r="C3672" s="3" t="s">
        <v>7623</v>
      </c>
      <c r="D3672" s="6">
        <v>2800</v>
      </c>
      <c r="E3672" s="8">
        <v>3315</v>
      </c>
      <c r="F3672" t="s">
        <v>8218</v>
      </c>
      <c r="G3672" t="s">
        <v>8223</v>
      </c>
      <c r="H3672" t="s">
        <v>8245</v>
      </c>
      <c r="I3672" s="14">
        <v>1401857940</v>
      </c>
      <c r="J3672" s="14">
        <v>1400725112</v>
      </c>
      <c r="K3672" t="b">
        <v>0</v>
      </c>
      <c r="L3672">
        <v>44</v>
      </c>
      <c r="M3672" t="b">
        <v>1</v>
      </c>
      <c r="N3672" t="s">
        <v>8269</v>
      </c>
      <c r="O3672">
        <f t="shared" si="249"/>
        <v>118</v>
      </c>
      <c r="P3672" t="s">
        <v>8319</v>
      </c>
      <c r="Q3672" t="s">
        <v>8320</v>
      </c>
      <c r="R3672" s="12">
        <f t="shared" si="247"/>
        <v>41781.096203703702</v>
      </c>
      <c r="S3672" s="13">
        <f t="shared" si="248"/>
        <v>41794.207638888889</v>
      </c>
      <c r="T3672">
        <f t="shared" ref="T3672:T3673" si="250">YEAR(R3672)</f>
        <v>2014</v>
      </c>
    </row>
    <row r="3673" spans="1:20" ht="43.2" x14ac:dyDescent="0.3">
      <c r="A3673">
        <v>3317</v>
      </c>
      <c r="B3673" s="3" t="s">
        <v>3317</v>
      </c>
      <c r="C3673" s="3" t="s">
        <v>7427</v>
      </c>
      <c r="D3673" s="6">
        <v>1050</v>
      </c>
      <c r="E3673" s="8">
        <v>1115</v>
      </c>
      <c r="F3673" t="s">
        <v>8218</v>
      </c>
      <c r="G3673" t="s">
        <v>8223</v>
      </c>
      <c r="H3673" t="s">
        <v>8245</v>
      </c>
      <c r="I3673" s="14">
        <v>1465347424</v>
      </c>
      <c r="J3673" s="14">
        <v>1462755424</v>
      </c>
      <c r="K3673" t="b">
        <v>0</v>
      </c>
      <c r="L3673">
        <v>18</v>
      </c>
      <c r="M3673" t="b">
        <v>1</v>
      </c>
      <c r="N3673" t="s">
        <v>8269</v>
      </c>
      <c r="O3673">
        <f t="shared" si="249"/>
        <v>106</v>
      </c>
      <c r="P3673" t="s">
        <v>8319</v>
      </c>
      <c r="Q3673" t="s">
        <v>8320</v>
      </c>
      <c r="R3673" s="12">
        <f t="shared" si="247"/>
        <v>42499.039629629624</v>
      </c>
      <c r="S3673" s="13">
        <f t="shared" si="248"/>
        <v>42529.039629629624</v>
      </c>
      <c r="T3673">
        <f t="shared" si="250"/>
        <v>2016</v>
      </c>
    </row>
    <row r="3674" spans="1:20" ht="43.2" hidden="1" x14ac:dyDescent="0.3">
      <c r="A3674">
        <v>3135</v>
      </c>
      <c r="B3674" s="3" t="s">
        <v>3135</v>
      </c>
      <c r="C3674" s="3" t="s">
        <v>7245</v>
      </c>
      <c r="D3674" s="6">
        <v>777</v>
      </c>
      <c r="E3674" s="8">
        <v>162</v>
      </c>
      <c r="F3674" t="s">
        <v>8221</v>
      </c>
      <c r="G3674" t="s">
        <v>8223</v>
      </c>
      <c r="H3674" t="s">
        <v>8245</v>
      </c>
      <c r="I3674" s="14">
        <v>1491277121</v>
      </c>
      <c r="J3674" s="14">
        <v>1489376321</v>
      </c>
      <c r="K3674" t="b">
        <v>0</v>
      </c>
      <c r="L3674">
        <v>7</v>
      </c>
      <c r="M3674" t="b">
        <v>0</v>
      </c>
      <c r="N3674" t="s">
        <v>8269</v>
      </c>
      <c r="O3674">
        <f t="shared" si="249"/>
        <v>21</v>
      </c>
      <c r="P3674" t="s">
        <v>8319</v>
      </c>
      <c r="Q3674" t="s">
        <v>8320</v>
      </c>
      <c r="R3674" s="12">
        <f t="shared" si="247"/>
        <v>42807.151863425926</v>
      </c>
      <c r="S3674" s="13">
        <f t="shared" si="248"/>
        <v>42829.151863425926</v>
      </c>
    </row>
    <row r="3675" spans="1:20" ht="43.2" x14ac:dyDescent="0.3">
      <c r="A3675">
        <v>3596</v>
      </c>
      <c r="B3675" s="3" t="s">
        <v>3595</v>
      </c>
      <c r="C3675" s="3" t="s">
        <v>7706</v>
      </c>
      <c r="D3675" s="6">
        <v>1100</v>
      </c>
      <c r="E3675" s="8">
        <v>1185</v>
      </c>
      <c r="F3675" t="s">
        <v>8218</v>
      </c>
      <c r="G3675" t="s">
        <v>8228</v>
      </c>
      <c r="H3675" t="s">
        <v>8250</v>
      </c>
      <c r="I3675" s="14">
        <v>1409072982</v>
      </c>
      <c r="J3675" s="14">
        <v>1407258582</v>
      </c>
      <c r="K3675" t="b">
        <v>0</v>
      </c>
      <c r="L3675">
        <v>15</v>
      </c>
      <c r="M3675" t="b">
        <v>1</v>
      </c>
      <c r="N3675" t="s">
        <v>8269</v>
      </c>
      <c r="O3675">
        <f t="shared" si="249"/>
        <v>108</v>
      </c>
      <c r="P3675" t="s">
        <v>8319</v>
      </c>
      <c r="Q3675" t="s">
        <v>8320</v>
      </c>
      <c r="R3675" s="12">
        <f t="shared" si="247"/>
        <v>41856.715069444443</v>
      </c>
      <c r="S3675" s="13">
        <f t="shared" si="248"/>
        <v>41877.715069444443</v>
      </c>
    </row>
    <row r="3676" spans="1:20" ht="43.2" x14ac:dyDescent="0.3">
      <c r="A3676">
        <v>3222</v>
      </c>
      <c r="B3676" s="3" t="s">
        <v>3222</v>
      </c>
      <c r="C3676" s="3" t="s">
        <v>7332</v>
      </c>
      <c r="D3676" s="6">
        <v>2500</v>
      </c>
      <c r="E3676" s="8">
        <v>3120</v>
      </c>
      <c r="F3676" t="s">
        <v>8218</v>
      </c>
      <c r="G3676" t="s">
        <v>8223</v>
      </c>
      <c r="H3676" t="s">
        <v>8245</v>
      </c>
      <c r="I3676" s="14">
        <v>1445722140</v>
      </c>
      <c r="J3676" s="14">
        <v>1443016697</v>
      </c>
      <c r="K3676" t="b">
        <v>1</v>
      </c>
      <c r="L3676">
        <v>84</v>
      </c>
      <c r="M3676" t="b">
        <v>1</v>
      </c>
      <c r="N3676" t="s">
        <v>8269</v>
      </c>
      <c r="O3676">
        <f t="shared" si="249"/>
        <v>125</v>
      </c>
      <c r="P3676" t="s">
        <v>8319</v>
      </c>
      <c r="Q3676" t="s">
        <v>8320</v>
      </c>
      <c r="R3676" s="12">
        <f t="shared" si="247"/>
        <v>42270.582141203704</v>
      </c>
      <c r="S3676" s="13">
        <f t="shared" si="248"/>
        <v>42301.895138888889</v>
      </c>
      <c r="T3676">
        <f>YEAR(R3676)</f>
        <v>2015</v>
      </c>
    </row>
    <row r="3677" spans="1:20" ht="57.6" x14ac:dyDescent="0.3">
      <c r="A3677">
        <v>2900</v>
      </c>
      <c r="B3677" s="3" t="s">
        <v>2900</v>
      </c>
      <c r="C3677" s="3" t="s">
        <v>7010</v>
      </c>
      <c r="D3677" s="6">
        <v>5500</v>
      </c>
      <c r="E3677" s="8">
        <v>3405</v>
      </c>
      <c r="F3677" t="s">
        <v>8220</v>
      </c>
      <c r="G3677" t="s">
        <v>8223</v>
      </c>
      <c r="H3677" t="s">
        <v>8245</v>
      </c>
      <c r="I3677" s="14">
        <v>1407562632</v>
      </c>
      <c r="J3677" s="14">
        <v>1404970632</v>
      </c>
      <c r="K3677" t="b">
        <v>0</v>
      </c>
      <c r="L3677">
        <v>7</v>
      </c>
      <c r="M3677" t="b">
        <v>0</v>
      </c>
      <c r="N3677" t="s">
        <v>8269</v>
      </c>
      <c r="O3677">
        <f t="shared" si="249"/>
        <v>62</v>
      </c>
      <c r="P3677" t="s">
        <v>8319</v>
      </c>
      <c r="Q3677" t="s">
        <v>8320</v>
      </c>
      <c r="R3677" s="12">
        <f t="shared" si="247"/>
        <v>41830.234166666669</v>
      </c>
      <c r="S3677" s="13">
        <f t="shared" si="248"/>
        <v>41860.234166666669</v>
      </c>
    </row>
    <row r="3678" spans="1:20" ht="43.2" x14ac:dyDescent="0.3">
      <c r="A3678">
        <v>2892</v>
      </c>
      <c r="B3678" s="3" t="s">
        <v>2892</v>
      </c>
      <c r="C3678" s="3" t="s">
        <v>7002</v>
      </c>
      <c r="D3678" s="6">
        <v>5500</v>
      </c>
      <c r="E3678" s="8">
        <v>500</v>
      </c>
      <c r="F3678" t="s">
        <v>8220</v>
      </c>
      <c r="G3678" t="s">
        <v>8223</v>
      </c>
      <c r="H3678" t="s">
        <v>8245</v>
      </c>
      <c r="I3678" s="14">
        <v>1409000400</v>
      </c>
      <c r="J3678" s="14">
        <v>1408381704</v>
      </c>
      <c r="K3678" t="b">
        <v>0</v>
      </c>
      <c r="L3678">
        <v>17</v>
      </c>
      <c r="M3678" t="b">
        <v>0</v>
      </c>
      <c r="N3678" t="s">
        <v>8269</v>
      </c>
      <c r="O3678">
        <f t="shared" si="249"/>
        <v>9</v>
      </c>
      <c r="P3678" t="s">
        <v>8319</v>
      </c>
      <c r="Q3678" t="s">
        <v>8320</v>
      </c>
      <c r="R3678" s="12">
        <f t="shared" si="247"/>
        <v>41869.714166666665</v>
      </c>
      <c r="S3678" s="13">
        <f t="shared" si="248"/>
        <v>41876.875</v>
      </c>
    </row>
    <row r="3679" spans="1:20" ht="43.2" x14ac:dyDescent="0.3">
      <c r="A3679">
        <v>2961</v>
      </c>
      <c r="B3679" s="3" t="s">
        <v>2961</v>
      </c>
      <c r="C3679" s="3" t="s">
        <v>7071</v>
      </c>
      <c r="D3679" s="6">
        <v>5000</v>
      </c>
      <c r="E3679" s="8">
        <v>5481</v>
      </c>
      <c r="F3679" t="s">
        <v>8218</v>
      </c>
      <c r="G3679" t="s">
        <v>8223</v>
      </c>
      <c r="H3679" t="s">
        <v>8245</v>
      </c>
      <c r="I3679" s="14">
        <v>1427342400</v>
      </c>
      <c r="J3679" s="14">
        <v>1424927159</v>
      </c>
      <c r="K3679" t="b">
        <v>0</v>
      </c>
      <c r="L3679">
        <v>108</v>
      </c>
      <c r="M3679" t="b">
        <v>1</v>
      </c>
      <c r="N3679" t="s">
        <v>8269</v>
      </c>
      <c r="O3679">
        <f t="shared" si="249"/>
        <v>110</v>
      </c>
      <c r="P3679" t="s">
        <v>8319</v>
      </c>
      <c r="Q3679" t="s">
        <v>8320</v>
      </c>
      <c r="R3679" s="12">
        <f t="shared" si="247"/>
        <v>42061.212488425925</v>
      </c>
      <c r="S3679" s="13">
        <f t="shared" si="248"/>
        <v>42089.166666666672</v>
      </c>
      <c r="T3679">
        <f t="shared" ref="T3679:T3680" si="251">YEAR(R3679)</f>
        <v>2015</v>
      </c>
    </row>
    <row r="3680" spans="1:20" ht="57.6" x14ac:dyDescent="0.3">
      <c r="A3680">
        <v>3510</v>
      </c>
      <c r="B3680" s="3" t="s">
        <v>3509</v>
      </c>
      <c r="C3680" s="3" t="s">
        <v>7620</v>
      </c>
      <c r="D3680" s="6">
        <v>900</v>
      </c>
      <c r="E3680" s="8">
        <v>905</v>
      </c>
      <c r="F3680" t="s">
        <v>8218</v>
      </c>
      <c r="G3680" t="s">
        <v>8223</v>
      </c>
      <c r="H3680" t="s">
        <v>8245</v>
      </c>
      <c r="I3680" s="14">
        <v>1404312846</v>
      </c>
      <c r="J3680" s="14">
        <v>1402584846</v>
      </c>
      <c r="K3680" t="b">
        <v>0</v>
      </c>
      <c r="L3680">
        <v>15</v>
      </c>
      <c r="M3680" t="b">
        <v>1</v>
      </c>
      <c r="N3680" t="s">
        <v>8269</v>
      </c>
      <c r="O3680">
        <f t="shared" si="249"/>
        <v>101</v>
      </c>
      <c r="P3680" t="s">
        <v>8319</v>
      </c>
      <c r="Q3680" t="s">
        <v>8320</v>
      </c>
      <c r="R3680" s="12">
        <f t="shared" si="247"/>
        <v>41802.62090277778</v>
      </c>
      <c r="S3680" s="13">
        <f t="shared" si="248"/>
        <v>41822.62090277778</v>
      </c>
      <c r="T3680">
        <f t="shared" si="251"/>
        <v>2014</v>
      </c>
    </row>
    <row r="3681" spans="1:20" ht="57.6" x14ac:dyDescent="0.3">
      <c r="A3681">
        <v>3833</v>
      </c>
      <c r="B3681" s="3" t="s">
        <v>3830</v>
      </c>
      <c r="C3681" s="3" t="s">
        <v>7942</v>
      </c>
      <c r="D3681" s="6">
        <v>1200</v>
      </c>
      <c r="E3681" s="8">
        <v>1400</v>
      </c>
      <c r="F3681" t="s">
        <v>8218</v>
      </c>
      <c r="G3681" t="s">
        <v>8228</v>
      </c>
      <c r="H3681" t="s">
        <v>8250</v>
      </c>
      <c r="I3681" s="14">
        <v>1417460940</v>
      </c>
      <c r="J3681" s="14">
        <v>1416516972</v>
      </c>
      <c r="K3681" t="b">
        <v>0</v>
      </c>
      <c r="L3681">
        <v>20</v>
      </c>
      <c r="M3681" t="b">
        <v>1</v>
      </c>
      <c r="N3681" t="s">
        <v>8269</v>
      </c>
      <c r="O3681">
        <f t="shared" si="249"/>
        <v>117</v>
      </c>
      <c r="P3681" t="s">
        <v>8319</v>
      </c>
      <c r="Q3681" t="s">
        <v>8320</v>
      </c>
      <c r="R3681" s="12">
        <f t="shared" si="247"/>
        <v>41963.872361111105</v>
      </c>
      <c r="S3681" s="13">
        <f t="shared" si="248"/>
        <v>41974.797916666663</v>
      </c>
    </row>
    <row r="3682" spans="1:20" ht="43.2" x14ac:dyDescent="0.3">
      <c r="A3682">
        <v>538</v>
      </c>
      <c r="B3682" s="3" t="s">
        <v>539</v>
      </c>
      <c r="C3682" s="3" t="s">
        <v>4648</v>
      </c>
      <c r="D3682" s="6">
        <v>5000</v>
      </c>
      <c r="E3682" s="8">
        <v>15121</v>
      </c>
      <c r="F3682" t="s">
        <v>8218</v>
      </c>
      <c r="G3682" t="s">
        <v>8223</v>
      </c>
      <c r="H3682" t="s">
        <v>8245</v>
      </c>
      <c r="I3682" s="14">
        <v>1463166263</v>
      </c>
      <c r="J3682" s="14">
        <v>1460574263</v>
      </c>
      <c r="K3682" t="b">
        <v>0</v>
      </c>
      <c r="L3682">
        <v>60</v>
      </c>
      <c r="M3682" t="b">
        <v>1</v>
      </c>
      <c r="N3682" t="s">
        <v>8269</v>
      </c>
      <c r="O3682">
        <f t="shared" si="249"/>
        <v>302</v>
      </c>
      <c r="P3682" t="s">
        <v>8319</v>
      </c>
      <c r="Q3682" t="s">
        <v>8320</v>
      </c>
      <c r="R3682" s="12">
        <f t="shared" si="247"/>
        <v>42473.794710648144</v>
      </c>
      <c r="S3682" s="13">
        <f t="shared" si="248"/>
        <v>42503.794710648144</v>
      </c>
      <c r="T3682">
        <f>YEAR(R3682)</f>
        <v>2016</v>
      </c>
    </row>
    <row r="3683" spans="1:20" ht="43.2" x14ac:dyDescent="0.3">
      <c r="A3683">
        <v>3731</v>
      </c>
      <c r="B3683" s="3" t="s">
        <v>3728</v>
      </c>
      <c r="C3683" s="3" t="s">
        <v>7841</v>
      </c>
      <c r="D3683" s="6">
        <v>5500</v>
      </c>
      <c r="E3683" s="8">
        <v>620</v>
      </c>
      <c r="F3683" t="s">
        <v>8220</v>
      </c>
      <c r="G3683" t="s">
        <v>8223</v>
      </c>
      <c r="H3683" t="s">
        <v>8245</v>
      </c>
      <c r="I3683" s="14">
        <v>1420860180</v>
      </c>
      <c r="J3683" s="14">
        <v>1418234646</v>
      </c>
      <c r="K3683" t="b">
        <v>0</v>
      </c>
      <c r="L3683">
        <v>12</v>
      </c>
      <c r="M3683" t="b">
        <v>0</v>
      </c>
      <c r="N3683" t="s">
        <v>8269</v>
      </c>
      <c r="O3683">
        <f t="shared" si="249"/>
        <v>11</v>
      </c>
      <c r="P3683" t="s">
        <v>8319</v>
      </c>
      <c r="Q3683" t="s">
        <v>8320</v>
      </c>
      <c r="R3683" s="12">
        <f t="shared" si="247"/>
        <v>41983.752847222218</v>
      </c>
      <c r="S3683" s="13">
        <f t="shared" si="248"/>
        <v>42014.140972222223</v>
      </c>
    </row>
    <row r="3684" spans="1:20" ht="43.2" x14ac:dyDescent="0.3">
      <c r="A3684">
        <v>3956</v>
      </c>
      <c r="B3684" s="3" t="s">
        <v>3953</v>
      </c>
      <c r="C3684" s="3" t="s">
        <v>8063</v>
      </c>
      <c r="D3684" s="6">
        <v>5500</v>
      </c>
      <c r="E3684" s="8">
        <v>0</v>
      </c>
      <c r="F3684" t="s">
        <v>8220</v>
      </c>
      <c r="G3684" t="s">
        <v>8223</v>
      </c>
      <c r="H3684" t="s">
        <v>8245</v>
      </c>
      <c r="I3684" s="14">
        <v>1461543600</v>
      </c>
      <c r="J3684" s="14">
        <v>1459203727</v>
      </c>
      <c r="K3684" t="b">
        <v>0</v>
      </c>
      <c r="L3684">
        <v>0</v>
      </c>
      <c r="M3684" t="b">
        <v>0</v>
      </c>
      <c r="N3684" t="s">
        <v>8269</v>
      </c>
      <c r="O3684">
        <f t="shared" si="249"/>
        <v>0</v>
      </c>
      <c r="P3684" t="s">
        <v>8319</v>
      </c>
      <c r="Q3684" t="s">
        <v>8320</v>
      </c>
      <c r="R3684" s="12">
        <f t="shared" si="247"/>
        <v>42457.932025462964</v>
      </c>
      <c r="S3684" s="13">
        <f t="shared" si="248"/>
        <v>42485.013888888891</v>
      </c>
    </row>
    <row r="3685" spans="1:20" ht="43.2" x14ac:dyDescent="0.3">
      <c r="A3685">
        <v>3545</v>
      </c>
      <c r="B3685" s="3" t="s">
        <v>3544</v>
      </c>
      <c r="C3685" s="3" t="s">
        <v>7655</v>
      </c>
      <c r="D3685" s="6">
        <v>250</v>
      </c>
      <c r="E3685" s="8">
        <v>251</v>
      </c>
      <c r="F3685" t="s">
        <v>8218</v>
      </c>
      <c r="G3685" t="s">
        <v>8223</v>
      </c>
      <c r="H3685" t="s">
        <v>8245</v>
      </c>
      <c r="I3685" s="14">
        <v>1428780159</v>
      </c>
      <c r="J3685" s="14">
        <v>1426188159</v>
      </c>
      <c r="K3685" t="b">
        <v>0</v>
      </c>
      <c r="L3685">
        <v>8</v>
      </c>
      <c r="M3685" t="b">
        <v>1</v>
      </c>
      <c r="N3685" t="s">
        <v>8269</v>
      </c>
      <c r="O3685">
        <f t="shared" si="249"/>
        <v>100</v>
      </c>
      <c r="P3685" t="s">
        <v>8319</v>
      </c>
      <c r="Q3685" t="s">
        <v>8320</v>
      </c>
      <c r="R3685" s="12">
        <f t="shared" si="247"/>
        <v>42075.807395833333</v>
      </c>
      <c r="S3685" s="13">
        <f t="shared" si="248"/>
        <v>42105.807395833333</v>
      </c>
      <c r="T3685">
        <f t="shared" ref="T3685:T3687" si="252">YEAR(R3685)</f>
        <v>2015</v>
      </c>
    </row>
    <row r="3686" spans="1:20" ht="43.2" x14ac:dyDescent="0.3">
      <c r="A3686">
        <v>3346</v>
      </c>
      <c r="B3686" s="3" t="s">
        <v>3346</v>
      </c>
      <c r="C3686" s="3" t="s">
        <v>7456</v>
      </c>
      <c r="D3686" s="6">
        <v>1500</v>
      </c>
      <c r="E3686" s="8">
        <v>1650</v>
      </c>
      <c r="F3686" t="s">
        <v>8218</v>
      </c>
      <c r="G3686" t="s">
        <v>8223</v>
      </c>
      <c r="H3686" t="s">
        <v>8245</v>
      </c>
      <c r="I3686" s="14">
        <v>1424910910</v>
      </c>
      <c r="J3686" s="14">
        <v>1424306110</v>
      </c>
      <c r="K3686" t="b">
        <v>0</v>
      </c>
      <c r="L3686">
        <v>18</v>
      </c>
      <c r="M3686" t="b">
        <v>1</v>
      </c>
      <c r="N3686" t="s">
        <v>8269</v>
      </c>
      <c r="O3686">
        <f t="shared" si="249"/>
        <v>110</v>
      </c>
      <c r="P3686" t="s">
        <v>8319</v>
      </c>
      <c r="Q3686" t="s">
        <v>8320</v>
      </c>
      <c r="R3686" s="12">
        <f t="shared" si="247"/>
        <v>42054.024421296301</v>
      </c>
      <c r="S3686" s="13">
        <f t="shared" si="248"/>
        <v>42061.024421296301</v>
      </c>
      <c r="T3686">
        <f t="shared" si="252"/>
        <v>2015</v>
      </c>
    </row>
    <row r="3687" spans="1:20" ht="28.8" x14ac:dyDescent="0.3">
      <c r="A3687">
        <v>3622</v>
      </c>
      <c r="B3687" s="3" t="s">
        <v>3620</v>
      </c>
      <c r="C3687" s="3" t="s">
        <v>7732</v>
      </c>
      <c r="D3687" s="6">
        <v>1000</v>
      </c>
      <c r="E3687" s="8">
        <v>1000.99</v>
      </c>
      <c r="F3687" t="s">
        <v>8218</v>
      </c>
      <c r="G3687" t="s">
        <v>8223</v>
      </c>
      <c r="H3687" t="s">
        <v>8245</v>
      </c>
      <c r="I3687" s="14">
        <v>1411874580</v>
      </c>
      <c r="J3687" s="14">
        <v>1409030371</v>
      </c>
      <c r="K3687" t="b">
        <v>0</v>
      </c>
      <c r="L3687">
        <v>21</v>
      </c>
      <c r="M3687" t="b">
        <v>1</v>
      </c>
      <c r="N3687" t="s">
        <v>8269</v>
      </c>
      <c r="O3687">
        <f t="shared" si="249"/>
        <v>100</v>
      </c>
      <c r="P3687" t="s">
        <v>8319</v>
      </c>
      <c r="Q3687" t="s">
        <v>8320</v>
      </c>
      <c r="R3687" s="12">
        <f t="shared" si="247"/>
        <v>41877.221886574072</v>
      </c>
      <c r="S3687" s="13">
        <f t="shared" si="248"/>
        <v>41910.140972222223</v>
      </c>
      <c r="T3687">
        <f t="shared" si="252"/>
        <v>2014</v>
      </c>
    </row>
    <row r="3688" spans="1:20" ht="72" x14ac:dyDescent="0.3">
      <c r="A3688">
        <v>3941</v>
      </c>
      <c r="B3688" s="3" t="s">
        <v>3938</v>
      </c>
      <c r="C3688" s="3" t="s">
        <v>8049</v>
      </c>
      <c r="D3688" s="6">
        <v>5500</v>
      </c>
      <c r="E3688" s="8">
        <v>50</v>
      </c>
      <c r="F3688" t="s">
        <v>8220</v>
      </c>
      <c r="G3688" t="s">
        <v>8223</v>
      </c>
      <c r="H3688" t="s">
        <v>8245</v>
      </c>
      <c r="I3688" s="14">
        <v>1416877200</v>
      </c>
      <c r="J3688" s="14">
        <v>1414505137</v>
      </c>
      <c r="K3688" t="b">
        <v>0</v>
      </c>
      <c r="L3688">
        <v>2</v>
      </c>
      <c r="M3688" t="b">
        <v>0</v>
      </c>
      <c r="N3688" t="s">
        <v>8269</v>
      </c>
      <c r="O3688">
        <f t="shared" si="249"/>
        <v>1</v>
      </c>
      <c r="P3688" t="s">
        <v>8319</v>
      </c>
      <c r="Q3688" t="s">
        <v>8320</v>
      </c>
      <c r="R3688" s="12">
        <f t="shared" si="247"/>
        <v>41940.587233796294</v>
      </c>
      <c r="S3688" s="13">
        <f t="shared" si="248"/>
        <v>41968.041666666672</v>
      </c>
    </row>
    <row r="3689" spans="1:20" ht="57.6" x14ac:dyDescent="0.3">
      <c r="A3689">
        <v>4046</v>
      </c>
      <c r="B3689" s="3" t="s">
        <v>4042</v>
      </c>
      <c r="C3689" s="3" t="s">
        <v>8150</v>
      </c>
      <c r="D3689" s="6">
        <v>5600</v>
      </c>
      <c r="E3689" s="8">
        <v>460</v>
      </c>
      <c r="F3689" t="s">
        <v>8220</v>
      </c>
      <c r="G3689" t="s">
        <v>8223</v>
      </c>
      <c r="H3689" t="s">
        <v>8245</v>
      </c>
      <c r="I3689" s="14">
        <v>1413992210</v>
      </c>
      <c r="J3689" s="14">
        <v>1411400210</v>
      </c>
      <c r="K3689" t="b">
        <v>0</v>
      </c>
      <c r="L3689">
        <v>12</v>
      </c>
      <c r="M3689" t="b">
        <v>0</v>
      </c>
      <c r="N3689" t="s">
        <v>8269</v>
      </c>
      <c r="O3689">
        <f t="shared" si="249"/>
        <v>8</v>
      </c>
      <c r="P3689" t="s">
        <v>8319</v>
      </c>
      <c r="Q3689" t="s">
        <v>8320</v>
      </c>
      <c r="R3689" s="12">
        <f t="shared" si="247"/>
        <v>41904.650578703702</v>
      </c>
      <c r="S3689" s="13">
        <f t="shared" si="248"/>
        <v>41934.650578703702</v>
      </c>
    </row>
    <row r="3690" spans="1:20" ht="28.8" x14ac:dyDescent="0.3">
      <c r="A3690">
        <v>3470</v>
      </c>
      <c r="B3690" s="3" t="s">
        <v>3469</v>
      </c>
      <c r="C3690" s="3" t="s">
        <v>7580</v>
      </c>
      <c r="D3690" s="6">
        <v>250</v>
      </c>
      <c r="E3690" s="8">
        <v>375</v>
      </c>
      <c r="F3690" t="s">
        <v>8218</v>
      </c>
      <c r="G3690" t="s">
        <v>8223</v>
      </c>
      <c r="H3690" t="s">
        <v>8245</v>
      </c>
      <c r="I3690" s="14">
        <v>1468618680</v>
      </c>
      <c r="J3690" s="14">
        <v>1465345902</v>
      </c>
      <c r="K3690" t="b">
        <v>0</v>
      </c>
      <c r="L3690">
        <v>9</v>
      </c>
      <c r="M3690" t="b">
        <v>1</v>
      </c>
      <c r="N3690" t="s">
        <v>8269</v>
      </c>
      <c r="O3690">
        <f t="shared" si="249"/>
        <v>150</v>
      </c>
      <c r="P3690" t="s">
        <v>8319</v>
      </c>
      <c r="Q3690" t="s">
        <v>8320</v>
      </c>
      <c r="R3690" s="12">
        <f t="shared" si="247"/>
        <v>42529.022013888884</v>
      </c>
      <c r="S3690" s="13">
        <f t="shared" si="248"/>
        <v>42566.901388888888</v>
      </c>
      <c r="T3690">
        <f t="shared" ref="T3690:T3691" si="253">YEAR(R3690)</f>
        <v>2016</v>
      </c>
    </row>
    <row r="3691" spans="1:20" ht="57.6" x14ac:dyDescent="0.3">
      <c r="A3691">
        <v>3464</v>
      </c>
      <c r="B3691" s="3" t="s">
        <v>3463</v>
      </c>
      <c r="C3691" s="3" t="s">
        <v>7574</v>
      </c>
      <c r="D3691" s="6">
        <v>5000</v>
      </c>
      <c r="E3691" s="8">
        <v>5116.18</v>
      </c>
      <c r="F3691" t="s">
        <v>8218</v>
      </c>
      <c r="G3691" t="s">
        <v>8223</v>
      </c>
      <c r="H3691" t="s">
        <v>8245</v>
      </c>
      <c r="I3691" s="14">
        <v>1471921637</v>
      </c>
      <c r="J3691" s="14">
        <v>1469329637</v>
      </c>
      <c r="K3691" t="b">
        <v>0</v>
      </c>
      <c r="L3691">
        <v>93</v>
      </c>
      <c r="M3691" t="b">
        <v>1</v>
      </c>
      <c r="N3691" t="s">
        <v>8269</v>
      </c>
      <c r="O3691">
        <f t="shared" si="249"/>
        <v>102</v>
      </c>
      <c r="P3691" t="s">
        <v>8319</v>
      </c>
      <c r="Q3691" t="s">
        <v>8320</v>
      </c>
      <c r="R3691" s="12">
        <f t="shared" si="247"/>
        <v>42575.130057870367</v>
      </c>
      <c r="S3691" s="13">
        <f t="shared" si="248"/>
        <v>42605.130057870367</v>
      </c>
      <c r="T3691">
        <f t="shared" si="253"/>
        <v>2016</v>
      </c>
    </row>
    <row r="3692" spans="1:20" ht="43.2" x14ac:dyDescent="0.3">
      <c r="A3692">
        <v>3910</v>
      </c>
      <c r="B3692" s="3" t="s">
        <v>3907</v>
      </c>
      <c r="C3692" s="3" t="s">
        <v>8018</v>
      </c>
      <c r="D3692" s="6">
        <v>6000</v>
      </c>
      <c r="E3692" s="8">
        <v>185</v>
      </c>
      <c r="F3692" t="s">
        <v>8220</v>
      </c>
      <c r="G3692" t="s">
        <v>8223</v>
      </c>
      <c r="H3692" t="s">
        <v>8245</v>
      </c>
      <c r="I3692" s="14">
        <v>1441649397</v>
      </c>
      <c r="J3692" s="14">
        <v>1439057397</v>
      </c>
      <c r="K3692" t="b">
        <v>0</v>
      </c>
      <c r="L3692">
        <v>3</v>
      </c>
      <c r="M3692" t="b">
        <v>0</v>
      </c>
      <c r="N3692" t="s">
        <v>8269</v>
      </c>
      <c r="O3692">
        <f t="shared" si="249"/>
        <v>3</v>
      </c>
      <c r="P3692" t="s">
        <v>8319</v>
      </c>
      <c r="Q3692" t="s">
        <v>8320</v>
      </c>
      <c r="R3692" s="12">
        <f t="shared" si="247"/>
        <v>42224.756909722222</v>
      </c>
      <c r="S3692" s="13">
        <f t="shared" si="248"/>
        <v>42254.756909722222</v>
      </c>
    </row>
    <row r="3693" spans="1:20" ht="43.2" x14ac:dyDescent="0.3">
      <c r="A3693">
        <v>3697</v>
      </c>
      <c r="B3693" s="3" t="s">
        <v>3694</v>
      </c>
      <c r="C3693" s="3" t="s">
        <v>7807</v>
      </c>
      <c r="D3693" s="6">
        <v>2000</v>
      </c>
      <c r="E3693" s="8">
        <v>2160</v>
      </c>
      <c r="F3693" t="s">
        <v>8218</v>
      </c>
      <c r="G3693" t="s">
        <v>8224</v>
      </c>
      <c r="H3693" t="s">
        <v>8246</v>
      </c>
      <c r="I3693" s="14">
        <v>1462878648</v>
      </c>
      <c r="J3693" s="14">
        <v>1461064248</v>
      </c>
      <c r="K3693" t="b">
        <v>0</v>
      </c>
      <c r="L3693">
        <v>30</v>
      </c>
      <c r="M3693" t="b">
        <v>1</v>
      </c>
      <c r="N3693" t="s">
        <v>8269</v>
      </c>
      <c r="O3693">
        <f t="shared" si="249"/>
        <v>108</v>
      </c>
      <c r="P3693" t="s">
        <v>8319</v>
      </c>
      <c r="Q3693" t="s">
        <v>8320</v>
      </c>
      <c r="R3693" s="12">
        <f t="shared" si="247"/>
        <v>42479.465833333335</v>
      </c>
      <c r="S3693" s="13">
        <f t="shared" si="248"/>
        <v>42500.465833333335</v>
      </c>
    </row>
    <row r="3694" spans="1:20" ht="43.2" x14ac:dyDescent="0.3">
      <c r="A3694">
        <v>3511</v>
      </c>
      <c r="B3694" s="3" t="s">
        <v>3510</v>
      </c>
      <c r="C3694" s="3" t="s">
        <v>7621</v>
      </c>
      <c r="D3694" s="6">
        <v>1500</v>
      </c>
      <c r="E3694" s="8">
        <v>1518</v>
      </c>
      <c r="F3694" t="s">
        <v>8218</v>
      </c>
      <c r="G3694" t="s">
        <v>8224</v>
      </c>
      <c r="H3694" t="s">
        <v>8246</v>
      </c>
      <c r="I3694" s="14">
        <v>1415385000</v>
      </c>
      <c r="J3694" s="14">
        <v>1413406695</v>
      </c>
      <c r="K3694" t="b">
        <v>0</v>
      </c>
      <c r="L3694">
        <v>19</v>
      </c>
      <c r="M3694" t="b">
        <v>1</v>
      </c>
      <c r="N3694" t="s">
        <v>8269</v>
      </c>
      <c r="O3694">
        <f t="shared" si="249"/>
        <v>101</v>
      </c>
      <c r="P3694" t="s">
        <v>8319</v>
      </c>
      <c r="Q3694" t="s">
        <v>8320</v>
      </c>
      <c r="R3694" s="12">
        <f t="shared" si="247"/>
        <v>41927.873784722222</v>
      </c>
      <c r="S3694" s="13">
        <f t="shared" si="248"/>
        <v>41950.770833333336</v>
      </c>
    </row>
    <row r="3695" spans="1:20" ht="43.2" x14ac:dyDescent="0.3">
      <c r="A3695">
        <v>4036</v>
      </c>
      <c r="B3695" s="3" t="s">
        <v>4032</v>
      </c>
      <c r="C3695" s="3" t="s">
        <v>7438</v>
      </c>
      <c r="D3695" s="6">
        <v>6000</v>
      </c>
      <c r="E3695" s="8">
        <v>2823</v>
      </c>
      <c r="F3695" t="s">
        <v>8220</v>
      </c>
      <c r="G3695" t="s">
        <v>8223</v>
      </c>
      <c r="H3695" t="s">
        <v>8245</v>
      </c>
      <c r="I3695" s="14">
        <v>1404253800</v>
      </c>
      <c r="J3695" s="14">
        <v>1402784964</v>
      </c>
      <c r="K3695" t="b">
        <v>0</v>
      </c>
      <c r="L3695">
        <v>17</v>
      </c>
      <c r="M3695" t="b">
        <v>0</v>
      </c>
      <c r="N3695" t="s">
        <v>8269</v>
      </c>
      <c r="O3695">
        <f t="shared" si="249"/>
        <v>47</v>
      </c>
      <c r="P3695" t="s">
        <v>8319</v>
      </c>
      <c r="Q3695" t="s">
        <v>8320</v>
      </c>
      <c r="R3695" s="12">
        <f t="shared" si="247"/>
        <v>41804.937083333331</v>
      </c>
      <c r="S3695" s="13">
        <f t="shared" si="248"/>
        <v>41821.9375</v>
      </c>
    </row>
    <row r="3696" spans="1:20" ht="28.8" x14ac:dyDescent="0.3">
      <c r="A3696">
        <v>3623</v>
      </c>
      <c r="B3696" s="3" t="s">
        <v>3621</v>
      </c>
      <c r="C3696" s="3" t="s">
        <v>7733</v>
      </c>
      <c r="D3696" s="6">
        <v>2500</v>
      </c>
      <c r="E3696" s="8">
        <v>3000</v>
      </c>
      <c r="F3696" t="s">
        <v>8218</v>
      </c>
      <c r="G3696" t="s">
        <v>8223</v>
      </c>
      <c r="H3696" t="s">
        <v>8245</v>
      </c>
      <c r="I3696" s="14">
        <v>1406358000</v>
      </c>
      <c r="J3696" s="14">
        <v>1404841270</v>
      </c>
      <c r="K3696" t="b">
        <v>0</v>
      </c>
      <c r="L3696">
        <v>34</v>
      </c>
      <c r="M3696" t="b">
        <v>1</v>
      </c>
      <c r="N3696" t="s">
        <v>8269</v>
      </c>
      <c r="O3696">
        <f t="shared" si="249"/>
        <v>120</v>
      </c>
      <c r="P3696" t="s">
        <v>8319</v>
      </c>
      <c r="Q3696" t="s">
        <v>8320</v>
      </c>
      <c r="R3696" s="12">
        <f t="shared" si="247"/>
        <v>41828.736921296295</v>
      </c>
      <c r="S3696" s="13">
        <f t="shared" si="248"/>
        <v>41846.291666666664</v>
      </c>
      <c r="T3696">
        <f>YEAR(R3696)</f>
        <v>2014</v>
      </c>
    </row>
    <row r="3697" spans="1:20" ht="28.8" hidden="1" x14ac:dyDescent="0.3">
      <c r="A3697">
        <v>3131</v>
      </c>
      <c r="B3697" s="3" t="s">
        <v>3131</v>
      </c>
      <c r="C3697" s="3" t="s">
        <v>7241</v>
      </c>
      <c r="D3697" s="6">
        <v>4100</v>
      </c>
      <c r="E3697" s="8">
        <v>645</v>
      </c>
      <c r="F3697" t="s">
        <v>8221</v>
      </c>
      <c r="G3697" t="s">
        <v>8223</v>
      </c>
      <c r="H3697" t="s">
        <v>8245</v>
      </c>
      <c r="I3697" s="14">
        <v>1491656045</v>
      </c>
      <c r="J3697" s="14">
        <v>1489067645</v>
      </c>
      <c r="K3697" t="b">
        <v>0</v>
      </c>
      <c r="L3697">
        <v>12</v>
      </c>
      <c r="M3697" t="b">
        <v>0</v>
      </c>
      <c r="N3697" t="s">
        <v>8269</v>
      </c>
      <c r="O3697">
        <f t="shared" si="249"/>
        <v>16</v>
      </c>
      <c r="P3697" t="s">
        <v>8319</v>
      </c>
      <c r="Q3697" t="s">
        <v>8320</v>
      </c>
      <c r="R3697" s="12">
        <f t="shared" si="247"/>
        <v>42803.579224537039</v>
      </c>
      <c r="S3697" s="13">
        <f t="shared" si="248"/>
        <v>42833.537557870368</v>
      </c>
    </row>
    <row r="3698" spans="1:20" ht="43.2" x14ac:dyDescent="0.3">
      <c r="A3698">
        <v>529</v>
      </c>
      <c r="B3698" s="3" t="s">
        <v>530</v>
      </c>
      <c r="C3698" s="3" t="s">
        <v>4639</v>
      </c>
      <c r="D3698" s="6">
        <v>1200</v>
      </c>
      <c r="E3698" s="8">
        <v>1565</v>
      </c>
      <c r="F3698" t="s">
        <v>8218</v>
      </c>
      <c r="G3698" t="s">
        <v>8228</v>
      </c>
      <c r="H3698" t="s">
        <v>8250</v>
      </c>
      <c r="I3698" s="14">
        <v>1484110800</v>
      </c>
      <c r="J3698" s="14">
        <v>1482281094</v>
      </c>
      <c r="K3698" t="b">
        <v>0</v>
      </c>
      <c r="L3698">
        <v>18</v>
      </c>
      <c r="M3698" t="b">
        <v>1</v>
      </c>
      <c r="N3698" t="s">
        <v>8269</v>
      </c>
      <c r="O3698">
        <f t="shared" si="249"/>
        <v>130</v>
      </c>
      <c r="P3698" t="s">
        <v>8319</v>
      </c>
      <c r="Q3698" t="s">
        <v>8320</v>
      </c>
      <c r="R3698" s="12">
        <f t="shared" si="247"/>
        <v>42725.031180555554</v>
      </c>
      <c r="S3698" s="13">
        <f t="shared" si="248"/>
        <v>42746.208333333328</v>
      </c>
    </row>
    <row r="3699" spans="1:20" ht="43.2" hidden="1" x14ac:dyDescent="0.3">
      <c r="A3699">
        <v>3146</v>
      </c>
      <c r="B3699" s="3" t="s">
        <v>3146</v>
      </c>
      <c r="C3699" s="3" t="s">
        <v>7256</v>
      </c>
      <c r="D3699" s="6">
        <v>50000</v>
      </c>
      <c r="E3699" s="8">
        <v>5250</v>
      </c>
      <c r="F3699" t="s">
        <v>8221</v>
      </c>
      <c r="G3699" t="s">
        <v>8237</v>
      </c>
      <c r="H3699" t="s">
        <v>8255</v>
      </c>
      <c r="I3699" s="14">
        <v>1492356166</v>
      </c>
      <c r="J3699" s="14">
        <v>1488471766</v>
      </c>
      <c r="K3699" t="b">
        <v>0</v>
      </c>
      <c r="L3699">
        <v>12</v>
      </c>
      <c r="M3699" t="b">
        <v>0</v>
      </c>
      <c r="N3699" t="s">
        <v>8269</v>
      </c>
      <c r="O3699">
        <f t="shared" si="249"/>
        <v>11</v>
      </c>
      <c r="P3699" t="s">
        <v>8319</v>
      </c>
      <c r="Q3699" t="s">
        <v>8320</v>
      </c>
      <c r="R3699" s="12">
        <f t="shared" si="247"/>
        <v>42796.682476851856</v>
      </c>
      <c r="S3699" s="13">
        <f t="shared" si="248"/>
        <v>42841.640810185185</v>
      </c>
    </row>
    <row r="3700" spans="1:20" ht="43.2" x14ac:dyDescent="0.3">
      <c r="A3700">
        <v>3678</v>
      </c>
      <c r="B3700" s="3" t="s">
        <v>3675</v>
      </c>
      <c r="C3700" s="3" t="s">
        <v>7788</v>
      </c>
      <c r="D3700" s="6">
        <v>2000</v>
      </c>
      <c r="E3700" s="8">
        <v>2050</v>
      </c>
      <c r="F3700" t="s">
        <v>8218</v>
      </c>
      <c r="G3700" t="s">
        <v>8224</v>
      </c>
      <c r="H3700" t="s">
        <v>8246</v>
      </c>
      <c r="I3700" s="14">
        <v>1433076298</v>
      </c>
      <c r="J3700" s="14">
        <v>1430052298</v>
      </c>
      <c r="K3700" t="b">
        <v>0</v>
      </c>
      <c r="L3700">
        <v>31</v>
      </c>
      <c r="M3700" t="b">
        <v>1</v>
      </c>
      <c r="N3700" t="s">
        <v>8269</v>
      </c>
      <c r="O3700">
        <f t="shared" si="249"/>
        <v>103</v>
      </c>
      <c r="P3700" t="s">
        <v>8319</v>
      </c>
      <c r="Q3700" t="s">
        <v>8320</v>
      </c>
      <c r="R3700" s="12">
        <f t="shared" si="247"/>
        <v>42120.531226851846</v>
      </c>
      <c r="S3700" s="13">
        <f t="shared" si="248"/>
        <v>42155.531226851846</v>
      </c>
    </row>
    <row r="3701" spans="1:20" ht="43.2" x14ac:dyDescent="0.3">
      <c r="A3701">
        <v>2877</v>
      </c>
      <c r="B3701" s="3" t="s">
        <v>2877</v>
      </c>
      <c r="C3701" s="3" t="s">
        <v>6987</v>
      </c>
      <c r="D3701" s="6">
        <v>6000</v>
      </c>
      <c r="E3701" s="8">
        <v>650</v>
      </c>
      <c r="F3701" t="s">
        <v>8220</v>
      </c>
      <c r="G3701" t="s">
        <v>8223</v>
      </c>
      <c r="H3701" t="s">
        <v>8245</v>
      </c>
      <c r="I3701" s="14">
        <v>1480525200</v>
      </c>
      <c r="J3701" s="14">
        <v>1477781724</v>
      </c>
      <c r="K3701" t="b">
        <v>0</v>
      </c>
      <c r="L3701">
        <v>6</v>
      </c>
      <c r="M3701" t="b">
        <v>0</v>
      </c>
      <c r="N3701" t="s">
        <v>8269</v>
      </c>
      <c r="O3701">
        <f t="shared" si="249"/>
        <v>11</v>
      </c>
      <c r="P3701" t="s">
        <v>8319</v>
      </c>
      <c r="Q3701" t="s">
        <v>8320</v>
      </c>
      <c r="R3701" s="12">
        <f t="shared" si="247"/>
        <v>42672.955138888887</v>
      </c>
      <c r="S3701" s="13">
        <f t="shared" si="248"/>
        <v>42704.708333333328</v>
      </c>
    </row>
    <row r="3702" spans="1:20" ht="28.8" x14ac:dyDescent="0.3">
      <c r="A3702">
        <v>3946</v>
      </c>
      <c r="B3702" s="3" t="s">
        <v>3943</v>
      </c>
      <c r="C3702" s="3" t="s">
        <v>8054</v>
      </c>
      <c r="D3702" s="6">
        <v>6000</v>
      </c>
      <c r="E3702" s="8">
        <v>195</v>
      </c>
      <c r="F3702" t="s">
        <v>8220</v>
      </c>
      <c r="G3702" t="s">
        <v>8223</v>
      </c>
      <c r="H3702" t="s">
        <v>8245</v>
      </c>
      <c r="I3702" s="14">
        <v>1425110400</v>
      </c>
      <c r="J3702" s="14">
        <v>1422388822</v>
      </c>
      <c r="K3702" t="b">
        <v>0</v>
      </c>
      <c r="L3702">
        <v>5</v>
      </c>
      <c r="M3702" t="b">
        <v>0</v>
      </c>
      <c r="N3702" t="s">
        <v>8269</v>
      </c>
      <c r="O3702">
        <f t="shared" si="249"/>
        <v>3</v>
      </c>
      <c r="P3702" t="s">
        <v>8319</v>
      </c>
      <c r="Q3702" t="s">
        <v>8320</v>
      </c>
      <c r="R3702" s="12">
        <f t="shared" si="247"/>
        <v>42031.833587962959</v>
      </c>
      <c r="S3702" s="13">
        <f t="shared" si="248"/>
        <v>42063.333333333328</v>
      </c>
    </row>
    <row r="3703" spans="1:20" ht="57.6" x14ac:dyDescent="0.3">
      <c r="A3703">
        <v>2906</v>
      </c>
      <c r="B3703" s="3" t="s">
        <v>2906</v>
      </c>
      <c r="C3703" s="3" t="s">
        <v>7016</v>
      </c>
      <c r="D3703" s="6">
        <v>6000</v>
      </c>
      <c r="E3703" s="8">
        <v>565</v>
      </c>
      <c r="F3703" t="s">
        <v>8220</v>
      </c>
      <c r="G3703" t="s">
        <v>8223</v>
      </c>
      <c r="H3703" t="s">
        <v>8245</v>
      </c>
      <c r="I3703" s="14">
        <v>1438390800</v>
      </c>
      <c r="J3703" s="14">
        <v>1436888066</v>
      </c>
      <c r="K3703" t="b">
        <v>0</v>
      </c>
      <c r="L3703">
        <v>7</v>
      </c>
      <c r="M3703" t="b">
        <v>0</v>
      </c>
      <c r="N3703" t="s">
        <v>8269</v>
      </c>
      <c r="O3703">
        <f t="shared" si="249"/>
        <v>9</v>
      </c>
      <c r="P3703" t="s">
        <v>8319</v>
      </c>
      <c r="Q3703" t="s">
        <v>8320</v>
      </c>
      <c r="R3703" s="12">
        <f t="shared" si="247"/>
        <v>42199.648912037039</v>
      </c>
      <c r="S3703" s="13">
        <f t="shared" si="248"/>
        <v>42217.041666666672</v>
      </c>
    </row>
    <row r="3704" spans="1:20" ht="43.2" x14ac:dyDescent="0.3">
      <c r="A3704">
        <v>3860</v>
      </c>
      <c r="B3704" s="3" t="s">
        <v>3857</v>
      </c>
      <c r="C3704" s="3" t="s">
        <v>7969</v>
      </c>
      <c r="D3704" s="6">
        <v>6000</v>
      </c>
      <c r="E3704" s="8">
        <v>1060</v>
      </c>
      <c r="F3704" t="s">
        <v>8220</v>
      </c>
      <c r="G3704" t="s">
        <v>8223</v>
      </c>
      <c r="H3704" t="s">
        <v>8245</v>
      </c>
      <c r="I3704" s="14">
        <v>1407858710</v>
      </c>
      <c r="J3704" s="14">
        <v>1405266710</v>
      </c>
      <c r="K3704" t="b">
        <v>0</v>
      </c>
      <c r="L3704">
        <v>13</v>
      </c>
      <c r="M3704" t="b">
        <v>0</v>
      </c>
      <c r="N3704" t="s">
        <v>8269</v>
      </c>
      <c r="O3704">
        <f t="shared" si="249"/>
        <v>18</v>
      </c>
      <c r="P3704" t="s">
        <v>8319</v>
      </c>
      <c r="Q3704" t="s">
        <v>8320</v>
      </c>
      <c r="R3704" s="12">
        <f t="shared" si="247"/>
        <v>41833.660995370366</v>
      </c>
      <c r="S3704" s="13">
        <f t="shared" si="248"/>
        <v>41863.660995370366</v>
      </c>
    </row>
    <row r="3705" spans="1:20" ht="43.2" x14ac:dyDescent="0.3">
      <c r="A3705">
        <v>3863</v>
      </c>
      <c r="B3705" s="3" t="s">
        <v>3860</v>
      </c>
      <c r="C3705" s="3" t="s">
        <v>7972</v>
      </c>
      <c r="D3705" s="6">
        <v>6000</v>
      </c>
      <c r="E3705" s="8">
        <v>0</v>
      </c>
      <c r="F3705" t="s">
        <v>8220</v>
      </c>
      <c r="G3705" t="s">
        <v>8223</v>
      </c>
      <c r="H3705" t="s">
        <v>8245</v>
      </c>
      <c r="I3705" s="14">
        <v>1446739905</v>
      </c>
      <c r="J3705" s="14">
        <v>1441552305</v>
      </c>
      <c r="K3705" t="b">
        <v>0</v>
      </c>
      <c r="L3705">
        <v>0</v>
      </c>
      <c r="M3705" t="b">
        <v>0</v>
      </c>
      <c r="N3705" t="s">
        <v>8269</v>
      </c>
      <c r="O3705">
        <f t="shared" si="249"/>
        <v>0</v>
      </c>
      <c r="P3705" t="s">
        <v>8319</v>
      </c>
      <c r="Q3705" t="s">
        <v>8320</v>
      </c>
      <c r="R3705" s="12">
        <f t="shared" si="247"/>
        <v>42253.633159722223</v>
      </c>
      <c r="S3705" s="13">
        <f t="shared" si="248"/>
        <v>42313.674826388888</v>
      </c>
    </row>
    <row r="3706" spans="1:20" ht="43.2" x14ac:dyDescent="0.3">
      <c r="A3706">
        <v>3494</v>
      </c>
      <c r="B3706" s="3" t="s">
        <v>3493</v>
      </c>
      <c r="C3706" s="3" t="s">
        <v>7604</v>
      </c>
      <c r="D3706" s="6">
        <v>400</v>
      </c>
      <c r="E3706" s="8">
        <v>400</v>
      </c>
      <c r="F3706" t="s">
        <v>8218</v>
      </c>
      <c r="G3706" t="s">
        <v>8223</v>
      </c>
      <c r="H3706" t="s">
        <v>8245</v>
      </c>
      <c r="I3706" s="14">
        <v>1480140000</v>
      </c>
      <c r="J3706" s="14">
        <v>1479186575</v>
      </c>
      <c r="K3706" t="b">
        <v>0</v>
      </c>
      <c r="L3706">
        <v>13</v>
      </c>
      <c r="M3706" t="b">
        <v>1</v>
      </c>
      <c r="N3706" t="s">
        <v>8269</v>
      </c>
      <c r="O3706">
        <f t="shared" si="249"/>
        <v>100</v>
      </c>
      <c r="P3706" t="s">
        <v>8319</v>
      </c>
      <c r="Q3706" t="s">
        <v>8320</v>
      </c>
      <c r="R3706" s="12">
        <f t="shared" si="247"/>
        <v>42689.214988425927</v>
      </c>
      <c r="S3706" s="13">
        <f t="shared" si="248"/>
        <v>42700.25</v>
      </c>
      <c r="T3706">
        <f>YEAR(R3706)</f>
        <v>2016</v>
      </c>
    </row>
    <row r="3707" spans="1:20" ht="43.2" x14ac:dyDescent="0.3">
      <c r="A3707">
        <v>3979</v>
      </c>
      <c r="B3707" s="3" t="s">
        <v>3976</v>
      </c>
      <c r="C3707" s="3" t="s">
        <v>8086</v>
      </c>
      <c r="D3707" s="6">
        <v>6000</v>
      </c>
      <c r="E3707" s="8">
        <v>110</v>
      </c>
      <c r="F3707" t="s">
        <v>8220</v>
      </c>
      <c r="G3707" t="s">
        <v>8224</v>
      </c>
      <c r="H3707" t="s">
        <v>8246</v>
      </c>
      <c r="I3707" s="14">
        <v>1427659200</v>
      </c>
      <c r="J3707" s="14">
        <v>1425678057</v>
      </c>
      <c r="K3707" t="b">
        <v>0</v>
      </c>
      <c r="L3707">
        <v>6</v>
      </c>
      <c r="M3707" t="b">
        <v>0</v>
      </c>
      <c r="N3707" t="s">
        <v>8269</v>
      </c>
      <c r="O3707">
        <f t="shared" si="249"/>
        <v>2</v>
      </c>
      <c r="P3707" t="s">
        <v>8319</v>
      </c>
      <c r="Q3707" t="s">
        <v>8320</v>
      </c>
      <c r="R3707" s="12">
        <f t="shared" si="247"/>
        <v>42069.903437500005</v>
      </c>
      <c r="S3707" s="13">
        <f t="shared" si="248"/>
        <v>42092.833333333328</v>
      </c>
    </row>
    <row r="3708" spans="1:20" ht="43.2" x14ac:dyDescent="0.3">
      <c r="A3708">
        <v>3558</v>
      </c>
      <c r="B3708" s="3" t="s">
        <v>3557</v>
      </c>
      <c r="C3708" s="3" t="s">
        <v>7668</v>
      </c>
      <c r="D3708" s="6">
        <v>350</v>
      </c>
      <c r="E3708" s="8">
        <v>504</v>
      </c>
      <c r="F3708" t="s">
        <v>8218</v>
      </c>
      <c r="G3708" t="s">
        <v>8224</v>
      </c>
      <c r="H3708" t="s">
        <v>8246</v>
      </c>
      <c r="I3708" s="14">
        <v>1435352400</v>
      </c>
      <c r="J3708" s="14">
        <v>1431718575</v>
      </c>
      <c r="K3708" t="b">
        <v>0</v>
      </c>
      <c r="L3708">
        <v>22</v>
      </c>
      <c r="M3708" t="b">
        <v>1</v>
      </c>
      <c r="N3708" t="s">
        <v>8269</v>
      </c>
      <c r="O3708">
        <f t="shared" si="249"/>
        <v>144</v>
      </c>
      <c r="P3708" t="s">
        <v>8319</v>
      </c>
      <c r="Q3708" t="s">
        <v>8320</v>
      </c>
      <c r="R3708" s="12">
        <f t="shared" si="247"/>
        <v>42139.816840277781</v>
      </c>
      <c r="S3708" s="13">
        <f t="shared" si="248"/>
        <v>42181.875</v>
      </c>
    </row>
    <row r="3709" spans="1:20" ht="43.2" x14ac:dyDescent="0.3">
      <c r="A3709">
        <v>3399</v>
      </c>
      <c r="B3709" s="3" t="s">
        <v>3398</v>
      </c>
      <c r="C3709" s="3" t="s">
        <v>7509</v>
      </c>
      <c r="D3709" s="6">
        <v>1200</v>
      </c>
      <c r="E3709" s="8">
        <v>1245</v>
      </c>
      <c r="F3709" t="s">
        <v>8218</v>
      </c>
      <c r="G3709" t="s">
        <v>8224</v>
      </c>
      <c r="H3709" t="s">
        <v>8246</v>
      </c>
      <c r="I3709" s="14">
        <v>1424556325</v>
      </c>
      <c r="J3709" s="14">
        <v>1421964325</v>
      </c>
      <c r="K3709" t="b">
        <v>0</v>
      </c>
      <c r="L3709">
        <v>46</v>
      </c>
      <c r="M3709" t="b">
        <v>1</v>
      </c>
      <c r="N3709" t="s">
        <v>8269</v>
      </c>
      <c r="O3709">
        <f t="shared" si="249"/>
        <v>104</v>
      </c>
      <c r="P3709" t="s">
        <v>8319</v>
      </c>
      <c r="Q3709" t="s">
        <v>8320</v>
      </c>
      <c r="R3709" s="12">
        <f t="shared" si="247"/>
        <v>42026.920428240745</v>
      </c>
      <c r="S3709" s="13">
        <f t="shared" si="248"/>
        <v>42056.920428240745</v>
      </c>
    </row>
    <row r="3710" spans="1:20" ht="43.2" x14ac:dyDescent="0.3">
      <c r="A3710">
        <v>3466</v>
      </c>
      <c r="B3710" s="3" t="s">
        <v>3465</v>
      </c>
      <c r="C3710" s="3" t="s">
        <v>7576</v>
      </c>
      <c r="D3710" s="6">
        <v>3500</v>
      </c>
      <c r="E3710" s="8">
        <v>4450</v>
      </c>
      <c r="F3710" t="s">
        <v>8218</v>
      </c>
      <c r="G3710" t="s">
        <v>8223</v>
      </c>
      <c r="H3710" t="s">
        <v>8245</v>
      </c>
      <c r="I3710" s="14">
        <v>1461108450</v>
      </c>
      <c r="J3710" s="14">
        <v>1455928050</v>
      </c>
      <c r="K3710" t="b">
        <v>0</v>
      </c>
      <c r="L3710">
        <v>61</v>
      </c>
      <c r="M3710" t="b">
        <v>1</v>
      </c>
      <c r="N3710" t="s">
        <v>8269</v>
      </c>
      <c r="O3710">
        <f t="shared" si="249"/>
        <v>127</v>
      </c>
      <c r="P3710" t="s">
        <v>8319</v>
      </c>
      <c r="Q3710" t="s">
        <v>8320</v>
      </c>
      <c r="R3710" s="12">
        <f t="shared" si="247"/>
        <v>42420.019097222219</v>
      </c>
      <c r="S3710" s="13">
        <f t="shared" si="248"/>
        <v>42479.977430555555</v>
      </c>
      <c r="T3710">
        <f>YEAR(R3710)</f>
        <v>2016</v>
      </c>
    </row>
    <row r="3711" spans="1:20" ht="43.2" x14ac:dyDescent="0.3">
      <c r="A3711">
        <v>3155</v>
      </c>
      <c r="B3711" s="3" t="s">
        <v>3155</v>
      </c>
      <c r="C3711" s="3" t="s">
        <v>7265</v>
      </c>
      <c r="D3711" s="6">
        <v>5000</v>
      </c>
      <c r="E3711" s="8">
        <v>9425.23</v>
      </c>
      <c r="F3711" t="s">
        <v>8218</v>
      </c>
      <c r="G3711" t="s">
        <v>8224</v>
      </c>
      <c r="H3711" t="s">
        <v>8246</v>
      </c>
      <c r="I3711" s="14">
        <v>1356004725</v>
      </c>
      <c r="J3711" s="14">
        <v>1353412725</v>
      </c>
      <c r="K3711" t="b">
        <v>1</v>
      </c>
      <c r="L3711">
        <v>302</v>
      </c>
      <c r="M3711" t="b">
        <v>1</v>
      </c>
      <c r="N3711" t="s">
        <v>8269</v>
      </c>
      <c r="O3711">
        <f t="shared" si="249"/>
        <v>189</v>
      </c>
      <c r="P3711" t="s">
        <v>8319</v>
      </c>
      <c r="Q3711" t="s">
        <v>8320</v>
      </c>
      <c r="R3711" s="12">
        <f t="shared" si="247"/>
        <v>41233.499131944445</v>
      </c>
      <c r="S3711" s="13">
        <f t="shared" si="248"/>
        <v>41263.499131944445</v>
      </c>
    </row>
    <row r="3712" spans="1:20" ht="43.2" x14ac:dyDescent="0.3">
      <c r="A3712">
        <v>4032</v>
      </c>
      <c r="B3712" s="3" t="s">
        <v>4028</v>
      </c>
      <c r="C3712" s="3" t="s">
        <v>8137</v>
      </c>
      <c r="D3712" s="6">
        <v>6048</v>
      </c>
      <c r="E3712" s="8">
        <v>413</v>
      </c>
      <c r="F3712" t="s">
        <v>8220</v>
      </c>
      <c r="G3712" t="s">
        <v>8223</v>
      </c>
      <c r="H3712" t="s">
        <v>8245</v>
      </c>
      <c r="I3712" s="14">
        <v>1450211116</v>
      </c>
      <c r="J3712" s="14">
        <v>1445023516</v>
      </c>
      <c r="K3712" t="b">
        <v>0</v>
      </c>
      <c r="L3712">
        <v>7</v>
      </c>
      <c r="M3712" t="b">
        <v>0</v>
      </c>
      <c r="N3712" t="s">
        <v>8269</v>
      </c>
      <c r="O3712">
        <f t="shared" si="249"/>
        <v>7</v>
      </c>
      <c r="P3712" t="s">
        <v>8319</v>
      </c>
      <c r="Q3712" t="s">
        <v>8320</v>
      </c>
      <c r="R3712" s="12">
        <f t="shared" si="247"/>
        <v>42293.809212962966</v>
      </c>
      <c r="S3712" s="13">
        <f t="shared" si="248"/>
        <v>42353.85087962963</v>
      </c>
    </row>
    <row r="3713" spans="1:20" ht="43.2" x14ac:dyDescent="0.3">
      <c r="A3713">
        <v>4023</v>
      </c>
      <c r="B3713" s="3" t="s">
        <v>4019</v>
      </c>
      <c r="C3713" s="3" t="s">
        <v>8128</v>
      </c>
      <c r="D3713" s="6">
        <v>7000</v>
      </c>
      <c r="E3713" s="8">
        <v>0</v>
      </c>
      <c r="F3713" t="s">
        <v>8220</v>
      </c>
      <c r="G3713" t="s">
        <v>8223</v>
      </c>
      <c r="H3713" t="s">
        <v>8245</v>
      </c>
      <c r="I3713" s="14">
        <v>1458860363</v>
      </c>
      <c r="J3713" s="14">
        <v>1454975963</v>
      </c>
      <c r="K3713" t="b">
        <v>0</v>
      </c>
      <c r="L3713">
        <v>0</v>
      </c>
      <c r="M3713" t="b">
        <v>0</v>
      </c>
      <c r="N3713" t="s">
        <v>8269</v>
      </c>
      <c r="O3713">
        <f t="shared" si="249"/>
        <v>0</v>
      </c>
      <c r="P3713" t="s">
        <v>8319</v>
      </c>
      <c r="Q3713" t="s">
        <v>8320</v>
      </c>
      <c r="R3713" s="12">
        <f t="shared" si="247"/>
        <v>42408.999571759254</v>
      </c>
      <c r="S3713" s="13">
        <f t="shared" si="248"/>
        <v>42453.957905092597</v>
      </c>
    </row>
    <row r="3714" spans="1:20" ht="43.2" x14ac:dyDescent="0.3">
      <c r="A3714">
        <v>3846</v>
      </c>
      <c r="B3714" s="3" t="s">
        <v>3843</v>
      </c>
      <c r="C3714" s="3" t="s">
        <v>7955</v>
      </c>
      <c r="D3714" s="6">
        <v>7000</v>
      </c>
      <c r="E3714" s="8">
        <v>189</v>
      </c>
      <c r="F3714" t="s">
        <v>8220</v>
      </c>
      <c r="G3714" t="s">
        <v>8223</v>
      </c>
      <c r="H3714" t="s">
        <v>8245</v>
      </c>
      <c r="I3714" s="14">
        <v>1412405940</v>
      </c>
      <c r="J3714" s="14">
        <v>1409721542</v>
      </c>
      <c r="K3714" t="b">
        <v>1</v>
      </c>
      <c r="L3714">
        <v>8</v>
      </c>
      <c r="M3714" t="b">
        <v>0</v>
      </c>
      <c r="N3714" t="s">
        <v>8269</v>
      </c>
      <c r="O3714">
        <f t="shared" si="249"/>
        <v>3</v>
      </c>
      <c r="P3714" t="s">
        <v>8319</v>
      </c>
      <c r="Q3714" t="s">
        <v>8320</v>
      </c>
      <c r="R3714" s="12">
        <f t="shared" ref="R3714:R3777" si="254">(((J3714/60)/60)/24)+DATE(1970,1,1)</f>
        <v>41885.221550925926</v>
      </c>
      <c r="S3714" s="13">
        <f t="shared" ref="S3714:S3777" si="255">(((I3714/60)/60)/24)+DATE(1970,1,1)</f>
        <v>41916.290972222225</v>
      </c>
    </row>
    <row r="3715" spans="1:20" ht="43.2" x14ac:dyDescent="0.3">
      <c r="A3715">
        <v>3651</v>
      </c>
      <c r="B3715" s="3" t="s">
        <v>3649</v>
      </c>
      <c r="C3715" s="3" t="s">
        <v>7761</v>
      </c>
      <c r="D3715" s="6">
        <v>500</v>
      </c>
      <c r="E3715" s="8">
        <v>520</v>
      </c>
      <c r="F3715" t="s">
        <v>8218</v>
      </c>
      <c r="G3715" t="s">
        <v>8223</v>
      </c>
      <c r="H3715" t="s">
        <v>8245</v>
      </c>
      <c r="I3715" s="14">
        <v>1407686340</v>
      </c>
      <c r="J3715" s="14">
        <v>1404833442</v>
      </c>
      <c r="K3715" t="b">
        <v>0</v>
      </c>
      <c r="L3715">
        <v>9</v>
      </c>
      <c r="M3715" t="b">
        <v>1</v>
      </c>
      <c r="N3715" t="s">
        <v>8269</v>
      </c>
      <c r="O3715">
        <f t="shared" si="249"/>
        <v>104</v>
      </c>
      <c r="P3715" t="s">
        <v>8319</v>
      </c>
      <c r="Q3715" t="s">
        <v>8320</v>
      </c>
      <c r="R3715" s="12">
        <f t="shared" si="254"/>
        <v>41828.646319444444</v>
      </c>
      <c r="S3715" s="13">
        <f t="shared" si="255"/>
        <v>41861.665972222225</v>
      </c>
      <c r="T3715">
        <f>YEAR(R3715)</f>
        <v>2014</v>
      </c>
    </row>
    <row r="3716" spans="1:20" ht="43.2" x14ac:dyDescent="0.3">
      <c r="A3716">
        <v>4015</v>
      </c>
      <c r="B3716" s="3" t="s">
        <v>4011</v>
      </c>
      <c r="C3716" s="3" t="s">
        <v>8120</v>
      </c>
      <c r="D3716" s="6">
        <v>7000</v>
      </c>
      <c r="E3716" s="8">
        <v>1</v>
      </c>
      <c r="F3716" t="s">
        <v>8220</v>
      </c>
      <c r="G3716" t="s">
        <v>8223</v>
      </c>
      <c r="H3716" t="s">
        <v>8245</v>
      </c>
      <c r="I3716" s="14">
        <v>1437331463</v>
      </c>
      <c r="J3716" s="14">
        <v>1434739463</v>
      </c>
      <c r="K3716" t="b">
        <v>0</v>
      </c>
      <c r="L3716">
        <v>1</v>
      </c>
      <c r="M3716" t="b">
        <v>0</v>
      </c>
      <c r="N3716" t="s">
        <v>8269</v>
      </c>
      <c r="O3716">
        <f t="shared" si="249"/>
        <v>0</v>
      </c>
      <c r="P3716" t="s">
        <v>8319</v>
      </c>
      <c r="Q3716" t="s">
        <v>8320</v>
      </c>
      <c r="R3716" s="12">
        <f t="shared" si="254"/>
        <v>42174.780821759254</v>
      </c>
      <c r="S3716" s="13">
        <f t="shared" si="255"/>
        <v>42204.780821759254</v>
      </c>
    </row>
    <row r="3717" spans="1:20" x14ac:dyDescent="0.3">
      <c r="A3717">
        <v>2833</v>
      </c>
      <c r="B3717" s="3" t="s">
        <v>2833</v>
      </c>
      <c r="C3717" s="3" t="s">
        <v>6943</v>
      </c>
      <c r="D3717" s="6">
        <v>2700</v>
      </c>
      <c r="E3717" s="8">
        <v>2923</v>
      </c>
      <c r="F3717" t="s">
        <v>8218</v>
      </c>
      <c r="G3717" t="s">
        <v>8223</v>
      </c>
      <c r="H3717" t="s">
        <v>8245</v>
      </c>
      <c r="I3717" s="14">
        <v>1444528800</v>
      </c>
      <c r="J3717" s="14">
        <v>1442804633</v>
      </c>
      <c r="K3717" t="b">
        <v>0</v>
      </c>
      <c r="L3717">
        <v>35</v>
      </c>
      <c r="M3717" t="b">
        <v>1</v>
      </c>
      <c r="N3717" t="s">
        <v>8269</v>
      </c>
      <c r="O3717">
        <f t="shared" si="249"/>
        <v>108</v>
      </c>
      <c r="P3717" t="s">
        <v>8319</v>
      </c>
      <c r="Q3717" t="s">
        <v>8320</v>
      </c>
      <c r="R3717" s="12">
        <f t="shared" si="254"/>
        <v>42268.127696759257</v>
      </c>
      <c r="S3717" s="13">
        <f t="shared" si="255"/>
        <v>42288.083333333328</v>
      </c>
      <c r="T3717">
        <f t="shared" ref="T3717:T3719" si="256">YEAR(R3717)</f>
        <v>2015</v>
      </c>
    </row>
    <row r="3718" spans="1:20" ht="43.2" x14ac:dyDescent="0.3">
      <c r="A3718">
        <v>3727</v>
      </c>
      <c r="B3718" s="3" t="s">
        <v>3724</v>
      </c>
      <c r="C3718" s="3" t="s">
        <v>7837</v>
      </c>
      <c r="D3718" s="6">
        <v>2000</v>
      </c>
      <c r="E3718" s="8">
        <v>2015</v>
      </c>
      <c r="F3718" t="s">
        <v>8218</v>
      </c>
      <c r="G3718" t="s">
        <v>8223</v>
      </c>
      <c r="H3718" t="s">
        <v>8245</v>
      </c>
      <c r="I3718" s="14">
        <v>1476939300</v>
      </c>
      <c r="J3718" s="14">
        <v>1474273294</v>
      </c>
      <c r="K3718" t="b">
        <v>0</v>
      </c>
      <c r="L3718">
        <v>33</v>
      </c>
      <c r="M3718" t="b">
        <v>1</v>
      </c>
      <c r="N3718" t="s">
        <v>8269</v>
      </c>
      <c r="O3718">
        <f t="shared" si="249"/>
        <v>101</v>
      </c>
      <c r="P3718" t="s">
        <v>8319</v>
      </c>
      <c r="Q3718" t="s">
        <v>8320</v>
      </c>
      <c r="R3718" s="12">
        <f t="shared" si="254"/>
        <v>42632.348310185189</v>
      </c>
      <c r="S3718" s="13">
        <f t="shared" si="255"/>
        <v>42663.204861111109</v>
      </c>
      <c r="T3718">
        <f t="shared" si="256"/>
        <v>2016</v>
      </c>
    </row>
    <row r="3719" spans="1:20" ht="43.2" x14ac:dyDescent="0.3">
      <c r="A3719">
        <v>3504</v>
      </c>
      <c r="B3719" s="3" t="s">
        <v>3503</v>
      </c>
      <c r="C3719" s="3" t="s">
        <v>7614</v>
      </c>
      <c r="D3719" s="6">
        <v>1000</v>
      </c>
      <c r="E3719" s="8">
        <v>1000</v>
      </c>
      <c r="F3719" t="s">
        <v>8218</v>
      </c>
      <c r="G3719" t="s">
        <v>8223</v>
      </c>
      <c r="H3719" t="s">
        <v>8245</v>
      </c>
      <c r="I3719" s="14">
        <v>1447959491</v>
      </c>
      <c r="J3719" s="14">
        <v>1445363891</v>
      </c>
      <c r="K3719" t="b">
        <v>0</v>
      </c>
      <c r="L3719">
        <v>8</v>
      </c>
      <c r="M3719" t="b">
        <v>1</v>
      </c>
      <c r="N3719" t="s">
        <v>8269</v>
      </c>
      <c r="O3719">
        <f t="shared" si="249"/>
        <v>100</v>
      </c>
      <c r="P3719" t="s">
        <v>8319</v>
      </c>
      <c r="Q3719" t="s">
        <v>8320</v>
      </c>
      <c r="R3719" s="12">
        <f t="shared" si="254"/>
        <v>42297.748738425929</v>
      </c>
      <c r="S3719" s="13">
        <f t="shared" si="255"/>
        <v>42327.790405092594</v>
      </c>
      <c r="T3719">
        <f t="shared" si="256"/>
        <v>2015</v>
      </c>
    </row>
    <row r="3720" spans="1:20" ht="43.2" x14ac:dyDescent="0.3">
      <c r="A3720">
        <v>3999</v>
      </c>
      <c r="B3720" s="3" t="s">
        <v>3995</v>
      </c>
      <c r="C3720" s="3" t="s">
        <v>8105</v>
      </c>
      <c r="D3720" s="6">
        <v>7000</v>
      </c>
      <c r="E3720" s="8">
        <v>1156</v>
      </c>
      <c r="F3720" t="s">
        <v>8220</v>
      </c>
      <c r="G3720" t="s">
        <v>8223</v>
      </c>
      <c r="H3720" t="s">
        <v>8245</v>
      </c>
      <c r="I3720" s="14">
        <v>1409514709</v>
      </c>
      <c r="J3720" s="14">
        <v>1406058798</v>
      </c>
      <c r="K3720" t="b">
        <v>0</v>
      </c>
      <c r="L3720">
        <v>14</v>
      </c>
      <c r="M3720" t="b">
        <v>0</v>
      </c>
      <c r="N3720" t="s">
        <v>8269</v>
      </c>
      <c r="O3720">
        <f t="shared" si="249"/>
        <v>17</v>
      </c>
      <c r="P3720" t="s">
        <v>8319</v>
      </c>
      <c r="Q3720" t="s">
        <v>8320</v>
      </c>
      <c r="R3720" s="12">
        <f t="shared" si="254"/>
        <v>41842.828680555554</v>
      </c>
      <c r="S3720" s="13">
        <f t="shared" si="255"/>
        <v>41882.827650462961</v>
      </c>
    </row>
    <row r="3721" spans="1:20" ht="43.2" x14ac:dyDescent="0.3">
      <c r="A3721">
        <v>2814</v>
      </c>
      <c r="B3721" s="3" t="s">
        <v>2814</v>
      </c>
      <c r="C3721" s="3" t="s">
        <v>6924</v>
      </c>
      <c r="D3721" s="6">
        <v>1500</v>
      </c>
      <c r="E3721" s="8">
        <v>1616</v>
      </c>
      <c r="F3721" t="s">
        <v>8218</v>
      </c>
      <c r="G3721" t="s">
        <v>8224</v>
      </c>
      <c r="H3721" t="s">
        <v>8246</v>
      </c>
      <c r="I3721" s="14">
        <v>1431164115</v>
      </c>
      <c r="J3721" s="14">
        <v>1428572115</v>
      </c>
      <c r="K3721" t="b">
        <v>0</v>
      </c>
      <c r="L3721">
        <v>64</v>
      </c>
      <c r="M3721" t="b">
        <v>1</v>
      </c>
      <c r="N3721" t="s">
        <v>8269</v>
      </c>
      <c r="O3721">
        <f t="shared" si="249"/>
        <v>108</v>
      </c>
      <c r="P3721" t="s">
        <v>8319</v>
      </c>
      <c r="Q3721" t="s">
        <v>8320</v>
      </c>
      <c r="R3721" s="12">
        <f t="shared" si="254"/>
        <v>42103.399479166663</v>
      </c>
      <c r="S3721" s="13">
        <f t="shared" si="255"/>
        <v>42133.399479166663</v>
      </c>
    </row>
    <row r="3722" spans="1:20" ht="57.6" x14ac:dyDescent="0.3">
      <c r="A3722">
        <v>2837</v>
      </c>
      <c r="B3722" s="3" t="s">
        <v>2837</v>
      </c>
      <c r="C3722" s="3" t="s">
        <v>6947</v>
      </c>
      <c r="D3722" s="6">
        <v>850</v>
      </c>
      <c r="E3722" s="8">
        <v>850</v>
      </c>
      <c r="F3722" t="s">
        <v>8218</v>
      </c>
      <c r="G3722" t="s">
        <v>8228</v>
      </c>
      <c r="H3722" t="s">
        <v>8250</v>
      </c>
      <c r="I3722" s="14">
        <v>1449701284</v>
      </c>
      <c r="J3722" s="14">
        <v>1446241684</v>
      </c>
      <c r="K3722" t="b">
        <v>0</v>
      </c>
      <c r="L3722">
        <v>21</v>
      </c>
      <c r="M3722" t="b">
        <v>1</v>
      </c>
      <c r="N3722" t="s">
        <v>8269</v>
      </c>
      <c r="O3722">
        <f t="shared" ref="O3722:O3785" si="257">ROUND(E3722/D3722*100,0)</f>
        <v>100</v>
      </c>
      <c r="P3722" t="s">
        <v>8319</v>
      </c>
      <c r="Q3722" t="s">
        <v>8320</v>
      </c>
      <c r="R3722" s="12">
        <f t="shared" si="254"/>
        <v>42307.908379629633</v>
      </c>
      <c r="S3722" s="13">
        <f t="shared" si="255"/>
        <v>42347.950046296297</v>
      </c>
    </row>
    <row r="3723" spans="1:20" ht="28.8" x14ac:dyDescent="0.3">
      <c r="A3723">
        <v>3354</v>
      </c>
      <c r="B3723" s="3" t="s">
        <v>3353</v>
      </c>
      <c r="C3723" s="3" t="s">
        <v>7464</v>
      </c>
      <c r="D3723" s="6">
        <v>3000</v>
      </c>
      <c r="E3723" s="8">
        <v>3058</v>
      </c>
      <c r="F3723" t="s">
        <v>8218</v>
      </c>
      <c r="G3723" t="s">
        <v>8223</v>
      </c>
      <c r="H3723" t="s">
        <v>8245</v>
      </c>
      <c r="I3723" s="14">
        <v>1446091260</v>
      </c>
      <c r="J3723" s="14">
        <v>1443029206</v>
      </c>
      <c r="K3723" t="b">
        <v>0</v>
      </c>
      <c r="L3723">
        <v>55</v>
      </c>
      <c r="M3723" t="b">
        <v>1</v>
      </c>
      <c r="N3723" t="s">
        <v>8269</v>
      </c>
      <c r="O3723">
        <f t="shared" si="257"/>
        <v>102</v>
      </c>
      <c r="P3723" t="s">
        <v>8319</v>
      </c>
      <c r="Q3723" t="s">
        <v>8320</v>
      </c>
      <c r="R3723" s="12">
        <f t="shared" si="254"/>
        <v>42270.7269212963</v>
      </c>
      <c r="S3723" s="13">
        <f t="shared" si="255"/>
        <v>42306.167361111111</v>
      </c>
      <c r="T3723">
        <f>YEAR(R3723)</f>
        <v>2015</v>
      </c>
    </row>
    <row r="3724" spans="1:20" ht="43.2" x14ac:dyDescent="0.3">
      <c r="A3724">
        <v>3933</v>
      </c>
      <c r="B3724" s="3" t="s">
        <v>3930</v>
      </c>
      <c r="C3724" s="3" t="s">
        <v>8041</v>
      </c>
      <c r="D3724" s="6">
        <v>7000</v>
      </c>
      <c r="E3724" s="8">
        <v>1102</v>
      </c>
      <c r="F3724" t="s">
        <v>8220</v>
      </c>
      <c r="G3724" t="s">
        <v>8223</v>
      </c>
      <c r="H3724" t="s">
        <v>8245</v>
      </c>
      <c r="I3724" s="14">
        <v>1468716180</v>
      </c>
      <c r="J3724" s="14">
        <v>1466205262</v>
      </c>
      <c r="K3724" t="b">
        <v>0</v>
      </c>
      <c r="L3724">
        <v>12</v>
      </c>
      <c r="M3724" t="b">
        <v>0</v>
      </c>
      <c r="N3724" t="s">
        <v>8269</v>
      </c>
      <c r="O3724">
        <f t="shared" si="257"/>
        <v>16</v>
      </c>
      <c r="P3724" t="s">
        <v>8319</v>
      </c>
      <c r="Q3724" t="s">
        <v>8320</v>
      </c>
      <c r="R3724" s="12">
        <f t="shared" si="254"/>
        <v>42538.968310185184</v>
      </c>
      <c r="S3724" s="13">
        <f t="shared" si="255"/>
        <v>42568.029861111107</v>
      </c>
    </row>
    <row r="3725" spans="1:20" ht="43.2" x14ac:dyDescent="0.3">
      <c r="A3725">
        <v>3231</v>
      </c>
      <c r="B3725" s="3" t="s">
        <v>3231</v>
      </c>
      <c r="C3725" s="3" t="s">
        <v>7341</v>
      </c>
      <c r="D3725" s="6">
        <v>1000</v>
      </c>
      <c r="E3725" s="8">
        <v>1610</v>
      </c>
      <c r="F3725" t="s">
        <v>8218</v>
      </c>
      <c r="G3725" t="s">
        <v>8223</v>
      </c>
      <c r="H3725" t="s">
        <v>8245</v>
      </c>
      <c r="I3725" s="14">
        <v>1460846347</v>
      </c>
      <c r="J3725" s="14">
        <v>1458254347</v>
      </c>
      <c r="K3725" t="b">
        <v>0</v>
      </c>
      <c r="L3725">
        <v>28</v>
      </c>
      <c r="M3725" t="b">
        <v>1</v>
      </c>
      <c r="N3725" t="s">
        <v>8269</v>
      </c>
      <c r="O3725">
        <f t="shared" si="257"/>
        <v>161</v>
      </c>
      <c r="P3725" t="s">
        <v>8319</v>
      </c>
      <c r="Q3725" t="s">
        <v>8320</v>
      </c>
      <c r="R3725" s="12">
        <f t="shared" si="254"/>
        <v>42446.943831018521</v>
      </c>
      <c r="S3725" s="13">
        <f t="shared" si="255"/>
        <v>42476.943831018521</v>
      </c>
      <c r="T3725">
        <f t="shared" ref="T3725:T3729" si="258">YEAR(R3725)</f>
        <v>2016</v>
      </c>
    </row>
    <row r="3726" spans="1:20" ht="43.2" x14ac:dyDescent="0.3">
      <c r="A3726">
        <v>3236</v>
      </c>
      <c r="B3726" s="3" t="s">
        <v>3236</v>
      </c>
      <c r="C3726" s="3" t="s">
        <v>7346</v>
      </c>
      <c r="D3726" s="6">
        <v>20000</v>
      </c>
      <c r="E3726" s="8">
        <v>20120</v>
      </c>
      <c r="F3726" t="s">
        <v>8218</v>
      </c>
      <c r="G3726" t="s">
        <v>8223</v>
      </c>
      <c r="H3726" t="s">
        <v>8245</v>
      </c>
      <c r="I3726" s="14">
        <v>1482962433</v>
      </c>
      <c r="J3726" s="14">
        <v>1480370433</v>
      </c>
      <c r="K3726" t="b">
        <v>0</v>
      </c>
      <c r="L3726">
        <v>110</v>
      </c>
      <c r="M3726" t="b">
        <v>1</v>
      </c>
      <c r="N3726" t="s">
        <v>8269</v>
      </c>
      <c r="O3726">
        <f t="shared" si="257"/>
        <v>101</v>
      </c>
      <c r="P3726" t="s">
        <v>8319</v>
      </c>
      <c r="Q3726" t="s">
        <v>8320</v>
      </c>
      <c r="R3726" s="12">
        <f t="shared" si="254"/>
        <v>42702.917048611111</v>
      </c>
      <c r="S3726" s="13">
        <f t="shared" si="255"/>
        <v>42732.917048611111</v>
      </c>
      <c r="T3726">
        <f t="shared" si="258"/>
        <v>2016</v>
      </c>
    </row>
    <row r="3727" spans="1:20" ht="43.2" x14ac:dyDescent="0.3">
      <c r="A3727">
        <v>3813</v>
      </c>
      <c r="B3727" s="3" t="s">
        <v>3810</v>
      </c>
      <c r="C3727" s="3" t="s">
        <v>7923</v>
      </c>
      <c r="D3727" s="6">
        <v>2100</v>
      </c>
      <c r="E3727" s="8">
        <v>2119.9899999999998</v>
      </c>
      <c r="F3727" t="s">
        <v>8218</v>
      </c>
      <c r="G3727" t="s">
        <v>8223</v>
      </c>
      <c r="H3727" t="s">
        <v>8245</v>
      </c>
      <c r="I3727" s="14">
        <v>1465940580</v>
      </c>
      <c r="J3727" s="14">
        <v>1462603021</v>
      </c>
      <c r="K3727" t="b">
        <v>0</v>
      </c>
      <c r="L3727">
        <v>27</v>
      </c>
      <c r="M3727" t="b">
        <v>1</v>
      </c>
      <c r="N3727" t="s">
        <v>8269</v>
      </c>
      <c r="O3727">
        <f t="shared" si="257"/>
        <v>101</v>
      </c>
      <c r="P3727" t="s">
        <v>8319</v>
      </c>
      <c r="Q3727" t="s">
        <v>8320</v>
      </c>
      <c r="R3727" s="12">
        <f t="shared" si="254"/>
        <v>42497.275706018518</v>
      </c>
      <c r="S3727" s="13">
        <f t="shared" si="255"/>
        <v>42535.904861111107</v>
      </c>
      <c r="T3727">
        <f t="shared" si="258"/>
        <v>2016</v>
      </c>
    </row>
    <row r="3728" spans="1:20" ht="43.2" x14ac:dyDescent="0.3">
      <c r="A3728">
        <v>3604</v>
      </c>
      <c r="B3728" s="3" t="s">
        <v>3603</v>
      </c>
      <c r="C3728" s="3" t="s">
        <v>7714</v>
      </c>
      <c r="D3728" s="6">
        <v>3000</v>
      </c>
      <c r="E3728" s="8">
        <v>3385</v>
      </c>
      <c r="F3728" t="s">
        <v>8218</v>
      </c>
      <c r="G3728" t="s">
        <v>8223</v>
      </c>
      <c r="H3728" t="s">
        <v>8245</v>
      </c>
      <c r="I3728" s="14">
        <v>1461913140</v>
      </c>
      <c r="J3728" s="14">
        <v>1461370956</v>
      </c>
      <c r="K3728" t="b">
        <v>0</v>
      </c>
      <c r="L3728">
        <v>69</v>
      </c>
      <c r="M3728" t="b">
        <v>1</v>
      </c>
      <c r="N3728" t="s">
        <v>8269</v>
      </c>
      <c r="O3728">
        <f t="shared" si="257"/>
        <v>113</v>
      </c>
      <c r="P3728" t="s">
        <v>8319</v>
      </c>
      <c r="Q3728" t="s">
        <v>8320</v>
      </c>
      <c r="R3728" s="12">
        <f t="shared" si="254"/>
        <v>42483.015694444446</v>
      </c>
      <c r="S3728" s="13">
        <f t="shared" si="255"/>
        <v>42489.290972222225</v>
      </c>
      <c r="T3728">
        <f t="shared" si="258"/>
        <v>2016</v>
      </c>
    </row>
    <row r="3729" spans="1:20" ht="43.2" x14ac:dyDescent="0.3">
      <c r="A3729">
        <v>2809</v>
      </c>
      <c r="B3729" s="3" t="s">
        <v>2809</v>
      </c>
      <c r="C3729" s="3" t="s">
        <v>6919</v>
      </c>
      <c r="D3729" s="6">
        <v>2500</v>
      </c>
      <c r="E3729" s="8">
        <v>2560</v>
      </c>
      <c r="F3729" t="s">
        <v>8218</v>
      </c>
      <c r="G3729" t="s">
        <v>8223</v>
      </c>
      <c r="H3729" t="s">
        <v>8245</v>
      </c>
      <c r="I3729" s="14">
        <v>1459348740</v>
      </c>
      <c r="J3729" s="14">
        <v>1458647725</v>
      </c>
      <c r="K3729" t="b">
        <v>0</v>
      </c>
      <c r="L3729">
        <v>21</v>
      </c>
      <c r="M3729" t="b">
        <v>1</v>
      </c>
      <c r="N3729" t="s">
        <v>8269</v>
      </c>
      <c r="O3729">
        <f t="shared" si="257"/>
        <v>102</v>
      </c>
      <c r="P3729" t="s">
        <v>8319</v>
      </c>
      <c r="Q3729" t="s">
        <v>8320</v>
      </c>
      <c r="R3729" s="12">
        <f t="shared" si="254"/>
        <v>42451.496817129635</v>
      </c>
      <c r="S3729" s="13">
        <f t="shared" si="255"/>
        <v>42459.610416666663</v>
      </c>
      <c r="T3729">
        <f t="shared" si="258"/>
        <v>2016</v>
      </c>
    </row>
    <row r="3730" spans="1:20" ht="43.2" x14ac:dyDescent="0.3">
      <c r="A3730">
        <v>4010</v>
      </c>
      <c r="B3730" s="3" t="s">
        <v>4006</v>
      </c>
      <c r="C3730" s="3" t="s">
        <v>8115</v>
      </c>
      <c r="D3730" s="6">
        <v>7200</v>
      </c>
      <c r="E3730" s="8">
        <v>1742</v>
      </c>
      <c r="F3730" t="s">
        <v>8220</v>
      </c>
      <c r="G3730" t="s">
        <v>8223</v>
      </c>
      <c r="H3730" t="s">
        <v>8245</v>
      </c>
      <c r="I3730" s="14">
        <v>1414348166</v>
      </c>
      <c r="J3730" s="14">
        <v>1412879366</v>
      </c>
      <c r="K3730" t="b">
        <v>0</v>
      </c>
      <c r="L3730">
        <v>38</v>
      </c>
      <c r="M3730" t="b">
        <v>0</v>
      </c>
      <c r="N3730" t="s">
        <v>8269</v>
      </c>
      <c r="O3730">
        <f t="shared" si="257"/>
        <v>24</v>
      </c>
      <c r="P3730" t="s">
        <v>8319</v>
      </c>
      <c r="Q3730" t="s">
        <v>8320</v>
      </c>
      <c r="R3730" s="12">
        <f t="shared" si="254"/>
        <v>41921.770439814813</v>
      </c>
      <c r="S3730" s="13">
        <f t="shared" si="255"/>
        <v>41938.770439814813</v>
      </c>
    </row>
    <row r="3731" spans="1:20" ht="28.8" x14ac:dyDescent="0.3">
      <c r="A3731">
        <v>3157</v>
      </c>
      <c r="B3731" s="3" t="s">
        <v>3157</v>
      </c>
      <c r="C3731" s="3" t="s">
        <v>7267</v>
      </c>
      <c r="D3731" s="6">
        <v>4000</v>
      </c>
      <c r="E3731" s="8">
        <v>4040</v>
      </c>
      <c r="F3731" t="s">
        <v>8218</v>
      </c>
      <c r="G3731" t="s">
        <v>8223</v>
      </c>
      <c r="H3731" t="s">
        <v>8245</v>
      </c>
      <c r="I3731" s="14">
        <v>1405746000</v>
      </c>
      <c r="J3731" s="14">
        <v>1404932105</v>
      </c>
      <c r="K3731" t="b">
        <v>1</v>
      </c>
      <c r="L3731">
        <v>41</v>
      </c>
      <c r="M3731" t="b">
        <v>1</v>
      </c>
      <c r="N3731" t="s">
        <v>8269</v>
      </c>
      <c r="O3731">
        <f t="shared" si="257"/>
        <v>101</v>
      </c>
      <c r="P3731" t="s">
        <v>8319</v>
      </c>
      <c r="Q3731" t="s">
        <v>8320</v>
      </c>
      <c r="R3731" s="12">
        <f t="shared" si="254"/>
        <v>41829.788252314815</v>
      </c>
      <c r="S3731" s="13">
        <f t="shared" si="255"/>
        <v>41839.208333333336</v>
      </c>
      <c r="T3731">
        <f>YEAR(R3731)</f>
        <v>2014</v>
      </c>
    </row>
    <row r="3732" spans="1:20" ht="43.2" x14ac:dyDescent="0.3">
      <c r="A3732">
        <v>2898</v>
      </c>
      <c r="B3732" s="3" t="s">
        <v>2898</v>
      </c>
      <c r="C3732" s="3" t="s">
        <v>7008</v>
      </c>
      <c r="D3732" s="6">
        <v>7500</v>
      </c>
      <c r="E3732" s="8">
        <v>316</v>
      </c>
      <c r="F3732" t="s">
        <v>8220</v>
      </c>
      <c r="G3732" t="s">
        <v>8223</v>
      </c>
      <c r="H3732" t="s">
        <v>8245</v>
      </c>
      <c r="I3732" s="14">
        <v>1446307053</v>
      </c>
      <c r="J3732" s="14">
        <v>1443715053</v>
      </c>
      <c r="K3732" t="b">
        <v>0</v>
      </c>
      <c r="L3732">
        <v>12</v>
      </c>
      <c r="M3732" t="b">
        <v>0</v>
      </c>
      <c r="N3732" t="s">
        <v>8269</v>
      </c>
      <c r="O3732">
        <f t="shared" si="257"/>
        <v>4</v>
      </c>
      <c r="P3732" t="s">
        <v>8319</v>
      </c>
      <c r="Q3732" t="s">
        <v>8320</v>
      </c>
      <c r="R3732" s="12">
        <f t="shared" si="254"/>
        <v>42278.664965277778</v>
      </c>
      <c r="S3732" s="13">
        <f t="shared" si="255"/>
        <v>42308.664965277778</v>
      </c>
    </row>
    <row r="3733" spans="1:20" ht="57.6" x14ac:dyDescent="0.3">
      <c r="A3733">
        <v>3390</v>
      </c>
      <c r="B3733" s="3" t="s">
        <v>3389</v>
      </c>
      <c r="C3733" s="3" t="s">
        <v>7500</v>
      </c>
      <c r="D3733" s="6">
        <v>1500</v>
      </c>
      <c r="E3733" s="8">
        <v>1536</v>
      </c>
      <c r="F3733" t="s">
        <v>8218</v>
      </c>
      <c r="G3733" t="s">
        <v>8223</v>
      </c>
      <c r="H3733" t="s">
        <v>8245</v>
      </c>
      <c r="I3733" s="14">
        <v>1405017345</v>
      </c>
      <c r="J3733" s="14">
        <v>1403721345</v>
      </c>
      <c r="K3733" t="b">
        <v>0</v>
      </c>
      <c r="L3733">
        <v>22</v>
      </c>
      <c r="M3733" t="b">
        <v>1</v>
      </c>
      <c r="N3733" t="s">
        <v>8269</v>
      </c>
      <c r="O3733">
        <f t="shared" si="257"/>
        <v>102</v>
      </c>
      <c r="P3733" t="s">
        <v>8319</v>
      </c>
      <c r="Q3733" t="s">
        <v>8320</v>
      </c>
      <c r="R3733" s="12">
        <f t="shared" si="254"/>
        <v>41815.774826388886</v>
      </c>
      <c r="S3733" s="13">
        <f t="shared" si="255"/>
        <v>41830.774826388886</v>
      </c>
      <c r="T3733">
        <f>YEAR(R3733)</f>
        <v>2014</v>
      </c>
    </row>
    <row r="3734" spans="1:20" ht="43.2" x14ac:dyDescent="0.3">
      <c r="A3734">
        <v>2845</v>
      </c>
      <c r="B3734" s="3" t="s">
        <v>2845</v>
      </c>
      <c r="C3734" s="3" t="s">
        <v>6955</v>
      </c>
      <c r="D3734" s="6">
        <v>7500</v>
      </c>
      <c r="E3734" s="8">
        <v>2366</v>
      </c>
      <c r="F3734" t="s">
        <v>8220</v>
      </c>
      <c r="G3734" t="s">
        <v>8223</v>
      </c>
      <c r="H3734" t="s">
        <v>8245</v>
      </c>
      <c r="I3734" s="14">
        <v>1433723033</v>
      </c>
      <c r="J3734" s="14">
        <v>1428539033</v>
      </c>
      <c r="K3734" t="b">
        <v>0</v>
      </c>
      <c r="L3734">
        <v>39</v>
      </c>
      <c r="M3734" t="b">
        <v>0</v>
      </c>
      <c r="N3734" t="s">
        <v>8269</v>
      </c>
      <c r="O3734">
        <f t="shared" si="257"/>
        <v>32</v>
      </c>
      <c r="P3734" t="s">
        <v>8319</v>
      </c>
      <c r="Q3734" t="s">
        <v>8320</v>
      </c>
      <c r="R3734" s="12">
        <f t="shared" si="254"/>
        <v>42103.016585648147</v>
      </c>
      <c r="S3734" s="13">
        <f t="shared" si="255"/>
        <v>42163.016585648147</v>
      </c>
    </row>
    <row r="3735" spans="1:20" ht="43.2" x14ac:dyDescent="0.3">
      <c r="A3735">
        <v>3835</v>
      </c>
      <c r="B3735" s="3" t="s">
        <v>3832</v>
      </c>
      <c r="C3735" s="3" t="s">
        <v>7944</v>
      </c>
      <c r="D3735" s="6">
        <v>200</v>
      </c>
      <c r="E3735" s="8">
        <v>320</v>
      </c>
      <c r="F3735" t="s">
        <v>8218</v>
      </c>
      <c r="G3735" t="s">
        <v>8224</v>
      </c>
      <c r="H3735" t="s">
        <v>8246</v>
      </c>
      <c r="I3735" s="14">
        <v>1461278208</v>
      </c>
      <c r="J3735" s="14">
        <v>1459463808</v>
      </c>
      <c r="K3735" t="b">
        <v>0</v>
      </c>
      <c r="L3735">
        <v>8</v>
      </c>
      <c r="M3735" t="b">
        <v>1</v>
      </c>
      <c r="N3735" t="s">
        <v>8269</v>
      </c>
      <c r="O3735">
        <f t="shared" si="257"/>
        <v>160</v>
      </c>
      <c r="P3735" t="s">
        <v>8319</v>
      </c>
      <c r="Q3735" t="s">
        <v>8320</v>
      </c>
      <c r="R3735" s="12">
        <f t="shared" si="254"/>
        <v>42460.94222222222</v>
      </c>
      <c r="S3735" s="13">
        <f t="shared" si="255"/>
        <v>42481.94222222222</v>
      </c>
    </row>
    <row r="3736" spans="1:20" ht="57.6" x14ac:dyDescent="0.3">
      <c r="A3736">
        <v>3150</v>
      </c>
      <c r="B3736" s="3" t="s">
        <v>3150</v>
      </c>
      <c r="C3736" s="3" t="s">
        <v>7260</v>
      </c>
      <c r="D3736" s="6">
        <v>3500</v>
      </c>
      <c r="E3736" s="8">
        <v>3535</v>
      </c>
      <c r="F3736" t="s">
        <v>8218</v>
      </c>
      <c r="G3736" t="s">
        <v>8223</v>
      </c>
      <c r="H3736" t="s">
        <v>8245</v>
      </c>
      <c r="I3736" s="14">
        <v>1295928000</v>
      </c>
      <c r="J3736" s="14">
        <v>1288160403</v>
      </c>
      <c r="K3736" t="b">
        <v>1</v>
      </c>
      <c r="L3736">
        <v>104</v>
      </c>
      <c r="M3736" t="b">
        <v>1</v>
      </c>
      <c r="N3736" t="s">
        <v>8269</v>
      </c>
      <c r="O3736">
        <f t="shared" si="257"/>
        <v>101</v>
      </c>
      <c r="P3736" t="s">
        <v>8319</v>
      </c>
      <c r="Q3736" t="s">
        <v>8320</v>
      </c>
      <c r="R3736" s="12">
        <f t="shared" si="254"/>
        <v>40478.263923611114</v>
      </c>
      <c r="S3736" s="13">
        <f t="shared" si="255"/>
        <v>40568.166666666664</v>
      </c>
      <c r="T3736">
        <f>YEAR(R3736)</f>
        <v>2010</v>
      </c>
    </row>
    <row r="3737" spans="1:20" ht="72" x14ac:dyDescent="0.3">
      <c r="A3737">
        <v>1287</v>
      </c>
      <c r="B3737" s="3" t="s">
        <v>1288</v>
      </c>
      <c r="C3737" s="3" t="s">
        <v>5397</v>
      </c>
      <c r="D3737" s="6">
        <v>250</v>
      </c>
      <c r="E3737" s="8">
        <v>605</v>
      </c>
      <c r="F3737" t="s">
        <v>8218</v>
      </c>
      <c r="G3737" t="s">
        <v>8224</v>
      </c>
      <c r="H3737" t="s">
        <v>8246</v>
      </c>
      <c r="I3737" s="14">
        <v>1434120856</v>
      </c>
      <c r="J3737" s="14">
        <v>1428936856</v>
      </c>
      <c r="K3737" t="b">
        <v>0</v>
      </c>
      <c r="L3737">
        <v>25</v>
      </c>
      <c r="M3737" t="b">
        <v>1</v>
      </c>
      <c r="N3737" t="s">
        <v>8269</v>
      </c>
      <c r="O3737">
        <f t="shared" si="257"/>
        <v>242</v>
      </c>
      <c r="P3737" t="s">
        <v>8319</v>
      </c>
      <c r="Q3737" t="s">
        <v>8320</v>
      </c>
      <c r="R3737" s="12">
        <f t="shared" si="254"/>
        <v>42107.621018518519</v>
      </c>
      <c r="S3737" s="13">
        <f t="shared" si="255"/>
        <v>42167.621018518519</v>
      </c>
    </row>
    <row r="3738" spans="1:20" ht="43.2" x14ac:dyDescent="0.3">
      <c r="A3738">
        <v>3524</v>
      </c>
      <c r="B3738" s="3" t="s">
        <v>3523</v>
      </c>
      <c r="C3738" s="3" t="s">
        <v>7634</v>
      </c>
      <c r="D3738" s="6">
        <v>10000</v>
      </c>
      <c r="E3738" s="8">
        <v>10156</v>
      </c>
      <c r="F3738" t="s">
        <v>8218</v>
      </c>
      <c r="G3738" t="s">
        <v>8223</v>
      </c>
      <c r="H3738" t="s">
        <v>8245</v>
      </c>
      <c r="I3738" s="14">
        <v>1410580800</v>
      </c>
      <c r="J3738" s="14">
        <v>1409336373</v>
      </c>
      <c r="K3738" t="b">
        <v>0</v>
      </c>
      <c r="L3738">
        <v>74</v>
      </c>
      <c r="M3738" t="b">
        <v>1</v>
      </c>
      <c r="N3738" t="s">
        <v>8269</v>
      </c>
      <c r="O3738">
        <f t="shared" si="257"/>
        <v>102</v>
      </c>
      <c r="P3738" t="s">
        <v>8319</v>
      </c>
      <c r="Q3738" t="s">
        <v>8320</v>
      </c>
      <c r="R3738" s="12">
        <f t="shared" si="254"/>
        <v>41880.76357638889</v>
      </c>
      <c r="S3738" s="13">
        <f t="shared" si="255"/>
        <v>41895.166666666664</v>
      </c>
      <c r="T3738">
        <f t="shared" ref="T3738:T3741" si="259">YEAR(R3738)</f>
        <v>2014</v>
      </c>
    </row>
    <row r="3739" spans="1:20" ht="43.2" x14ac:dyDescent="0.3">
      <c r="A3739">
        <v>3716</v>
      </c>
      <c r="B3739" s="3" t="s">
        <v>3713</v>
      </c>
      <c r="C3739" s="3" t="s">
        <v>7826</v>
      </c>
      <c r="D3739" s="6">
        <v>800</v>
      </c>
      <c r="E3739" s="8">
        <v>1246</v>
      </c>
      <c r="F3739" t="s">
        <v>8218</v>
      </c>
      <c r="G3739" t="s">
        <v>8223</v>
      </c>
      <c r="H3739" t="s">
        <v>8245</v>
      </c>
      <c r="I3739" s="14">
        <v>1453411109</v>
      </c>
      <c r="J3739" s="14">
        <v>1450819109</v>
      </c>
      <c r="K3739" t="b">
        <v>0</v>
      </c>
      <c r="L3739">
        <v>24</v>
      </c>
      <c r="M3739" t="b">
        <v>1</v>
      </c>
      <c r="N3739" t="s">
        <v>8269</v>
      </c>
      <c r="O3739">
        <f t="shared" si="257"/>
        <v>156</v>
      </c>
      <c r="P3739" t="s">
        <v>8319</v>
      </c>
      <c r="Q3739" t="s">
        <v>8320</v>
      </c>
      <c r="R3739" s="12">
        <f t="shared" si="254"/>
        <v>42360.887835648144</v>
      </c>
      <c r="S3739" s="13">
        <f t="shared" si="255"/>
        <v>42390.887835648144</v>
      </c>
      <c r="T3739">
        <f t="shared" si="259"/>
        <v>2015</v>
      </c>
    </row>
    <row r="3740" spans="1:20" ht="43.2" x14ac:dyDescent="0.3">
      <c r="A3740">
        <v>3381</v>
      </c>
      <c r="B3740" s="3" t="s">
        <v>3380</v>
      </c>
      <c r="C3740" s="3" t="s">
        <v>7491</v>
      </c>
      <c r="D3740" s="6">
        <v>4000</v>
      </c>
      <c r="E3740" s="8">
        <v>4090</v>
      </c>
      <c r="F3740" t="s">
        <v>8218</v>
      </c>
      <c r="G3740" t="s">
        <v>8223</v>
      </c>
      <c r="H3740" t="s">
        <v>8245</v>
      </c>
      <c r="I3740" s="14">
        <v>1426044383</v>
      </c>
      <c r="J3740" s="14">
        <v>1423455983</v>
      </c>
      <c r="K3740" t="b">
        <v>0</v>
      </c>
      <c r="L3740">
        <v>48</v>
      </c>
      <c r="M3740" t="b">
        <v>1</v>
      </c>
      <c r="N3740" t="s">
        <v>8269</v>
      </c>
      <c r="O3740">
        <f t="shared" si="257"/>
        <v>102</v>
      </c>
      <c r="P3740" t="s">
        <v>8319</v>
      </c>
      <c r="Q3740" t="s">
        <v>8320</v>
      </c>
      <c r="R3740" s="12">
        <f t="shared" si="254"/>
        <v>42044.184988425928</v>
      </c>
      <c r="S3740" s="13">
        <f t="shared" si="255"/>
        <v>42074.143321759257</v>
      </c>
      <c r="T3740">
        <f t="shared" si="259"/>
        <v>2015</v>
      </c>
    </row>
    <row r="3741" spans="1:20" ht="43.2" x14ac:dyDescent="0.3">
      <c r="A3741">
        <v>2831</v>
      </c>
      <c r="B3741" s="3" t="s">
        <v>2831</v>
      </c>
      <c r="C3741" s="3" t="s">
        <v>6941</v>
      </c>
      <c r="D3741" s="6">
        <v>3000</v>
      </c>
      <c r="E3741" s="8">
        <v>3320</v>
      </c>
      <c r="F3741" t="s">
        <v>8218</v>
      </c>
      <c r="G3741" t="s">
        <v>8223</v>
      </c>
      <c r="H3741" t="s">
        <v>8245</v>
      </c>
      <c r="I3741" s="14">
        <v>1437076070</v>
      </c>
      <c r="J3741" s="14">
        <v>1434484070</v>
      </c>
      <c r="K3741" t="b">
        <v>0</v>
      </c>
      <c r="L3741">
        <v>52</v>
      </c>
      <c r="M3741" t="b">
        <v>1</v>
      </c>
      <c r="N3741" t="s">
        <v>8269</v>
      </c>
      <c r="O3741">
        <f t="shared" si="257"/>
        <v>111</v>
      </c>
      <c r="P3741" t="s">
        <v>8319</v>
      </c>
      <c r="Q3741" t="s">
        <v>8320</v>
      </c>
      <c r="R3741" s="12">
        <f t="shared" si="254"/>
        <v>42171.824884259258</v>
      </c>
      <c r="S3741" s="13">
        <f t="shared" si="255"/>
        <v>42201.824884259258</v>
      </c>
      <c r="T3741">
        <f t="shared" si="259"/>
        <v>2015</v>
      </c>
    </row>
    <row r="3742" spans="1:20" ht="57.6" x14ac:dyDescent="0.3">
      <c r="A3742">
        <v>3966</v>
      </c>
      <c r="B3742" s="3" t="s">
        <v>3963</v>
      </c>
      <c r="C3742" s="3" t="s">
        <v>8073</v>
      </c>
      <c r="D3742" s="6">
        <v>7500</v>
      </c>
      <c r="E3742" s="8">
        <v>45</v>
      </c>
      <c r="F3742" t="s">
        <v>8220</v>
      </c>
      <c r="G3742" t="s">
        <v>8223</v>
      </c>
      <c r="H3742" t="s">
        <v>8245</v>
      </c>
      <c r="I3742" s="14">
        <v>1406170740</v>
      </c>
      <c r="J3742" s="14">
        <v>1402506278</v>
      </c>
      <c r="K3742" t="b">
        <v>0</v>
      </c>
      <c r="L3742">
        <v>2</v>
      </c>
      <c r="M3742" t="b">
        <v>0</v>
      </c>
      <c r="N3742" t="s">
        <v>8269</v>
      </c>
      <c r="O3742">
        <f t="shared" si="257"/>
        <v>1</v>
      </c>
      <c r="P3742" t="s">
        <v>8319</v>
      </c>
      <c r="Q3742" t="s">
        <v>8320</v>
      </c>
      <c r="R3742" s="12">
        <f t="shared" si="254"/>
        <v>41801.711550925924</v>
      </c>
      <c r="S3742" s="13">
        <f t="shared" si="255"/>
        <v>41844.124305555553</v>
      </c>
    </row>
    <row r="3743" spans="1:20" ht="28.8" x14ac:dyDescent="0.3">
      <c r="A3743">
        <v>3862</v>
      </c>
      <c r="B3743" s="3" t="s">
        <v>3859</v>
      </c>
      <c r="C3743" s="3" t="s">
        <v>7971</v>
      </c>
      <c r="D3743" s="6">
        <v>7500</v>
      </c>
      <c r="E3743" s="8">
        <v>1</v>
      </c>
      <c r="F3743" t="s">
        <v>8220</v>
      </c>
      <c r="G3743" t="s">
        <v>8223</v>
      </c>
      <c r="H3743" t="s">
        <v>8245</v>
      </c>
      <c r="I3743" s="14">
        <v>1473699540</v>
      </c>
      <c r="J3743" s="14">
        <v>1472451356</v>
      </c>
      <c r="K3743" t="b">
        <v>0</v>
      </c>
      <c r="L3743">
        <v>1</v>
      </c>
      <c r="M3743" t="b">
        <v>0</v>
      </c>
      <c r="N3743" t="s">
        <v>8269</v>
      </c>
      <c r="O3743">
        <f t="shared" si="257"/>
        <v>0</v>
      </c>
      <c r="P3743" t="s">
        <v>8319</v>
      </c>
      <c r="Q3743" t="s">
        <v>8320</v>
      </c>
      <c r="R3743" s="12">
        <f t="shared" si="254"/>
        <v>42611.261064814811</v>
      </c>
      <c r="S3743" s="13">
        <f t="shared" si="255"/>
        <v>42625.707638888889</v>
      </c>
    </row>
    <row r="3744" spans="1:20" ht="43.2" x14ac:dyDescent="0.3">
      <c r="A3744">
        <v>3911</v>
      </c>
      <c r="B3744" s="3" t="s">
        <v>3908</v>
      </c>
      <c r="C3744" s="3" t="s">
        <v>8019</v>
      </c>
      <c r="D3744" s="6">
        <v>8000</v>
      </c>
      <c r="E3744" s="8">
        <v>2993</v>
      </c>
      <c r="F3744" t="s">
        <v>8220</v>
      </c>
      <c r="G3744" t="s">
        <v>8223</v>
      </c>
      <c r="H3744" t="s">
        <v>8245</v>
      </c>
      <c r="I3744" s="14">
        <v>1417033777</v>
      </c>
      <c r="J3744" s="14">
        <v>1414438177</v>
      </c>
      <c r="K3744" t="b">
        <v>0</v>
      </c>
      <c r="L3744">
        <v>36</v>
      </c>
      <c r="M3744" t="b">
        <v>0</v>
      </c>
      <c r="N3744" t="s">
        <v>8269</v>
      </c>
      <c r="O3744">
        <f t="shared" si="257"/>
        <v>37</v>
      </c>
      <c r="P3744" t="s">
        <v>8319</v>
      </c>
      <c r="Q3744" t="s">
        <v>8320</v>
      </c>
      <c r="R3744" s="12">
        <f t="shared" si="254"/>
        <v>41939.8122337963</v>
      </c>
      <c r="S3744" s="13">
        <f t="shared" si="255"/>
        <v>41969.853900462964</v>
      </c>
    </row>
    <row r="3745" spans="1:20" ht="43.2" x14ac:dyDescent="0.3">
      <c r="A3745">
        <v>3525</v>
      </c>
      <c r="B3745" s="3" t="s">
        <v>3524</v>
      </c>
      <c r="C3745" s="3" t="s">
        <v>7635</v>
      </c>
      <c r="D3745" s="6">
        <v>500</v>
      </c>
      <c r="E3745" s="8">
        <v>530</v>
      </c>
      <c r="F3745" t="s">
        <v>8218</v>
      </c>
      <c r="G3745" t="s">
        <v>8223</v>
      </c>
      <c r="H3745" t="s">
        <v>8245</v>
      </c>
      <c r="I3745" s="14">
        <v>1439136000</v>
      </c>
      <c r="J3745" s="14">
        <v>1438188106</v>
      </c>
      <c r="K3745" t="b">
        <v>0</v>
      </c>
      <c r="L3745">
        <v>7</v>
      </c>
      <c r="M3745" t="b">
        <v>1</v>
      </c>
      <c r="N3745" t="s">
        <v>8269</v>
      </c>
      <c r="O3745">
        <f t="shared" si="257"/>
        <v>106</v>
      </c>
      <c r="P3745" t="s">
        <v>8319</v>
      </c>
      <c r="Q3745" t="s">
        <v>8320</v>
      </c>
      <c r="R3745" s="12">
        <f t="shared" si="254"/>
        <v>42214.6956712963</v>
      </c>
      <c r="S3745" s="13">
        <f t="shared" si="255"/>
        <v>42225.666666666672</v>
      </c>
      <c r="T3745">
        <f>YEAR(R3745)</f>
        <v>2015</v>
      </c>
    </row>
    <row r="3746" spans="1:20" ht="43.2" x14ac:dyDescent="0.3">
      <c r="A3746">
        <v>3616</v>
      </c>
      <c r="B3746" s="3" t="s">
        <v>3614</v>
      </c>
      <c r="C3746" s="3" t="s">
        <v>7726</v>
      </c>
      <c r="D3746" s="6">
        <v>2500</v>
      </c>
      <c r="E3746" s="8">
        <v>3120</v>
      </c>
      <c r="F3746" t="s">
        <v>8218</v>
      </c>
      <c r="G3746" t="s">
        <v>8224</v>
      </c>
      <c r="H3746" t="s">
        <v>8246</v>
      </c>
      <c r="I3746" s="14">
        <v>1426801664</v>
      </c>
      <c r="J3746" s="14">
        <v>1424213264</v>
      </c>
      <c r="K3746" t="b">
        <v>0</v>
      </c>
      <c r="L3746">
        <v>45</v>
      </c>
      <c r="M3746" t="b">
        <v>1</v>
      </c>
      <c r="N3746" t="s">
        <v>8269</v>
      </c>
      <c r="O3746">
        <f t="shared" si="257"/>
        <v>125</v>
      </c>
      <c r="P3746" t="s">
        <v>8319</v>
      </c>
      <c r="Q3746" t="s">
        <v>8320</v>
      </c>
      <c r="R3746" s="12">
        <f t="shared" si="254"/>
        <v>42052.949814814812</v>
      </c>
      <c r="S3746" s="13">
        <f t="shared" si="255"/>
        <v>42082.908148148148</v>
      </c>
    </row>
    <row r="3747" spans="1:20" ht="43.2" x14ac:dyDescent="0.3">
      <c r="A3747">
        <v>3503</v>
      </c>
      <c r="B3747" s="3" t="s">
        <v>3502</v>
      </c>
      <c r="C3747" s="3" t="s">
        <v>7613</v>
      </c>
      <c r="D3747" s="6">
        <v>2500</v>
      </c>
      <c r="E3747" s="8">
        <v>2689</v>
      </c>
      <c r="F3747" t="s">
        <v>8218</v>
      </c>
      <c r="G3747" t="s">
        <v>8224</v>
      </c>
      <c r="H3747" t="s">
        <v>8246</v>
      </c>
      <c r="I3747" s="14">
        <v>1469359728</v>
      </c>
      <c r="J3747" s="14">
        <v>1466767728</v>
      </c>
      <c r="K3747" t="b">
        <v>0</v>
      </c>
      <c r="L3747">
        <v>38</v>
      </c>
      <c r="M3747" t="b">
        <v>1</v>
      </c>
      <c r="N3747" t="s">
        <v>8269</v>
      </c>
      <c r="O3747">
        <f t="shared" si="257"/>
        <v>108</v>
      </c>
      <c r="P3747" t="s">
        <v>8319</v>
      </c>
      <c r="Q3747" t="s">
        <v>8320</v>
      </c>
      <c r="R3747" s="12">
        <f t="shared" si="254"/>
        <v>42545.478333333333</v>
      </c>
      <c r="S3747" s="13">
        <f t="shared" si="255"/>
        <v>42575.478333333333</v>
      </c>
    </row>
    <row r="3748" spans="1:20" ht="43.2" x14ac:dyDescent="0.3">
      <c r="A3748">
        <v>2850</v>
      </c>
      <c r="B3748" s="3" t="s">
        <v>2850</v>
      </c>
      <c r="C3748" s="3" t="s">
        <v>6960</v>
      </c>
      <c r="D3748" s="6">
        <v>8000</v>
      </c>
      <c r="E3748" s="8">
        <v>311</v>
      </c>
      <c r="F3748" t="s">
        <v>8220</v>
      </c>
      <c r="G3748" t="s">
        <v>8223</v>
      </c>
      <c r="H3748" t="s">
        <v>8245</v>
      </c>
      <c r="I3748" s="14">
        <v>1409962211</v>
      </c>
      <c r="J3748" s="14">
        <v>1407370211</v>
      </c>
      <c r="K3748" t="b">
        <v>0</v>
      </c>
      <c r="L3748">
        <v>13</v>
      </c>
      <c r="M3748" t="b">
        <v>0</v>
      </c>
      <c r="N3748" t="s">
        <v>8269</v>
      </c>
      <c r="O3748">
        <f t="shared" si="257"/>
        <v>4</v>
      </c>
      <c r="P3748" t="s">
        <v>8319</v>
      </c>
      <c r="Q3748" t="s">
        <v>8320</v>
      </c>
      <c r="R3748" s="12">
        <f t="shared" si="254"/>
        <v>41858.007071759261</v>
      </c>
      <c r="S3748" s="13">
        <f t="shared" si="255"/>
        <v>41888.007071759261</v>
      </c>
    </row>
    <row r="3749" spans="1:20" ht="43.2" x14ac:dyDescent="0.3">
      <c r="A3749">
        <v>3657</v>
      </c>
      <c r="B3749" s="3" t="s">
        <v>3654</v>
      </c>
      <c r="C3749" s="3" t="s">
        <v>7767</v>
      </c>
      <c r="D3749" s="6">
        <v>2000</v>
      </c>
      <c r="E3749" s="8">
        <v>2215</v>
      </c>
      <c r="F3749" t="s">
        <v>8218</v>
      </c>
      <c r="G3749" t="s">
        <v>8231</v>
      </c>
      <c r="H3749" t="s">
        <v>8252</v>
      </c>
      <c r="I3749" s="14">
        <v>1464817320</v>
      </c>
      <c r="J3749" s="14">
        <v>1462806419</v>
      </c>
      <c r="K3749" t="b">
        <v>0</v>
      </c>
      <c r="L3749">
        <v>20</v>
      </c>
      <c r="M3749" t="b">
        <v>1</v>
      </c>
      <c r="N3749" t="s">
        <v>8269</v>
      </c>
      <c r="O3749">
        <f t="shared" si="257"/>
        <v>111</v>
      </c>
      <c r="P3749" t="s">
        <v>8319</v>
      </c>
      <c r="Q3749" t="s">
        <v>8320</v>
      </c>
      <c r="R3749" s="12">
        <f t="shared" si="254"/>
        <v>42499.629849537043</v>
      </c>
      <c r="S3749" s="13">
        <f t="shared" si="255"/>
        <v>42522.904166666667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4">
        <v>1455602340</v>
      </c>
      <c r="J3750" s="14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57"/>
        <v>104</v>
      </c>
      <c r="P3750" t="s">
        <v>8319</v>
      </c>
      <c r="Q3750" t="s">
        <v>8357</v>
      </c>
      <c r="R3750" s="12">
        <f t="shared" si="254"/>
        <v>42395.706435185188</v>
      </c>
      <c r="S3750" s="13">
        <f t="shared" si="255"/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4">
        <v>1461902340</v>
      </c>
      <c r="J3751" s="14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57"/>
        <v>105</v>
      </c>
      <c r="P3751" t="s">
        <v>8319</v>
      </c>
      <c r="Q3751" t="s">
        <v>8357</v>
      </c>
      <c r="R3751" s="12">
        <f t="shared" si="254"/>
        <v>42458.127175925925</v>
      </c>
      <c r="S3751" s="13">
        <f t="shared" si="255"/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4">
        <v>1423555140</v>
      </c>
      <c r="J3752" s="14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57"/>
        <v>100</v>
      </c>
      <c r="P3752" t="s">
        <v>8319</v>
      </c>
      <c r="Q3752" t="s">
        <v>8357</v>
      </c>
      <c r="R3752" s="12">
        <f t="shared" si="254"/>
        <v>42016.981574074074</v>
      </c>
      <c r="S3752" s="13">
        <f t="shared" si="255"/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4">
        <v>1459641073</v>
      </c>
      <c r="J3753" s="14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57"/>
        <v>133</v>
      </c>
      <c r="P3753" t="s">
        <v>8319</v>
      </c>
      <c r="Q3753" t="s">
        <v>8357</v>
      </c>
      <c r="R3753" s="12">
        <f t="shared" si="254"/>
        <v>42403.035567129627</v>
      </c>
      <c r="S3753" s="13">
        <f t="shared" si="255"/>
        <v>42462.993900462956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4">
        <v>1476651600</v>
      </c>
      <c r="J3754" s="1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57"/>
        <v>113</v>
      </c>
      <c r="P3754" t="s">
        <v>8319</v>
      </c>
      <c r="Q3754" t="s">
        <v>8357</v>
      </c>
      <c r="R3754" s="12">
        <f t="shared" si="254"/>
        <v>42619.802488425921</v>
      </c>
      <c r="S3754" s="13">
        <f t="shared" si="255"/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4">
        <v>1433289600</v>
      </c>
      <c r="J3755" s="14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57"/>
        <v>103</v>
      </c>
      <c r="P3755" t="s">
        <v>8319</v>
      </c>
      <c r="Q3755" t="s">
        <v>8357</v>
      </c>
      <c r="R3755" s="12">
        <f t="shared" si="254"/>
        <v>42128.824074074073</v>
      </c>
      <c r="S3755" s="13">
        <f t="shared" si="255"/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4">
        <v>1406350740</v>
      </c>
      <c r="J3756" s="14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57"/>
        <v>120</v>
      </c>
      <c r="P3756" t="s">
        <v>8319</v>
      </c>
      <c r="Q3756" t="s">
        <v>8357</v>
      </c>
      <c r="R3756" s="12">
        <f t="shared" si="254"/>
        <v>41808.881215277775</v>
      </c>
      <c r="S3756" s="13">
        <f t="shared" si="255"/>
        <v>41846.207638888889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4">
        <v>1460753307</v>
      </c>
      <c r="J3757" s="14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57"/>
        <v>130</v>
      </c>
      <c r="P3757" t="s">
        <v>8319</v>
      </c>
      <c r="Q3757" t="s">
        <v>8357</v>
      </c>
      <c r="R3757" s="12">
        <f t="shared" si="254"/>
        <v>42445.866979166662</v>
      </c>
      <c r="S3757" s="13">
        <f t="shared" si="255"/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4">
        <v>1402515198</v>
      </c>
      <c r="J3758" s="14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57"/>
        <v>101</v>
      </c>
      <c r="P3758" t="s">
        <v>8319</v>
      </c>
      <c r="Q3758" t="s">
        <v>8357</v>
      </c>
      <c r="R3758" s="12">
        <f t="shared" si="254"/>
        <v>41771.814791666664</v>
      </c>
      <c r="S3758" s="13">
        <f t="shared" si="255"/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4">
        <v>1417465515</v>
      </c>
      <c r="J3759" s="14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57"/>
        <v>109</v>
      </c>
      <c r="P3759" t="s">
        <v>8319</v>
      </c>
      <c r="Q3759" t="s">
        <v>8357</v>
      </c>
      <c r="R3759" s="12">
        <f t="shared" si="254"/>
        <v>41954.850868055553</v>
      </c>
      <c r="S3759" s="13">
        <f t="shared" si="255"/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4">
        <v>1400475600</v>
      </c>
      <c r="J3760" s="14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57"/>
        <v>102</v>
      </c>
      <c r="P3760" t="s">
        <v>8319</v>
      </c>
      <c r="Q3760" t="s">
        <v>8357</v>
      </c>
      <c r="R3760" s="12">
        <f t="shared" si="254"/>
        <v>41747.471504629626</v>
      </c>
      <c r="S3760" s="13">
        <f t="shared" si="255"/>
        <v>41778.208333333336</v>
      </c>
    </row>
    <row r="3761" spans="1:19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4">
        <v>1440556553</v>
      </c>
      <c r="J3761" s="14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57"/>
        <v>110</v>
      </c>
      <c r="P3761" t="s">
        <v>8319</v>
      </c>
      <c r="Q3761" t="s">
        <v>8357</v>
      </c>
      <c r="R3761" s="12">
        <f t="shared" si="254"/>
        <v>42182.108252314814</v>
      </c>
      <c r="S3761" s="13">
        <f t="shared" si="255"/>
        <v>42242.108252314814</v>
      </c>
    </row>
    <row r="3762" spans="1:19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4">
        <v>1399293386</v>
      </c>
      <c r="J3762" s="14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57"/>
        <v>101</v>
      </c>
      <c r="P3762" t="s">
        <v>8319</v>
      </c>
      <c r="Q3762" t="s">
        <v>8357</v>
      </c>
      <c r="R3762" s="12">
        <f t="shared" si="254"/>
        <v>41739.525300925925</v>
      </c>
      <c r="S3762" s="13">
        <f t="shared" si="255"/>
        <v>41764.525300925925</v>
      </c>
    </row>
    <row r="3763" spans="1:19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4">
        <v>1439247600</v>
      </c>
      <c r="J3763" s="14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57"/>
        <v>100</v>
      </c>
      <c r="P3763" t="s">
        <v>8319</v>
      </c>
      <c r="Q3763" t="s">
        <v>8357</v>
      </c>
      <c r="R3763" s="12">
        <f t="shared" si="254"/>
        <v>42173.466863425929</v>
      </c>
      <c r="S3763" s="13">
        <f t="shared" si="255"/>
        <v>42226.958333333328</v>
      </c>
    </row>
    <row r="3764" spans="1:19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4">
        <v>1438543889</v>
      </c>
      <c r="J3764" s="1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57"/>
        <v>106</v>
      </c>
      <c r="P3764" t="s">
        <v>8319</v>
      </c>
      <c r="Q3764" t="s">
        <v>8357</v>
      </c>
      <c r="R3764" s="12">
        <f t="shared" si="254"/>
        <v>42193.813530092593</v>
      </c>
      <c r="S3764" s="13">
        <f t="shared" si="255"/>
        <v>42218.813530092593</v>
      </c>
    </row>
    <row r="3765" spans="1:19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4">
        <v>1427907626</v>
      </c>
      <c r="J3765" s="14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57"/>
        <v>100</v>
      </c>
      <c r="P3765" t="s">
        <v>8319</v>
      </c>
      <c r="Q3765" t="s">
        <v>8357</v>
      </c>
      <c r="R3765" s="12">
        <f t="shared" si="254"/>
        <v>42065.750300925924</v>
      </c>
      <c r="S3765" s="13">
        <f t="shared" si="255"/>
        <v>42095.708634259259</v>
      </c>
    </row>
    <row r="3766" spans="1:19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4">
        <v>1464482160</v>
      </c>
      <c r="J3766" s="14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57"/>
        <v>100</v>
      </c>
      <c r="P3766" t="s">
        <v>8319</v>
      </c>
      <c r="Q3766" t="s">
        <v>8357</v>
      </c>
      <c r="R3766" s="12">
        <f t="shared" si="254"/>
        <v>42499.842962962968</v>
      </c>
      <c r="S3766" s="13">
        <f t="shared" si="255"/>
        <v>42519.024999999994</v>
      </c>
    </row>
    <row r="3767" spans="1:19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4">
        <v>1406745482</v>
      </c>
      <c r="J3767" s="14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57"/>
        <v>113</v>
      </c>
      <c r="P3767" t="s">
        <v>8319</v>
      </c>
      <c r="Q3767" t="s">
        <v>8357</v>
      </c>
      <c r="R3767" s="12">
        <f t="shared" si="254"/>
        <v>41820.776412037041</v>
      </c>
      <c r="S3767" s="13">
        <f t="shared" si="255"/>
        <v>41850.776412037041</v>
      </c>
    </row>
    <row r="3768" spans="1:19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4">
        <v>1404360045</v>
      </c>
      <c r="J3768" s="14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57"/>
        <v>103</v>
      </c>
      <c r="P3768" t="s">
        <v>8319</v>
      </c>
      <c r="Q3768" t="s">
        <v>8357</v>
      </c>
      <c r="R3768" s="12">
        <f t="shared" si="254"/>
        <v>41788.167187500003</v>
      </c>
      <c r="S3768" s="13">
        <f t="shared" si="255"/>
        <v>41823.167187500003</v>
      </c>
    </row>
    <row r="3769" spans="1:19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4">
        <v>1425185940</v>
      </c>
      <c r="J3769" s="14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57"/>
        <v>117</v>
      </c>
      <c r="P3769" t="s">
        <v>8319</v>
      </c>
      <c r="Q3769" t="s">
        <v>8357</v>
      </c>
      <c r="R3769" s="12">
        <f t="shared" si="254"/>
        <v>42050.019641203704</v>
      </c>
      <c r="S3769" s="13">
        <f t="shared" si="255"/>
        <v>42064.207638888889</v>
      </c>
    </row>
    <row r="3770" spans="1:19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4">
        <v>1402594090</v>
      </c>
      <c r="J3770" s="14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57"/>
        <v>108</v>
      </c>
      <c r="P3770" t="s">
        <v>8319</v>
      </c>
      <c r="Q3770" t="s">
        <v>8357</v>
      </c>
      <c r="R3770" s="12">
        <f t="shared" si="254"/>
        <v>41772.727893518517</v>
      </c>
      <c r="S3770" s="13">
        <f t="shared" si="255"/>
        <v>41802.727893518517</v>
      </c>
    </row>
    <row r="3771" spans="1:19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4">
        <v>1460730079</v>
      </c>
      <c r="J3771" s="14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57"/>
        <v>100</v>
      </c>
      <c r="P3771" t="s">
        <v>8319</v>
      </c>
      <c r="Q3771" t="s">
        <v>8357</v>
      </c>
      <c r="R3771" s="12">
        <f t="shared" si="254"/>
        <v>42445.598136574074</v>
      </c>
      <c r="S3771" s="13">
        <f t="shared" si="255"/>
        <v>42475.598136574074</v>
      </c>
    </row>
    <row r="3772" spans="1:19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4">
        <v>1434234010</v>
      </c>
      <c r="J3772" s="14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57"/>
        <v>100</v>
      </c>
      <c r="P3772" t="s">
        <v>8319</v>
      </c>
      <c r="Q3772" t="s">
        <v>8357</v>
      </c>
      <c r="R3772" s="12">
        <f t="shared" si="254"/>
        <v>42138.930671296301</v>
      </c>
      <c r="S3772" s="13">
        <f t="shared" si="255"/>
        <v>42168.930671296301</v>
      </c>
    </row>
    <row r="3773" spans="1:19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4">
        <v>1463529600</v>
      </c>
      <c r="J3773" s="14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57"/>
        <v>146</v>
      </c>
      <c r="P3773" t="s">
        <v>8319</v>
      </c>
      <c r="Q3773" t="s">
        <v>8357</v>
      </c>
      <c r="R3773" s="12">
        <f t="shared" si="254"/>
        <v>42493.857083333336</v>
      </c>
      <c r="S3773" s="13">
        <f t="shared" si="255"/>
        <v>42508</v>
      </c>
    </row>
    <row r="3774" spans="1:19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4">
        <v>1480399200</v>
      </c>
      <c r="J3774" s="1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57"/>
        <v>110</v>
      </c>
      <c r="P3774" t="s">
        <v>8319</v>
      </c>
      <c r="Q3774" t="s">
        <v>8357</v>
      </c>
      <c r="R3774" s="12">
        <f t="shared" si="254"/>
        <v>42682.616967592592</v>
      </c>
      <c r="S3774" s="13">
        <f t="shared" si="255"/>
        <v>42703.25</v>
      </c>
    </row>
    <row r="3775" spans="1:19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4">
        <v>1479175680</v>
      </c>
      <c r="J3775" s="14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57"/>
        <v>108</v>
      </c>
      <c r="P3775" t="s">
        <v>8319</v>
      </c>
      <c r="Q3775" t="s">
        <v>8357</v>
      </c>
      <c r="R3775" s="12">
        <f t="shared" si="254"/>
        <v>42656.005173611105</v>
      </c>
      <c r="S3775" s="13">
        <f t="shared" si="255"/>
        <v>42689.088888888888</v>
      </c>
    </row>
    <row r="3776" spans="1:19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4">
        <v>1428606055</v>
      </c>
      <c r="J3776" s="14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57"/>
        <v>100</v>
      </c>
      <c r="P3776" t="s">
        <v>8319</v>
      </c>
      <c r="Q3776" t="s">
        <v>8357</v>
      </c>
      <c r="R3776" s="12">
        <f t="shared" si="254"/>
        <v>42087.792303240742</v>
      </c>
      <c r="S3776" s="13">
        <f t="shared" si="255"/>
        <v>42103.792303240742</v>
      </c>
    </row>
    <row r="3777" spans="1:19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4">
        <v>1428552000</v>
      </c>
      <c r="J3777" s="14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57"/>
        <v>100</v>
      </c>
      <c r="P3777" t="s">
        <v>8319</v>
      </c>
      <c r="Q3777" t="s">
        <v>8357</v>
      </c>
      <c r="R3777" s="12">
        <f t="shared" si="254"/>
        <v>42075.942627314813</v>
      </c>
      <c r="S3777" s="13">
        <f t="shared" si="255"/>
        <v>42103.166666666672</v>
      </c>
    </row>
    <row r="3778" spans="1:19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4">
        <v>1406854800</v>
      </c>
      <c r="J3778" s="14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57"/>
        <v>107</v>
      </c>
      <c r="P3778" t="s">
        <v>8319</v>
      </c>
      <c r="Q3778" t="s">
        <v>8357</v>
      </c>
      <c r="R3778" s="12">
        <f t="shared" ref="R3778:R3841" si="260">(((J3778/60)/60)/24)+DATE(1970,1,1)</f>
        <v>41814.367800925924</v>
      </c>
      <c r="S3778" s="13">
        <f t="shared" ref="S3778:S3841" si="261">(((I3778/60)/60)/24)+DATE(1970,1,1)</f>
        <v>41852.041666666664</v>
      </c>
    </row>
    <row r="3779" spans="1:19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4">
        <v>1411790400</v>
      </c>
      <c r="J3779" s="14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57"/>
        <v>143</v>
      </c>
      <c r="P3779" t="s">
        <v>8319</v>
      </c>
      <c r="Q3779" t="s">
        <v>8357</v>
      </c>
      <c r="R3779" s="12">
        <f t="shared" si="260"/>
        <v>41887.111354166671</v>
      </c>
      <c r="S3779" s="13">
        <f t="shared" si="261"/>
        <v>41909.166666666664</v>
      </c>
    </row>
    <row r="3780" spans="1:19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4">
        <v>1423942780</v>
      </c>
      <c r="J3780" s="14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57"/>
        <v>105</v>
      </c>
      <c r="P3780" t="s">
        <v>8319</v>
      </c>
      <c r="Q3780" t="s">
        <v>8357</v>
      </c>
      <c r="R3780" s="12">
        <f t="shared" si="260"/>
        <v>41989.819212962961</v>
      </c>
      <c r="S3780" s="13">
        <f t="shared" si="261"/>
        <v>42049.819212962961</v>
      </c>
    </row>
    <row r="3781" spans="1:19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4">
        <v>1459010340</v>
      </c>
      <c r="J3781" s="14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57"/>
        <v>104</v>
      </c>
      <c r="P3781" t="s">
        <v>8319</v>
      </c>
      <c r="Q3781" t="s">
        <v>8357</v>
      </c>
      <c r="R3781" s="12">
        <f t="shared" si="260"/>
        <v>42425.735416666663</v>
      </c>
      <c r="S3781" s="13">
        <f t="shared" si="261"/>
        <v>42455.693750000006</v>
      </c>
    </row>
    <row r="3782" spans="1:19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4">
        <v>1436817960</v>
      </c>
      <c r="J3782" s="14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57"/>
        <v>120</v>
      </c>
      <c r="P3782" t="s">
        <v>8319</v>
      </c>
      <c r="Q3782" t="s">
        <v>8357</v>
      </c>
      <c r="R3782" s="12">
        <f t="shared" si="260"/>
        <v>42166.219733796301</v>
      </c>
      <c r="S3782" s="13">
        <f t="shared" si="261"/>
        <v>42198.837499999994</v>
      </c>
    </row>
    <row r="3783" spans="1:19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4">
        <v>1410210685</v>
      </c>
      <c r="J3783" s="14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57"/>
        <v>110</v>
      </c>
      <c r="P3783" t="s">
        <v>8319</v>
      </c>
      <c r="Q3783" t="s">
        <v>8357</v>
      </c>
      <c r="R3783" s="12">
        <f t="shared" si="260"/>
        <v>41865.882928240739</v>
      </c>
      <c r="S3783" s="13">
        <f t="shared" si="261"/>
        <v>41890.882928240739</v>
      </c>
    </row>
    <row r="3784" spans="1:19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4">
        <v>1469401200</v>
      </c>
      <c r="J3784" s="1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57"/>
        <v>102</v>
      </c>
      <c r="P3784" t="s">
        <v>8319</v>
      </c>
      <c r="Q3784" t="s">
        <v>8357</v>
      </c>
      <c r="R3784" s="12">
        <f t="shared" si="260"/>
        <v>42546.862233796302</v>
      </c>
      <c r="S3784" s="13">
        <f t="shared" si="261"/>
        <v>42575.958333333328</v>
      </c>
    </row>
    <row r="3785" spans="1:19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4">
        <v>1458057600</v>
      </c>
      <c r="J3785" s="14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57"/>
        <v>129</v>
      </c>
      <c r="P3785" t="s">
        <v>8319</v>
      </c>
      <c r="Q3785" t="s">
        <v>8357</v>
      </c>
      <c r="R3785" s="12">
        <f t="shared" si="260"/>
        <v>42420.140277777777</v>
      </c>
      <c r="S3785" s="13">
        <f t="shared" si="261"/>
        <v>42444.666666666672</v>
      </c>
    </row>
    <row r="3786" spans="1:19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4">
        <v>1468193532</v>
      </c>
      <c r="J3786" s="14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262">ROUND(E3786/D3786*100,0)</f>
        <v>115</v>
      </c>
      <c r="P3786" t="s">
        <v>8319</v>
      </c>
      <c r="Q3786" t="s">
        <v>8357</v>
      </c>
      <c r="R3786" s="12">
        <f t="shared" si="260"/>
        <v>42531.980694444443</v>
      </c>
      <c r="S3786" s="13">
        <f t="shared" si="261"/>
        <v>42561.980694444443</v>
      </c>
    </row>
    <row r="3787" spans="1:19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4">
        <v>1470132180</v>
      </c>
      <c r="J3787" s="14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62"/>
        <v>151</v>
      </c>
      <c r="P3787" t="s">
        <v>8319</v>
      </c>
      <c r="Q3787" t="s">
        <v>8357</v>
      </c>
      <c r="R3787" s="12">
        <f t="shared" si="260"/>
        <v>42548.63853009259</v>
      </c>
      <c r="S3787" s="13">
        <f t="shared" si="261"/>
        <v>42584.418749999997</v>
      </c>
    </row>
    <row r="3788" spans="1:19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4">
        <v>1464310475</v>
      </c>
      <c r="J3788" s="14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62"/>
        <v>111</v>
      </c>
      <c r="P3788" t="s">
        <v>8319</v>
      </c>
      <c r="Q3788" t="s">
        <v>8357</v>
      </c>
      <c r="R3788" s="12">
        <f t="shared" si="260"/>
        <v>42487.037905092591</v>
      </c>
      <c r="S3788" s="13">
        <f t="shared" si="261"/>
        <v>42517.037905092591</v>
      </c>
    </row>
    <row r="3789" spans="1:19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4">
        <v>1436587140</v>
      </c>
      <c r="J3789" s="14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62"/>
        <v>100</v>
      </c>
      <c r="P3789" t="s">
        <v>8319</v>
      </c>
      <c r="Q3789" t="s">
        <v>8357</v>
      </c>
      <c r="R3789" s="12">
        <f t="shared" si="260"/>
        <v>42167.534791666665</v>
      </c>
      <c r="S3789" s="13">
        <f t="shared" si="261"/>
        <v>42196.165972222225</v>
      </c>
    </row>
    <row r="3790" spans="1:19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4">
        <v>1450887480</v>
      </c>
      <c r="J3790" s="14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62"/>
        <v>1</v>
      </c>
      <c r="P3790" t="s">
        <v>8319</v>
      </c>
      <c r="Q3790" t="s">
        <v>8357</v>
      </c>
      <c r="R3790" s="12">
        <f t="shared" si="260"/>
        <v>42333.695821759262</v>
      </c>
      <c r="S3790" s="13">
        <f t="shared" si="261"/>
        <v>42361.679166666669</v>
      </c>
    </row>
    <row r="3791" spans="1:19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4">
        <v>1434395418</v>
      </c>
      <c r="J3791" s="14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62"/>
        <v>3</v>
      </c>
      <c r="P3791" t="s">
        <v>8319</v>
      </c>
      <c r="Q3791" t="s">
        <v>8357</v>
      </c>
      <c r="R3791" s="12">
        <f t="shared" si="260"/>
        <v>42138.798819444448</v>
      </c>
      <c r="S3791" s="13">
        <f t="shared" si="261"/>
        <v>42170.798819444448</v>
      </c>
    </row>
    <row r="3792" spans="1:19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4">
        <v>1479834023</v>
      </c>
      <c r="J3792" s="14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62"/>
        <v>0</v>
      </c>
      <c r="P3792" t="s">
        <v>8319</v>
      </c>
      <c r="Q3792" t="s">
        <v>8357</v>
      </c>
      <c r="R3792" s="12">
        <f t="shared" si="260"/>
        <v>42666.666932870372</v>
      </c>
      <c r="S3792" s="13">
        <f t="shared" si="261"/>
        <v>42696.708599537036</v>
      </c>
    </row>
    <row r="3793" spans="1:19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4">
        <v>1404664592</v>
      </c>
      <c r="J3793" s="14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62"/>
        <v>0</v>
      </c>
      <c r="P3793" t="s">
        <v>8319</v>
      </c>
      <c r="Q3793" t="s">
        <v>8357</v>
      </c>
      <c r="R3793" s="12">
        <f t="shared" si="260"/>
        <v>41766.692037037035</v>
      </c>
      <c r="S3793" s="13">
        <f t="shared" si="261"/>
        <v>41826.692037037035</v>
      </c>
    </row>
    <row r="3794" spans="1:19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4">
        <v>1436957022</v>
      </c>
      <c r="J3794" s="1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62"/>
        <v>0</v>
      </c>
      <c r="P3794" t="s">
        <v>8319</v>
      </c>
      <c r="Q3794" t="s">
        <v>8357</v>
      </c>
      <c r="R3794" s="12">
        <f t="shared" si="260"/>
        <v>42170.447013888886</v>
      </c>
      <c r="S3794" s="13">
        <f t="shared" si="261"/>
        <v>42200.447013888886</v>
      </c>
    </row>
    <row r="3795" spans="1:19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4">
        <v>1418769129</v>
      </c>
      <c r="J3795" s="14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62"/>
        <v>60</v>
      </c>
      <c r="P3795" t="s">
        <v>8319</v>
      </c>
      <c r="Q3795" t="s">
        <v>8357</v>
      </c>
      <c r="R3795" s="12">
        <f t="shared" si="260"/>
        <v>41968.938993055555</v>
      </c>
      <c r="S3795" s="13">
        <f t="shared" si="261"/>
        <v>41989.938993055555</v>
      </c>
    </row>
    <row r="3796" spans="1:19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4">
        <v>1433685354</v>
      </c>
      <c r="J3796" s="14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62"/>
        <v>1</v>
      </c>
      <c r="P3796" t="s">
        <v>8319</v>
      </c>
      <c r="Q3796" t="s">
        <v>8357</v>
      </c>
      <c r="R3796" s="12">
        <f t="shared" si="260"/>
        <v>42132.58048611111</v>
      </c>
      <c r="S3796" s="13">
        <f t="shared" si="261"/>
        <v>42162.58048611111</v>
      </c>
    </row>
    <row r="3797" spans="1:19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4">
        <v>1440801000</v>
      </c>
      <c r="J3797" s="14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62"/>
        <v>2</v>
      </c>
      <c r="P3797" t="s">
        <v>8319</v>
      </c>
      <c r="Q3797" t="s">
        <v>8357</v>
      </c>
      <c r="R3797" s="12">
        <f t="shared" si="260"/>
        <v>42201.436226851853</v>
      </c>
      <c r="S3797" s="13">
        <f t="shared" si="261"/>
        <v>42244.9375</v>
      </c>
    </row>
    <row r="3798" spans="1:19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4">
        <v>1484354556</v>
      </c>
      <c r="J3798" s="14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62"/>
        <v>0</v>
      </c>
      <c r="P3798" t="s">
        <v>8319</v>
      </c>
      <c r="Q3798" t="s">
        <v>8357</v>
      </c>
      <c r="R3798" s="12">
        <f t="shared" si="260"/>
        <v>42689.029583333337</v>
      </c>
      <c r="S3798" s="13">
        <f t="shared" si="261"/>
        <v>42749.029583333337</v>
      </c>
    </row>
    <row r="3799" spans="1:19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4">
        <v>1429564165</v>
      </c>
      <c r="J3799" s="14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62"/>
        <v>90</v>
      </c>
      <c r="P3799" t="s">
        <v>8319</v>
      </c>
      <c r="Q3799" t="s">
        <v>8357</v>
      </c>
      <c r="R3799" s="12">
        <f t="shared" si="260"/>
        <v>42084.881539351853</v>
      </c>
      <c r="S3799" s="13">
        <f t="shared" si="261"/>
        <v>42114.881539351853</v>
      </c>
    </row>
    <row r="3800" spans="1:19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4">
        <v>1407691248</v>
      </c>
      <c r="J3800" s="14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62"/>
        <v>1</v>
      </c>
      <c r="P3800" t="s">
        <v>8319</v>
      </c>
      <c r="Q3800" t="s">
        <v>8357</v>
      </c>
      <c r="R3800" s="12">
        <f t="shared" si="260"/>
        <v>41831.722777777781</v>
      </c>
      <c r="S3800" s="13">
        <f t="shared" si="261"/>
        <v>41861.722777777781</v>
      </c>
    </row>
    <row r="3801" spans="1:19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4">
        <v>1457734843</v>
      </c>
      <c r="J3801" s="14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62"/>
        <v>4</v>
      </c>
      <c r="P3801" t="s">
        <v>8319</v>
      </c>
      <c r="Q3801" t="s">
        <v>8357</v>
      </c>
      <c r="R3801" s="12">
        <f t="shared" si="260"/>
        <v>42410.93105324074</v>
      </c>
      <c r="S3801" s="13">
        <f t="shared" si="261"/>
        <v>42440.93105324074</v>
      </c>
    </row>
    <row r="3802" spans="1:19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4">
        <v>1420952340</v>
      </c>
      <c r="J3802" s="14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62"/>
        <v>4</v>
      </c>
      <c r="P3802" t="s">
        <v>8319</v>
      </c>
      <c r="Q3802" t="s">
        <v>8357</v>
      </c>
      <c r="R3802" s="12">
        <f t="shared" si="260"/>
        <v>41982.737071759257</v>
      </c>
      <c r="S3802" s="13">
        <f t="shared" si="261"/>
        <v>42015.207638888889</v>
      </c>
    </row>
    <row r="3803" spans="1:19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4">
        <v>1420215216</v>
      </c>
      <c r="J3803" s="14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62"/>
        <v>9</v>
      </c>
      <c r="P3803" t="s">
        <v>8319</v>
      </c>
      <c r="Q3803" t="s">
        <v>8357</v>
      </c>
      <c r="R3803" s="12">
        <f t="shared" si="260"/>
        <v>41975.676111111112</v>
      </c>
      <c r="S3803" s="13">
        <f t="shared" si="261"/>
        <v>42006.676111111112</v>
      </c>
    </row>
    <row r="3804" spans="1:19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4">
        <v>1445482906</v>
      </c>
      <c r="J3804" s="1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62"/>
        <v>0</v>
      </c>
      <c r="P3804" t="s">
        <v>8319</v>
      </c>
      <c r="Q3804" t="s">
        <v>8357</v>
      </c>
      <c r="R3804" s="12">
        <f t="shared" si="260"/>
        <v>42269.126226851848</v>
      </c>
      <c r="S3804" s="13">
        <f t="shared" si="261"/>
        <v>42299.126226851848</v>
      </c>
    </row>
    <row r="3805" spans="1:19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4">
        <v>1457133568</v>
      </c>
      <c r="J3805" s="14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62"/>
        <v>20</v>
      </c>
      <c r="P3805" t="s">
        <v>8319</v>
      </c>
      <c r="Q3805" t="s">
        <v>8357</v>
      </c>
      <c r="R3805" s="12">
        <f t="shared" si="260"/>
        <v>42403.971851851849</v>
      </c>
      <c r="S3805" s="13">
        <f t="shared" si="261"/>
        <v>42433.971851851849</v>
      </c>
    </row>
    <row r="3806" spans="1:19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4">
        <v>1469948400</v>
      </c>
      <c r="J3806" s="14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62"/>
        <v>0</v>
      </c>
      <c r="P3806" t="s">
        <v>8319</v>
      </c>
      <c r="Q3806" t="s">
        <v>8357</v>
      </c>
      <c r="R3806" s="12">
        <f t="shared" si="260"/>
        <v>42527.00953703704</v>
      </c>
      <c r="S3806" s="13">
        <f t="shared" si="261"/>
        <v>42582.291666666672</v>
      </c>
    </row>
    <row r="3807" spans="1:19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4">
        <v>1411852640</v>
      </c>
      <c r="J3807" s="14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62"/>
        <v>0</v>
      </c>
      <c r="P3807" t="s">
        <v>8319</v>
      </c>
      <c r="Q3807" t="s">
        <v>8357</v>
      </c>
      <c r="R3807" s="12">
        <f t="shared" si="260"/>
        <v>41849.887037037035</v>
      </c>
      <c r="S3807" s="13">
        <f t="shared" si="261"/>
        <v>41909.887037037035</v>
      </c>
    </row>
    <row r="3808" spans="1:19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4">
        <v>1404022381</v>
      </c>
      <c r="J3808" s="14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62"/>
        <v>0</v>
      </c>
      <c r="P3808" t="s">
        <v>8319</v>
      </c>
      <c r="Q3808" t="s">
        <v>8357</v>
      </c>
      <c r="R3808" s="12">
        <f t="shared" si="260"/>
        <v>41799.259039351848</v>
      </c>
      <c r="S3808" s="13">
        <f t="shared" si="261"/>
        <v>41819.259039351848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4">
        <v>1428097739</v>
      </c>
      <c r="J3809" s="14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62"/>
        <v>30</v>
      </c>
      <c r="P3809" t="s">
        <v>8319</v>
      </c>
      <c r="Q3809" t="s">
        <v>8357</v>
      </c>
      <c r="R3809" s="12">
        <f t="shared" si="260"/>
        <v>42090.909016203703</v>
      </c>
      <c r="S3809" s="13">
        <f t="shared" si="261"/>
        <v>42097.909016203703</v>
      </c>
    </row>
    <row r="3810" spans="1:20" ht="43.2" x14ac:dyDescent="0.3">
      <c r="A3810">
        <v>3889</v>
      </c>
      <c r="B3810" s="3" t="s">
        <v>3886</v>
      </c>
      <c r="C3810" s="3" t="s">
        <v>7997</v>
      </c>
      <c r="D3810" s="6">
        <v>8000</v>
      </c>
      <c r="E3810" s="8">
        <v>118</v>
      </c>
      <c r="F3810" t="s">
        <v>8220</v>
      </c>
      <c r="G3810" t="s">
        <v>8223</v>
      </c>
      <c r="H3810" t="s">
        <v>8245</v>
      </c>
      <c r="I3810" s="14">
        <v>1420413960</v>
      </c>
      <c r="J3810" s="14">
        <v>1417651630</v>
      </c>
      <c r="K3810" t="b">
        <v>0</v>
      </c>
      <c r="L3810">
        <v>9</v>
      </c>
      <c r="M3810" t="b">
        <v>0</v>
      </c>
      <c r="N3810" t="s">
        <v>8269</v>
      </c>
      <c r="O3810">
        <f t="shared" si="262"/>
        <v>1</v>
      </c>
      <c r="P3810" t="s">
        <v>8319</v>
      </c>
      <c r="Q3810" t="s">
        <v>8320</v>
      </c>
      <c r="R3810" s="12">
        <f t="shared" si="260"/>
        <v>41977.004976851851</v>
      </c>
      <c r="S3810" s="13">
        <f t="shared" si="261"/>
        <v>42008.976388888885</v>
      </c>
    </row>
    <row r="3811" spans="1:20" ht="43.2" x14ac:dyDescent="0.3">
      <c r="A3811">
        <v>3699</v>
      </c>
      <c r="B3811" s="3" t="s">
        <v>3696</v>
      </c>
      <c r="C3811" s="3" t="s">
        <v>7809</v>
      </c>
      <c r="D3811" s="6">
        <v>2500</v>
      </c>
      <c r="E3811" s="8">
        <v>2520</v>
      </c>
      <c r="F3811" t="s">
        <v>8218</v>
      </c>
      <c r="G3811" t="s">
        <v>8223</v>
      </c>
      <c r="H3811" t="s">
        <v>8245</v>
      </c>
      <c r="I3811" s="14">
        <v>1413383216</v>
      </c>
      <c r="J3811" s="14">
        <v>1410791216</v>
      </c>
      <c r="K3811" t="b">
        <v>0</v>
      </c>
      <c r="L3811">
        <v>40</v>
      </c>
      <c r="M3811" t="b">
        <v>1</v>
      </c>
      <c r="N3811" t="s">
        <v>8269</v>
      </c>
      <c r="O3811">
        <f t="shared" si="262"/>
        <v>101</v>
      </c>
      <c r="P3811" t="s">
        <v>8319</v>
      </c>
      <c r="Q3811" t="s">
        <v>8320</v>
      </c>
      <c r="R3811" s="12">
        <f t="shared" si="260"/>
        <v>41897.602037037039</v>
      </c>
      <c r="S3811" s="13">
        <f t="shared" si="261"/>
        <v>41927.602037037039</v>
      </c>
      <c r="T3811">
        <f>YEAR(R3811)</f>
        <v>2014</v>
      </c>
    </row>
    <row r="3812" spans="1:20" ht="57.6" x14ac:dyDescent="0.3">
      <c r="A3812">
        <v>2846</v>
      </c>
      <c r="B3812" s="3" t="s">
        <v>2846</v>
      </c>
      <c r="C3812" s="3" t="s">
        <v>6956</v>
      </c>
      <c r="D3812" s="6">
        <v>8000</v>
      </c>
      <c r="E3812" s="8">
        <v>0</v>
      </c>
      <c r="F3812" t="s">
        <v>8220</v>
      </c>
      <c r="G3812" t="s">
        <v>8223</v>
      </c>
      <c r="H3812" t="s">
        <v>8245</v>
      </c>
      <c r="I3812" s="14">
        <v>1432917394</v>
      </c>
      <c r="J3812" s="14">
        <v>1429029394</v>
      </c>
      <c r="K3812" t="b">
        <v>0</v>
      </c>
      <c r="L3812">
        <v>0</v>
      </c>
      <c r="M3812" t="b">
        <v>0</v>
      </c>
      <c r="N3812" t="s">
        <v>8269</v>
      </c>
      <c r="O3812">
        <f t="shared" si="262"/>
        <v>0</v>
      </c>
      <c r="P3812" t="s">
        <v>8319</v>
      </c>
      <c r="Q3812" t="s">
        <v>8320</v>
      </c>
      <c r="R3812" s="12">
        <f t="shared" si="260"/>
        <v>42108.692060185189</v>
      </c>
      <c r="S3812" s="13">
        <f t="shared" si="261"/>
        <v>42153.692060185189</v>
      </c>
    </row>
    <row r="3813" spans="1:20" ht="43.2" x14ac:dyDescent="0.3">
      <c r="A3813">
        <v>3931</v>
      </c>
      <c r="B3813" s="3" t="s">
        <v>3928</v>
      </c>
      <c r="C3813" s="3" t="s">
        <v>8039</v>
      </c>
      <c r="D3813" s="6">
        <v>8000</v>
      </c>
      <c r="E3813" s="8">
        <v>0</v>
      </c>
      <c r="F3813" t="s">
        <v>8220</v>
      </c>
      <c r="G3813" t="s">
        <v>8223</v>
      </c>
      <c r="H3813" t="s">
        <v>8245</v>
      </c>
      <c r="I3813" s="14">
        <v>1441510707</v>
      </c>
      <c r="J3813" s="14">
        <v>1439350707</v>
      </c>
      <c r="K3813" t="b">
        <v>0</v>
      </c>
      <c r="L3813">
        <v>0</v>
      </c>
      <c r="M3813" t="b">
        <v>0</v>
      </c>
      <c r="N3813" t="s">
        <v>8269</v>
      </c>
      <c r="O3813">
        <f t="shared" si="262"/>
        <v>0</v>
      </c>
      <c r="P3813" t="s">
        <v>8319</v>
      </c>
      <c r="Q3813" t="s">
        <v>8320</v>
      </c>
      <c r="R3813" s="12">
        <f t="shared" si="260"/>
        <v>42228.151701388888</v>
      </c>
      <c r="S3813" s="13">
        <f t="shared" si="261"/>
        <v>42253.151701388888</v>
      </c>
    </row>
    <row r="3814" spans="1:20" ht="43.2" x14ac:dyDescent="0.3">
      <c r="A3814">
        <v>3153</v>
      </c>
      <c r="B3814" s="3" t="s">
        <v>3153</v>
      </c>
      <c r="C3814" s="3" t="s">
        <v>7263</v>
      </c>
      <c r="D3814" s="6">
        <v>3000</v>
      </c>
      <c r="E3814" s="8">
        <v>10067.5</v>
      </c>
      <c r="F3814" t="s">
        <v>8218</v>
      </c>
      <c r="G3814" t="s">
        <v>8223</v>
      </c>
      <c r="H3814" t="s">
        <v>8245</v>
      </c>
      <c r="I3814" s="14">
        <v>1304225940</v>
      </c>
      <c r="J3814" s="14">
        <v>1301542937</v>
      </c>
      <c r="K3814" t="b">
        <v>1</v>
      </c>
      <c r="L3814">
        <v>241</v>
      </c>
      <c r="M3814" t="b">
        <v>1</v>
      </c>
      <c r="N3814" t="s">
        <v>8269</v>
      </c>
      <c r="O3814">
        <f t="shared" si="262"/>
        <v>336</v>
      </c>
      <c r="P3814" t="s">
        <v>8319</v>
      </c>
      <c r="Q3814" t="s">
        <v>8320</v>
      </c>
      <c r="R3814" s="12">
        <f t="shared" si="260"/>
        <v>40633.154363425929</v>
      </c>
      <c r="S3814" s="13">
        <f t="shared" si="261"/>
        <v>40664.207638888889</v>
      </c>
      <c r="T3814">
        <f>YEAR(R3814)</f>
        <v>2011</v>
      </c>
    </row>
    <row r="3815" spans="1:20" ht="28.8" x14ac:dyDescent="0.3">
      <c r="A3815">
        <v>4000</v>
      </c>
      <c r="B3815" s="3" t="s">
        <v>3996</v>
      </c>
      <c r="C3815" s="3" t="s">
        <v>8106</v>
      </c>
      <c r="D3815" s="6">
        <v>8000</v>
      </c>
      <c r="E3815" s="8">
        <v>10</v>
      </c>
      <c r="F3815" t="s">
        <v>8220</v>
      </c>
      <c r="G3815" t="s">
        <v>8223</v>
      </c>
      <c r="H3815" t="s">
        <v>8245</v>
      </c>
      <c r="I3815" s="14">
        <v>1462631358</v>
      </c>
      <c r="J3815" s="14">
        <v>1457450958</v>
      </c>
      <c r="K3815" t="b">
        <v>0</v>
      </c>
      <c r="L3815">
        <v>1</v>
      </c>
      <c r="M3815" t="b">
        <v>0</v>
      </c>
      <c r="N3815" t="s">
        <v>8269</v>
      </c>
      <c r="O3815">
        <f t="shared" si="262"/>
        <v>0</v>
      </c>
      <c r="P3815" t="s">
        <v>8319</v>
      </c>
      <c r="Q3815" t="s">
        <v>8320</v>
      </c>
      <c r="R3815" s="12">
        <f t="shared" si="260"/>
        <v>42437.64534722222</v>
      </c>
      <c r="S3815" s="13">
        <f t="shared" si="261"/>
        <v>42497.603680555556</v>
      </c>
    </row>
    <row r="3816" spans="1:20" ht="43.2" x14ac:dyDescent="0.3">
      <c r="A3816">
        <v>4040</v>
      </c>
      <c r="B3816" s="3" t="s">
        <v>4036</v>
      </c>
      <c r="C3816" s="3" t="s">
        <v>8144</v>
      </c>
      <c r="D3816" s="6">
        <v>8000</v>
      </c>
      <c r="E3816" s="8">
        <v>2500</v>
      </c>
      <c r="F3816" t="s">
        <v>8220</v>
      </c>
      <c r="G3816" t="s">
        <v>8223</v>
      </c>
      <c r="H3816" t="s">
        <v>8245</v>
      </c>
      <c r="I3816" s="14">
        <v>1437188400</v>
      </c>
      <c r="J3816" s="14">
        <v>1432100004</v>
      </c>
      <c r="K3816" t="b">
        <v>0</v>
      </c>
      <c r="L3816">
        <v>2</v>
      </c>
      <c r="M3816" t="b">
        <v>0</v>
      </c>
      <c r="N3816" t="s">
        <v>8269</v>
      </c>
      <c r="O3816">
        <f t="shared" si="262"/>
        <v>31</v>
      </c>
      <c r="P3816" t="s">
        <v>8319</v>
      </c>
      <c r="Q3816" t="s">
        <v>8320</v>
      </c>
      <c r="R3816" s="12">
        <f t="shared" si="260"/>
        <v>42144.231527777782</v>
      </c>
      <c r="S3816" s="13">
        <f t="shared" si="261"/>
        <v>42203.125</v>
      </c>
    </row>
    <row r="3817" spans="1:20" x14ac:dyDescent="0.3">
      <c r="A3817">
        <v>3746</v>
      </c>
      <c r="B3817" s="3" t="s">
        <v>3743</v>
      </c>
      <c r="C3817" s="3" t="s">
        <v>7856</v>
      </c>
      <c r="D3817" s="6">
        <v>8500</v>
      </c>
      <c r="E3817" s="8">
        <v>202</v>
      </c>
      <c r="F3817" t="s">
        <v>8220</v>
      </c>
      <c r="G3817" t="s">
        <v>8223</v>
      </c>
      <c r="H3817" t="s">
        <v>8245</v>
      </c>
      <c r="I3817" s="14">
        <v>1475918439</v>
      </c>
      <c r="J3817" s="14">
        <v>1473326439</v>
      </c>
      <c r="K3817" t="b">
        <v>0</v>
      </c>
      <c r="L3817">
        <v>1</v>
      </c>
      <c r="M3817" t="b">
        <v>0</v>
      </c>
      <c r="N3817" t="s">
        <v>8269</v>
      </c>
      <c r="O3817">
        <f t="shared" si="262"/>
        <v>2</v>
      </c>
      <c r="P3817" t="s">
        <v>8319</v>
      </c>
      <c r="Q3817" t="s">
        <v>8320</v>
      </c>
      <c r="R3817" s="12">
        <f t="shared" si="260"/>
        <v>42621.389340277776</v>
      </c>
      <c r="S3817" s="13">
        <f t="shared" si="261"/>
        <v>42651.389340277776</v>
      </c>
    </row>
    <row r="3818" spans="1:20" ht="57.6" x14ac:dyDescent="0.3">
      <c r="A3818">
        <v>3660</v>
      </c>
      <c r="B3818" s="3" t="s">
        <v>3657</v>
      </c>
      <c r="C3818" s="3" t="s">
        <v>7770</v>
      </c>
      <c r="D3818" s="6">
        <v>250</v>
      </c>
      <c r="E3818" s="8">
        <v>250</v>
      </c>
      <c r="F3818" t="s">
        <v>8218</v>
      </c>
      <c r="G3818" t="s">
        <v>8224</v>
      </c>
      <c r="H3818" t="s">
        <v>8246</v>
      </c>
      <c r="I3818" s="14">
        <v>1419368925</v>
      </c>
      <c r="J3818" s="14">
        <v>1417208925</v>
      </c>
      <c r="K3818" t="b">
        <v>0</v>
      </c>
      <c r="L3818">
        <v>22</v>
      </c>
      <c r="M3818" t="b">
        <v>1</v>
      </c>
      <c r="N3818" t="s">
        <v>8269</v>
      </c>
      <c r="O3818">
        <f t="shared" si="262"/>
        <v>100</v>
      </c>
      <c r="P3818" t="s">
        <v>8319</v>
      </c>
      <c r="Q3818" t="s">
        <v>8320</v>
      </c>
      <c r="R3818" s="12">
        <f t="shared" si="260"/>
        <v>41971.881076388891</v>
      </c>
      <c r="S3818" s="13">
        <f t="shared" si="261"/>
        <v>41996.881076388891</v>
      </c>
    </row>
    <row r="3819" spans="1:20" ht="43.2" x14ac:dyDescent="0.3">
      <c r="A3819">
        <v>2834</v>
      </c>
      <c r="B3819" s="3" t="s">
        <v>2834</v>
      </c>
      <c r="C3819" s="3" t="s">
        <v>6944</v>
      </c>
      <c r="D3819" s="6">
        <v>800</v>
      </c>
      <c r="E3819" s="8">
        <v>1360</v>
      </c>
      <c r="F3819" t="s">
        <v>8218</v>
      </c>
      <c r="G3819" t="s">
        <v>8224</v>
      </c>
      <c r="H3819" t="s">
        <v>8246</v>
      </c>
      <c r="I3819" s="14">
        <v>1422658930</v>
      </c>
      <c r="J3819" s="14">
        <v>1421362930</v>
      </c>
      <c r="K3819" t="b">
        <v>0</v>
      </c>
      <c r="L3819">
        <v>21</v>
      </c>
      <c r="M3819" t="b">
        <v>1</v>
      </c>
      <c r="N3819" t="s">
        <v>8269</v>
      </c>
      <c r="O3819">
        <f t="shared" si="262"/>
        <v>170</v>
      </c>
      <c r="P3819" t="s">
        <v>8319</v>
      </c>
      <c r="Q3819" t="s">
        <v>8320</v>
      </c>
      <c r="R3819" s="12">
        <f t="shared" si="260"/>
        <v>42019.959837962961</v>
      </c>
      <c r="S3819" s="13">
        <f t="shared" si="261"/>
        <v>42034.959837962961</v>
      </c>
    </row>
    <row r="3820" spans="1:20" ht="43.2" x14ac:dyDescent="0.3">
      <c r="A3820">
        <v>3603</v>
      </c>
      <c r="B3820" s="3" t="s">
        <v>3602</v>
      </c>
      <c r="C3820" s="3" t="s">
        <v>7713</v>
      </c>
      <c r="D3820" s="6">
        <v>1500</v>
      </c>
      <c r="E3820" s="8">
        <v>2560</v>
      </c>
      <c r="F3820" t="s">
        <v>8218</v>
      </c>
      <c r="G3820" t="s">
        <v>8223</v>
      </c>
      <c r="H3820" t="s">
        <v>8245</v>
      </c>
      <c r="I3820" s="14">
        <v>1446759880</v>
      </c>
      <c r="J3820" s="14">
        <v>1444164280</v>
      </c>
      <c r="K3820" t="b">
        <v>0</v>
      </c>
      <c r="L3820">
        <v>57</v>
      </c>
      <c r="M3820" t="b">
        <v>1</v>
      </c>
      <c r="N3820" t="s">
        <v>8269</v>
      </c>
      <c r="O3820">
        <f t="shared" si="262"/>
        <v>171</v>
      </c>
      <c r="P3820" t="s">
        <v>8319</v>
      </c>
      <c r="Q3820" t="s">
        <v>8320</v>
      </c>
      <c r="R3820" s="12">
        <f t="shared" si="260"/>
        <v>42283.864351851851</v>
      </c>
      <c r="S3820" s="13">
        <f t="shared" si="261"/>
        <v>42313.906018518523</v>
      </c>
      <c r="T3820">
        <f t="shared" ref="T3820:T3825" si="263">YEAR(R3820)</f>
        <v>2015</v>
      </c>
    </row>
    <row r="3821" spans="1:20" ht="43.2" x14ac:dyDescent="0.3">
      <c r="A3821">
        <v>2792</v>
      </c>
      <c r="B3821" s="3" t="s">
        <v>2792</v>
      </c>
      <c r="C3821" s="3" t="s">
        <v>6902</v>
      </c>
      <c r="D3821" s="6">
        <v>2000</v>
      </c>
      <c r="E3821" s="8">
        <v>2152</v>
      </c>
      <c r="F3821" t="s">
        <v>8218</v>
      </c>
      <c r="G3821" t="s">
        <v>8223</v>
      </c>
      <c r="H3821" t="s">
        <v>8245</v>
      </c>
      <c r="I3821" s="14">
        <v>1439357559</v>
      </c>
      <c r="J3821" s="14">
        <v>1435469559</v>
      </c>
      <c r="K3821" t="b">
        <v>0</v>
      </c>
      <c r="L3821">
        <v>24</v>
      </c>
      <c r="M3821" t="b">
        <v>1</v>
      </c>
      <c r="N3821" t="s">
        <v>8269</v>
      </c>
      <c r="O3821">
        <f t="shared" si="262"/>
        <v>108</v>
      </c>
      <c r="P3821" t="s">
        <v>8319</v>
      </c>
      <c r="Q3821" t="s">
        <v>8320</v>
      </c>
      <c r="R3821" s="12">
        <f t="shared" si="260"/>
        <v>42183.231006944443</v>
      </c>
      <c r="S3821" s="13">
        <f t="shared" si="261"/>
        <v>42228.231006944443</v>
      </c>
      <c r="T3821">
        <f t="shared" si="263"/>
        <v>2015</v>
      </c>
    </row>
    <row r="3822" spans="1:20" ht="43.2" x14ac:dyDescent="0.3">
      <c r="A3822">
        <v>1299</v>
      </c>
      <c r="B3822" s="3" t="s">
        <v>1300</v>
      </c>
      <c r="C3822" s="3" t="s">
        <v>5409</v>
      </c>
      <c r="D3822" s="6">
        <v>3500</v>
      </c>
      <c r="E3822" s="8">
        <v>4340</v>
      </c>
      <c r="F3822" t="s">
        <v>8218</v>
      </c>
      <c r="G3822" t="s">
        <v>8223</v>
      </c>
      <c r="H3822" t="s">
        <v>8245</v>
      </c>
      <c r="I3822" s="14">
        <v>1436902359</v>
      </c>
      <c r="J3822" s="14">
        <v>1434310359</v>
      </c>
      <c r="K3822" t="b">
        <v>0</v>
      </c>
      <c r="L3822">
        <v>32</v>
      </c>
      <c r="M3822" t="b">
        <v>1</v>
      </c>
      <c r="N3822" t="s">
        <v>8269</v>
      </c>
      <c r="O3822">
        <f t="shared" si="262"/>
        <v>124</v>
      </c>
      <c r="P3822" t="s">
        <v>8319</v>
      </c>
      <c r="Q3822" t="s">
        <v>8320</v>
      </c>
      <c r="R3822" s="12">
        <f t="shared" si="260"/>
        <v>42169.814340277779</v>
      </c>
      <c r="S3822" s="13">
        <f t="shared" si="261"/>
        <v>42199.814340277779</v>
      </c>
      <c r="T3822">
        <f t="shared" si="263"/>
        <v>2015</v>
      </c>
    </row>
    <row r="3823" spans="1:20" ht="28.8" x14ac:dyDescent="0.3">
      <c r="A3823">
        <v>2789</v>
      </c>
      <c r="B3823" s="3" t="s">
        <v>2789</v>
      </c>
      <c r="C3823" s="3" t="s">
        <v>6899</v>
      </c>
      <c r="D3823" s="6">
        <v>3000</v>
      </c>
      <c r="E3823" s="8">
        <v>3035</v>
      </c>
      <c r="F3823" t="s">
        <v>8218</v>
      </c>
      <c r="G3823" t="s">
        <v>8223</v>
      </c>
      <c r="H3823" t="s">
        <v>8245</v>
      </c>
      <c r="I3823" s="14">
        <v>1426132800</v>
      </c>
      <c r="J3823" s="14">
        <v>1424477934</v>
      </c>
      <c r="K3823" t="b">
        <v>0</v>
      </c>
      <c r="L3823">
        <v>24</v>
      </c>
      <c r="M3823" t="b">
        <v>1</v>
      </c>
      <c r="N3823" t="s">
        <v>8269</v>
      </c>
      <c r="O3823">
        <f t="shared" si="262"/>
        <v>101</v>
      </c>
      <c r="P3823" t="s">
        <v>8319</v>
      </c>
      <c r="Q3823" t="s">
        <v>8320</v>
      </c>
      <c r="R3823" s="12">
        <f t="shared" si="260"/>
        <v>42056.013124999998</v>
      </c>
      <c r="S3823" s="13">
        <f t="shared" si="261"/>
        <v>42075.166666666672</v>
      </c>
      <c r="T3823">
        <f t="shared" si="263"/>
        <v>2015</v>
      </c>
    </row>
    <row r="3824" spans="1:20" ht="43.2" x14ac:dyDescent="0.3">
      <c r="A3824">
        <v>3818</v>
      </c>
      <c r="B3824" s="3" t="s">
        <v>3815</v>
      </c>
      <c r="C3824" s="3" t="s">
        <v>7928</v>
      </c>
      <c r="D3824" s="6">
        <v>250</v>
      </c>
      <c r="E3824" s="8">
        <v>570</v>
      </c>
      <c r="F3824" t="s">
        <v>8218</v>
      </c>
      <c r="G3824" t="s">
        <v>8223</v>
      </c>
      <c r="H3824" t="s">
        <v>8245</v>
      </c>
      <c r="I3824" s="14">
        <v>1426187582</v>
      </c>
      <c r="J3824" s="14">
        <v>1423599182</v>
      </c>
      <c r="K3824" t="b">
        <v>0</v>
      </c>
      <c r="L3824">
        <v>10</v>
      </c>
      <c r="M3824" t="b">
        <v>1</v>
      </c>
      <c r="N3824" t="s">
        <v>8269</v>
      </c>
      <c r="O3824">
        <f t="shared" si="262"/>
        <v>228</v>
      </c>
      <c r="P3824" t="s">
        <v>8319</v>
      </c>
      <c r="Q3824" t="s">
        <v>8320</v>
      </c>
      <c r="R3824" s="12">
        <f t="shared" si="260"/>
        <v>42045.84238425926</v>
      </c>
      <c r="S3824" s="13">
        <f t="shared" si="261"/>
        <v>42075.800717592589</v>
      </c>
      <c r="T3824">
        <f t="shared" si="263"/>
        <v>2015</v>
      </c>
    </row>
    <row r="3825" spans="1:20" ht="28.8" x14ac:dyDescent="0.3">
      <c r="A3825">
        <v>3148</v>
      </c>
      <c r="B3825" s="3" t="s">
        <v>3148</v>
      </c>
      <c r="C3825" s="3" t="s">
        <v>7258</v>
      </c>
      <c r="D3825" s="6">
        <v>1800</v>
      </c>
      <c r="E3825" s="8">
        <v>2361</v>
      </c>
      <c r="F3825" t="s">
        <v>8218</v>
      </c>
      <c r="G3825" t="s">
        <v>8223</v>
      </c>
      <c r="H3825" t="s">
        <v>8245</v>
      </c>
      <c r="I3825" s="14">
        <v>1412136000</v>
      </c>
      <c r="J3825" s="14">
        <v>1410278284</v>
      </c>
      <c r="K3825" t="b">
        <v>1</v>
      </c>
      <c r="L3825">
        <v>57</v>
      </c>
      <c r="M3825" t="b">
        <v>1</v>
      </c>
      <c r="N3825" t="s">
        <v>8269</v>
      </c>
      <c r="O3825">
        <f t="shared" si="262"/>
        <v>131</v>
      </c>
      <c r="P3825" t="s">
        <v>8319</v>
      </c>
      <c r="Q3825" t="s">
        <v>8320</v>
      </c>
      <c r="R3825" s="12">
        <f t="shared" si="260"/>
        <v>41891.665324074071</v>
      </c>
      <c r="S3825" s="13">
        <f t="shared" si="261"/>
        <v>41913.166666666664</v>
      </c>
      <c r="T3825">
        <f t="shared" si="263"/>
        <v>2014</v>
      </c>
    </row>
    <row r="3826" spans="1:20" ht="43.2" x14ac:dyDescent="0.3">
      <c r="A3826">
        <v>4054</v>
      </c>
      <c r="B3826" s="3" t="s">
        <v>4050</v>
      </c>
      <c r="C3826" s="3" t="s">
        <v>8158</v>
      </c>
      <c r="D3826" s="6">
        <v>8880</v>
      </c>
      <c r="E3826" s="8">
        <v>0</v>
      </c>
      <c r="F3826" t="s">
        <v>8220</v>
      </c>
      <c r="G3826" t="s">
        <v>8223</v>
      </c>
      <c r="H3826" t="s">
        <v>8245</v>
      </c>
      <c r="I3826" s="14">
        <v>1475294400</v>
      </c>
      <c r="J3826" s="14">
        <v>1472674285</v>
      </c>
      <c r="K3826" t="b">
        <v>0</v>
      </c>
      <c r="L3826">
        <v>0</v>
      </c>
      <c r="M3826" t="b">
        <v>0</v>
      </c>
      <c r="N3826" t="s">
        <v>8269</v>
      </c>
      <c r="O3826">
        <f t="shared" si="262"/>
        <v>0</v>
      </c>
      <c r="P3826" t="s">
        <v>8319</v>
      </c>
      <c r="Q3826" t="s">
        <v>8320</v>
      </c>
      <c r="R3826" s="12">
        <f t="shared" si="260"/>
        <v>42613.841261574074</v>
      </c>
      <c r="S3826" s="13">
        <f t="shared" si="261"/>
        <v>42644.166666666672</v>
      </c>
    </row>
    <row r="3827" spans="1:20" ht="43.2" x14ac:dyDescent="0.3">
      <c r="A3827">
        <v>3450</v>
      </c>
      <c r="B3827" s="3" t="s">
        <v>3449</v>
      </c>
      <c r="C3827" s="3" t="s">
        <v>7560</v>
      </c>
      <c r="D3827" s="6">
        <v>500</v>
      </c>
      <c r="E3827" s="8">
        <v>760</v>
      </c>
      <c r="F3827" t="s">
        <v>8218</v>
      </c>
      <c r="G3827" t="s">
        <v>8224</v>
      </c>
      <c r="H3827" t="s">
        <v>8246</v>
      </c>
      <c r="I3827" s="14">
        <v>1427990071</v>
      </c>
      <c r="J3827" s="14">
        <v>1422809671</v>
      </c>
      <c r="K3827" t="b">
        <v>0</v>
      </c>
      <c r="L3827">
        <v>39</v>
      </c>
      <c r="M3827" t="b">
        <v>1</v>
      </c>
      <c r="N3827" t="s">
        <v>8269</v>
      </c>
      <c r="O3827">
        <f t="shared" si="262"/>
        <v>152</v>
      </c>
      <c r="P3827" t="s">
        <v>8319</v>
      </c>
      <c r="Q3827" t="s">
        <v>8320</v>
      </c>
      <c r="R3827" s="12">
        <f t="shared" si="260"/>
        <v>42036.704525462963</v>
      </c>
      <c r="S3827" s="13">
        <f t="shared" si="261"/>
        <v>42096.662858796291</v>
      </c>
    </row>
    <row r="3828" spans="1:20" ht="43.2" x14ac:dyDescent="0.3">
      <c r="A3828">
        <v>4014</v>
      </c>
      <c r="B3828" s="3" t="s">
        <v>4010</v>
      </c>
      <c r="C3828" s="3" t="s">
        <v>8119</v>
      </c>
      <c r="D3828" s="6">
        <v>9000</v>
      </c>
      <c r="E3828" s="8">
        <v>0</v>
      </c>
      <c r="F3828" t="s">
        <v>8220</v>
      </c>
      <c r="G3828" t="s">
        <v>8223</v>
      </c>
      <c r="H3828" t="s">
        <v>8245</v>
      </c>
      <c r="I3828" s="14">
        <v>1457157269</v>
      </c>
      <c r="J3828" s="14">
        <v>1455861269</v>
      </c>
      <c r="K3828" t="b">
        <v>0</v>
      </c>
      <c r="L3828">
        <v>0</v>
      </c>
      <c r="M3828" t="b">
        <v>0</v>
      </c>
      <c r="N3828" t="s">
        <v>8269</v>
      </c>
      <c r="O3828">
        <f t="shared" si="262"/>
        <v>0</v>
      </c>
      <c r="P3828" t="s">
        <v>8319</v>
      </c>
      <c r="Q3828" t="s">
        <v>8320</v>
      </c>
      <c r="R3828" s="12">
        <f t="shared" si="260"/>
        <v>42419.246168981481</v>
      </c>
      <c r="S3828" s="13">
        <f t="shared" si="261"/>
        <v>42434.246168981481</v>
      </c>
    </row>
    <row r="3829" spans="1:20" ht="43.2" x14ac:dyDescent="0.3">
      <c r="A3829">
        <v>3676</v>
      </c>
      <c r="B3829" s="3" t="s">
        <v>3673</v>
      </c>
      <c r="C3829" s="3" t="s">
        <v>7786</v>
      </c>
      <c r="D3829" s="6">
        <v>800</v>
      </c>
      <c r="E3829" s="8">
        <v>1030</v>
      </c>
      <c r="F3829" t="s">
        <v>8218</v>
      </c>
      <c r="G3829" t="s">
        <v>8223</v>
      </c>
      <c r="H3829" t="s">
        <v>8245</v>
      </c>
      <c r="I3829" s="14">
        <v>1410550484</v>
      </c>
      <c r="J3829" s="14">
        <v>1408995284</v>
      </c>
      <c r="K3829" t="b">
        <v>0</v>
      </c>
      <c r="L3829">
        <v>16</v>
      </c>
      <c r="M3829" t="b">
        <v>1</v>
      </c>
      <c r="N3829" t="s">
        <v>8269</v>
      </c>
      <c r="O3829">
        <f t="shared" si="262"/>
        <v>129</v>
      </c>
      <c r="P3829" t="s">
        <v>8319</v>
      </c>
      <c r="Q3829" t="s">
        <v>8320</v>
      </c>
      <c r="R3829" s="12">
        <f t="shared" si="260"/>
        <v>41876.815787037034</v>
      </c>
      <c r="S3829" s="13">
        <f t="shared" si="261"/>
        <v>41894.815787037034</v>
      </c>
      <c r="T3829">
        <f>YEAR(R3829)</f>
        <v>2014</v>
      </c>
    </row>
    <row r="3830" spans="1:20" ht="43.2" x14ac:dyDescent="0.3">
      <c r="A3830">
        <v>2853</v>
      </c>
      <c r="B3830" s="3" t="s">
        <v>2853</v>
      </c>
      <c r="C3830" s="3" t="s">
        <v>6963</v>
      </c>
      <c r="D3830" s="6">
        <v>9500</v>
      </c>
      <c r="E3830" s="8">
        <v>0</v>
      </c>
      <c r="F3830" t="s">
        <v>8220</v>
      </c>
      <c r="G3830" t="s">
        <v>8228</v>
      </c>
      <c r="H3830" t="s">
        <v>8250</v>
      </c>
      <c r="I3830" s="14">
        <v>1410669297</v>
      </c>
      <c r="J3830" s="14">
        <v>1405485297</v>
      </c>
      <c r="K3830" t="b">
        <v>0</v>
      </c>
      <c r="L3830">
        <v>0</v>
      </c>
      <c r="M3830" t="b">
        <v>0</v>
      </c>
      <c r="N3830" t="s">
        <v>8269</v>
      </c>
      <c r="O3830">
        <f t="shared" si="262"/>
        <v>0</v>
      </c>
      <c r="P3830" t="s">
        <v>8319</v>
      </c>
      <c r="Q3830" t="s">
        <v>8320</v>
      </c>
      <c r="R3830" s="12">
        <f t="shared" si="260"/>
        <v>41836.190937499996</v>
      </c>
      <c r="S3830" s="13">
        <f t="shared" si="261"/>
        <v>41896.190937499996</v>
      </c>
    </row>
    <row r="3831" spans="1:20" ht="43.2" x14ac:dyDescent="0.3">
      <c r="A3831">
        <v>3208</v>
      </c>
      <c r="B3831" s="3" t="s">
        <v>3208</v>
      </c>
      <c r="C3831" s="3" t="s">
        <v>7318</v>
      </c>
      <c r="D3831" s="6">
        <v>5000</v>
      </c>
      <c r="E3831" s="8">
        <v>5175</v>
      </c>
      <c r="F3831" t="s">
        <v>8218</v>
      </c>
      <c r="G3831" t="s">
        <v>8223</v>
      </c>
      <c r="H3831" t="s">
        <v>8245</v>
      </c>
      <c r="I3831" s="14">
        <v>1406557877</v>
      </c>
      <c r="J3831" s="14">
        <v>1404743477</v>
      </c>
      <c r="K3831" t="b">
        <v>1</v>
      </c>
      <c r="L3831">
        <v>82</v>
      </c>
      <c r="M3831" t="b">
        <v>1</v>
      </c>
      <c r="N3831" t="s">
        <v>8269</v>
      </c>
      <c r="O3831">
        <f t="shared" si="262"/>
        <v>104</v>
      </c>
      <c r="P3831" t="s">
        <v>8319</v>
      </c>
      <c r="Q3831" t="s">
        <v>8320</v>
      </c>
      <c r="R3831" s="12">
        <f t="shared" si="260"/>
        <v>41827.605057870373</v>
      </c>
      <c r="S3831" s="13">
        <f t="shared" si="261"/>
        <v>41848.605057870373</v>
      </c>
      <c r="T3831">
        <f>YEAR(R3831)</f>
        <v>2014</v>
      </c>
    </row>
    <row r="3832" spans="1:20" ht="57.6" x14ac:dyDescent="0.3">
      <c r="A3832">
        <v>3672</v>
      </c>
      <c r="B3832" s="3" t="s">
        <v>3669</v>
      </c>
      <c r="C3832" s="3" t="s">
        <v>7782</v>
      </c>
      <c r="D3832" s="6">
        <v>3000</v>
      </c>
      <c r="E3832" s="8">
        <v>3046</v>
      </c>
      <c r="F3832" t="s">
        <v>8218</v>
      </c>
      <c r="G3832" t="s">
        <v>8224</v>
      </c>
      <c r="H3832" t="s">
        <v>8246</v>
      </c>
      <c r="I3832" s="14">
        <v>1411771384</v>
      </c>
      <c r="J3832" s="14">
        <v>1409179384</v>
      </c>
      <c r="K3832" t="b">
        <v>0</v>
      </c>
      <c r="L3832">
        <v>57</v>
      </c>
      <c r="M3832" t="b">
        <v>1</v>
      </c>
      <c r="N3832" t="s">
        <v>8269</v>
      </c>
      <c r="O3832">
        <f t="shared" si="262"/>
        <v>102</v>
      </c>
      <c r="P3832" t="s">
        <v>8319</v>
      </c>
      <c r="Q3832" t="s">
        <v>8320</v>
      </c>
      <c r="R3832" s="12">
        <f t="shared" si="260"/>
        <v>41878.946574074071</v>
      </c>
      <c r="S3832" s="13">
        <f t="shared" si="261"/>
        <v>41908.946574074071</v>
      </c>
    </row>
    <row r="3833" spans="1:20" ht="57.6" x14ac:dyDescent="0.3">
      <c r="A3833">
        <v>3239</v>
      </c>
      <c r="B3833" s="3" t="s">
        <v>3239</v>
      </c>
      <c r="C3833" s="3" t="s">
        <v>7349</v>
      </c>
      <c r="D3833" s="6">
        <v>5862</v>
      </c>
      <c r="E3833" s="8">
        <v>6208.98</v>
      </c>
      <c r="F3833" t="s">
        <v>8218</v>
      </c>
      <c r="G3833" t="s">
        <v>8224</v>
      </c>
      <c r="H3833" t="s">
        <v>8246</v>
      </c>
      <c r="I3833" s="14">
        <v>1445817540</v>
      </c>
      <c r="J3833" s="14">
        <v>1443665293</v>
      </c>
      <c r="K3833" t="b">
        <v>1</v>
      </c>
      <c r="L3833">
        <v>104</v>
      </c>
      <c r="M3833" t="b">
        <v>1</v>
      </c>
      <c r="N3833" t="s">
        <v>8269</v>
      </c>
      <c r="O3833">
        <f t="shared" si="262"/>
        <v>106</v>
      </c>
      <c r="P3833" t="s">
        <v>8319</v>
      </c>
      <c r="Q3833" t="s">
        <v>8320</v>
      </c>
      <c r="R3833" s="12">
        <f t="shared" si="260"/>
        <v>42278.089039351849</v>
      </c>
      <c r="S3833" s="13">
        <f t="shared" si="261"/>
        <v>42302.999305555553</v>
      </c>
    </row>
    <row r="3834" spans="1:20" ht="43.2" x14ac:dyDescent="0.3">
      <c r="A3834">
        <v>3591</v>
      </c>
      <c r="B3834" s="3" t="s">
        <v>3590</v>
      </c>
      <c r="C3834" s="3" t="s">
        <v>7701</v>
      </c>
      <c r="D3834" s="6">
        <v>700</v>
      </c>
      <c r="E3834" s="8">
        <v>1225</v>
      </c>
      <c r="F3834" t="s">
        <v>8218</v>
      </c>
      <c r="G3834" t="s">
        <v>8223</v>
      </c>
      <c r="H3834" t="s">
        <v>8245</v>
      </c>
      <c r="I3834" s="14">
        <v>1422075540</v>
      </c>
      <c r="J3834" s="14">
        <v>1419979544</v>
      </c>
      <c r="K3834" t="b">
        <v>0</v>
      </c>
      <c r="L3834">
        <v>18</v>
      </c>
      <c r="M3834" t="b">
        <v>1</v>
      </c>
      <c r="N3834" t="s">
        <v>8269</v>
      </c>
      <c r="O3834">
        <f t="shared" si="262"/>
        <v>175</v>
      </c>
      <c r="P3834" t="s">
        <v>8319</v>
      </c>
      <c r="Q3834" t="s">
        <v>8320</v>
      </c>
      <c r="R3834" s="12">
        <f t="shared" si="260"/>
        <v>42003.948425925926</v>
      </c>
      <c r="S3834" s="13">
        <f t="shared" si="261"/>
        <v>42028.207638888889</v>
      </c>
      <c r="T3834">
        <f>YEAR(R3834)</f>
        <v>2014</v>
      </c>
    </row>
    <row r="3835" spans="1:20" ht="43.2" x14ac:dyDescent="0.3">
      <c r="A3835">
        <v>4063</v>
      </c>
      <c r="B3835" s="3" t="s">
        <v>4059</v>
      </c>
      <c r="C3835" s="3" t="s">
        <v>8167</v>
      </c>
      <c r="D3835" s="6">
        <v>9500</v>
      </c>
      <c r="E3835" s="8">
        <v>135</v>
      </c>
      <c r="F3835" t="s">
        <v>8220</v>
      </c>
      <c r="G3835" t="s">
        <v>8224</v>
      </c>
      <c r="H3835" t="s">
        <v>8246</v>
      </c>
      <c r="I3835" s="14">
        <v>1403886084</v>
      </c>
      <c r="J3835" s="14">
        <v>1401294084</v>
      </c>
      <c r="K3835" t="b">
        <v>0</v>
      </c>
      <c r="L3835">
        <v>9</v>
      </c>
      <c r="M3835" t="b">
        <v>0</v>
      </c>
      <c r="N3835" t="s">
        <v>8269</v>
      </c>
      <c r="O3835">
        <f t="shared" si="262"/>
        <v>1</v>
      </c>
      <c r="P3835" t="s">
        <v>8319</v>
      </c>
      <c r="Q3835" t="s">
        <v>8320</v>
      </c>
      <c r="R3835" s="12">
        <f t="shared" si="260"/>
        <v>41787.681527777779</v>
      </c>
      <c r="S3835" s="13">
        <f t="shared" si="261"/>
        <v>41817.681527777779</v>
      </c>
    </row>
    <row r="3836" spans="1:20" ht="43.2" x14ac:dyDescent="0.3">
      <c r="A3836">
        <v>2975</v>
      </c>
      <c r="B3836" s="3" t="s">
        <v>2975</v>
      </c>
      <c r="C3836" s="3" t="s">
        <v>7085</v>
      </c>
      <c r="D3836" s="6">
        <v>8000</v>
      </c>
      <c r="E3836" s="8">
        <v>8010</v>
      </c>
      <c r="F3836" t="s">
        <v>8218</v>
      </c>
      <c r="G3836" t="s">
        <v>8223</v>
      </c>
      <c r="H3836" t="s">
        <v>8245</v>
      </c>
      <c r="I3836" s="14">
        <v>1417057200</v>
      </c>
      <c r="J3836" s="14">
        <v>1414599886</v>
      </c>
      <c r="K3836" t="b">
        <v>0</v>
      </c>
      <c r="L3836">
        <v>113</v>
      </c>
      <c r="M3836" t="b">
        <v>1</v>
      </c>
      <c r="N3836" t="s">
        <v>8269</v>
      </c>
      <c r="O3836">
        <f t="shared" si="262"/>
        <v>100</v>
      </c>
      <c r="P3836" t="s">
        <v>8319</v>
      </c>
      <c r="Q3836" t="s">
        <v>8320</v>
      </c>
      <c r="R3836" s="12">
        <f t="shared" si="260"/>
        <v>41941.683865740742</v>
      </c>
      <c r="S3836" s="13">
        <f t="shared" si="261"/>
        <v>41970.125</v>
      </c>
      <c r="T3836">
        <f>YEAR(R3836)</f>
        <v>2014</v>
      </c>
    </row>
    <row r="3837" spans="1:20" ht="57.6" x14ac:dyDescent="0.3">
      <c r="A3837">
        <v>2908</v>
      </c>
      <c r="B3837" s="3" t="s">
        <v>2908</v>
      </c>
      <c r="C3837" s="3" t="s">
        <v>7018</v>
      </c>
      <c r="D3837" s="6">
        <v>9600</v>
      </c>
      <c r="E3837" s="8">
        <v>264</v>
      </c>
      <c r="F3837" t="s">
        <v>8220</v>
      </c>
      <c r="G3837" t="s">
        <v>8223</v>
      </c>
      <c r="H3837" t="s">
        <v>8245</v>
      </c>
      <c r="I3837" s="14">
        <v>1465407219</v>
      </c>
      <c r="J3837" s="14">
        <v>1462815219</v>
      </c>
      <c r="K3837" t="b">
        <v>0</v>
      </c>
      <c r="L3837">
        <v>5</v>
      </c>
      <c r="M3837" t="b">
        <v>0</v>
      </c>
      <c r="N3837" t="s">
        <v>8269</v>
      </c>
      <c r="O3837">
        <f t="shared" si="262"/>
        <v>3</v>
      </c>
      <c r="P3837" t="s">
        <v>8319</v>
      </c>
      <c r="Q3837" t="s">
        <v>8320</v>
      </c>
      <c r="R3837" s="12">
        <f t="shared" si="260"/>
        <v>42499.731701388882</v>
      </c>
      <c r="S3837" s="13">
        <f t="shared" si="261"/>
        <v>42529.731701388882</v>
      </c>
    </row>
    <row r="3838" spans="1:20" ht="28.8" x14ac:dyDescent="0.3">
      <c r="A3838">
        <v>3815</v>
      </c>
      <c r="B3838" s="3" t="s">
        <v>3812</v>
      </c>
      <c r="C3838" s="3" t="s">
        <v>7925</v>
      </c>
      <c r="D3838" s="6">
        <v>1000</v>
      </c>
      <c r="E3838" s="8">
        <v>1000.01</v>
      </c>
      <c r="F3838" t="s">
        <v>8218</v>
      </c>
      <c r="G3838" t="s">
        <v>8224</v>
      </c>
      <c r="H3838" t="s">
        <v>8246</v>
      </c>
      <c r="I3838" s="14">
        <v>1440111600</v>
      </c>
      <c r="J3838" s="14">
        <v>1437545657</v>
      </c>
      <c r="K3838" t="b">
        <v>0</v>
      </c>
      <c r="L3838">
        <v>20</v>
      </c>
      <c r="M3838" t="b">
        <v>1</v>
      </c>
      <c r="N3838" t="s">
        <v>8269</v>
      </c>
      <c r="O3838">
        <f t="shared" si="262"/>
        <v>100</v>
      </c>
      <c r="P3838" t="s">
        <v>8319</v>
      </c>
      <c r="Q3838" t="s">
        <v>8320</v>
      </c>
      <c r="R3838" s="12">
        <f t="shared" si="260"/>
        <v>42207.259918981479</v>
      </c>
      <c r="S3838" s="13">
        <f t="shared" si="261"/>
        <v>42236.958333333328</v>
      </c>
    </row>
    <row r="3839" spans="1:20" x14ac:dyDescent="0.3">
      <c r="A3839">
        <v>4087</v>
      </c>
      <c r="B3839" s="3" t="s">
        <v>4083</v>
      </c>
      <c r="C3839" s="3" t="s">
        <v>8190</v>
      </c>
      <c r="D3839" s="6">
        <v>9600</v>
      </c>
      <c r="E3839" s="8">
        <v>0</v>
      </c>
      <c r="F3839" t="s">
        <v>8220</v>
      </c>
      <c r="G3839" t="s">
        <v>8223</v>
      </c>
      <c r="H3839" t="s">
        <v>8245</v>
      </c>
      <c r="I3839" s="14">
        <v>1468777786</v>
      </c>
      <c r="J3839" s="14">
        <v>1466185786</v>
      </c>
      <c r="K3839" t="b">
        <v>0</v>
      </c>
      <c r="L3839">
        <v>0</v>
      </c>
      <c r="M3839" t="b">
        <v>0</v>
      </c>
      <c r="N3839" t="s">
        <v>8269</v>
      </c>
      <c r="O3839">
        <f t="shared" si="262"/>
        <v>0</v>
      </c>
      <c r="P3839" t="s">
        <v>8319</v>
      </c>
      <c r="Q3839" t="s">
        <v>8320</v>
      </c>
      <c r="R3839" s="12">
        <f t="shared" si="260"/>
        <v>42538.742893518516</v>
      </c>
      <c r="S3839" s="13">
        <f t="shared" si="261"/>
        <v>42568.742893518516</v>
      </c>
    </row>
    <row r="3840" spans="1:20" ht="43.2" x14ac:dyDescent="0.3">
      <c r="A3840">
        <v>3507</v>
      </c>
      <c r="B3840" s="3" t="s">
        <v>3506</v>
      </c>
      <c r="C3840" s="3" t="s">
        <v>7617</v>
      </c>
      <c r="D3840" s="6">
        <v>10000</v>
      </c>
      <c r="E3840" s="8">
        <v>10440</v>
      </c>
      <c r="F3840" t="s">
        <v>8218</v>
      </c>
      <c r="G3840" t="s">
        <v>8223</v>
      </c>
      <c r="H3840" t="s">
        <v>8245</v>
      </c>
      <c r="I3840" s="14">
        <v>1464732537</v>
      </c>
      <c r="J3840" s="14">
        <v>1462140537</v>
      </c>
      <c r="K3840" t="b">
        <v>0</v>
      </c>
      <c r="L3840">
        <v>72</v>
      </c>
      <c r="M3840" t="b">
        <v>1</v>
      </c>
      <c r="N3840" t="s">
        <v>8269</v>
      </c>
      <c r="O3840">
        <f t="shared" si="262"/>
        <v>104</v>
      </c>
      <c r="P3840" t="s">
        <v>8319</v>
      </c>
      <c r="Q3840" t="s">
        <v>8320</v>
      </c>
      <c r="R3840" s="12">
        <f t="shared" si="260"/>
        <v>42491.92288194444</v>
      </c>
      <c r="S3840" s="13">
        <f t="shared" si="261"/>
        <v>42521.92288194444</v>
      </c>
      <c r="T3840">
        <f>YEAR(R3840)</f>
        <v>2016</v>
      </c>
    </row>
    <row r="3841" spans="1:20" ht="43.2" x14ac:dyDescent="0.3">
      <c r="A3841">
        <v>3369</v>
      </c>
      <c r="B3841" s="3" t="s">
        <v>3368</v>
      </c>
      <c r="C3841" s="3" t="s">
        <v>7479</v>
      </c>
      <c r="D3841" s="6">
        <v>5000</v>
      </c>
      <c r="E3841" s="8">
        <v>5195</v>
      </c>
      <c r="F3841" t="s">
        <v>8218</v>
      </c>
      <c r="G3841" t="s">
        <v>8240</v>
      </c>
      <c r="H3841" t="s">
        <v>8248</v>
      </c>
      <c r="I3841" s="14">
        <v>1484441980</v>
      </c>
      <c r="J3841" s="14">
        <v>1479257980</v>
      </c>
      <c r="K3841" t="b">
        <v>0</v>
      </c>
      <c r="L3841">
        <v>54</v>
      </c>
      <c r="M3841" t="b">
        <v>1</v>
      </c>
      <c r="N3841" t="s">
        <v>8269</v>
      </c>
      <c r="O3841">
        <f t="shared" si="262"/>
        <v>104</v>
      </c>
      <c r="P3841" t="s">
        <v>8319</v>
      </c>
      <c r="Q3841" t="s">
        <v>8320</v>
      </c>
      <c r="R3841" s="12">
        <f t="shared" si="260"/>
        <v>42690.041435185187</v>
      </c>
      <c r="S3841" s="13">
        <f t="shared" si="261"/>
        <v>42750.041435185187</v>
      </c>
    </row>
    <row r="3842" spans="1:20" x14ac:dyDescent="0.3">
      <c r="A3842">
        <v>2807</v>
      </c>
      <c r="B3842" s="3" t="s">
        <v>2807</v>
      </c>
      <c r="C3842" s="3" t="s">
        <v>6917</v>
      </c>
      <c r="D3842" s="6">
        <v>5000</v>
      </c>
      <c r="E3842" s="8">
        <v>6300</v>
      </c>
      <c r="F3842" t="s">
        <v>8218</v>
      </c>
      <c r="G3842" t="s">
        <v>8223</v>
      </c>
      <c r="H3842" t="s">
        <v>8245</v>
      </c>
      <c r="I3842" s="14">
        <v>1435611438</v>
      </c>
      <c r="J3842" s="14">
        <v>1433019438</v>
      </c>
      <c r="K3842" t="b">
        <v>0</v>
      </c>
      <c r="L3842">
        <v>93</v>
      </c>
      <c r="M3842" t="b">
        <v>1</v>
      </c>
      <c r="N3842" t="s">
        <v>8269</v>
      </c>
      <c r="O3842">
        <f t="shared" si="262"/>
        <v>126</v>
      </c>
      <c r="P3842" t="s">
        <v>8319</v>
      </c>
      <c r="Q3842" t="s">
        <v>8320</v>
      </c>
      <c r="R3842" s="12">
        <f t="shared" ref="R3842:R3905" si="264">(((J3842/60)/60)/24)+DATE(1970,1,1)</f>
        <v>42154.873124999998</v>
      </c>
      <c r="S3842" s="13">
        <f t="shared" ref="S3842:S3905" si="265">(((I3842/60)/60)/24)+DATE(1970,1,1)</f>
        <v>42184.873124999998</v>
      </c>
      <c r="T3842">
        <f t="shared" ref="T3842:T3843" si="266">YEAR(R3842)</f>
        <v>2015</v>
      </c>
    </row>
    <row r="3843" spans="1:20" ht="57.6" x14ac:dyDescent="0.3">
      <c r="A3843">
        <v>3306</v>
      </c>
      <c r="B3843" s="3" t="s">
        <v>3306</v>
      </c>
      <c r="C3843" s="3" t="s">
        <v>7416</v>
      </c>
      <c r="D3843" s="6">
        <v>1500</v>
      </c>
      <c r="E3843" s="8">
        <v>2630</v>
      </c>
      <c r="F3843" t="s">
        <v>8218</v>
      </c>
      <c r="G3843" t="s">
        <v>8223</v>
      </c>
      <c r="H3843" t="s">
        <v>8245</v>
      </c>
      <c r="I3843" s="14">
        <v>1465527600</v>
      </c>
      <c r="J3843" s="14">
        <v>1462252542</v>
      </c>
      <c r="K3843" t="b">
        <v>0</v>
      </c>
      <c r="L3843">
        <v>54</v>
      </c>
      <c r="M3843" t="b">
        <v>1</v>
      </c>
      <c r="N3843" t="s">
        <v>8269</v>
      </c>
      <c r="O3843">
        <f t="shared" si="262"/>
        <v>175</v>
      </c>
      <c r="P3843" t="s">
        <v>8319</v>
      </c>
      <c r="Q3843" t="s">
        <v>8320</v>
      </c>
      <c r="R3843" s="12">
        <f t="shared" si="264"/>
        <v>42493.219236111108</v>
      </c>
      <c r="S3843" s="13">
        <f t="shared" si="265"/>
        <v>42531.125</v>
      </c>
      <c r="T3843">
        <f t="shared" si="266"/>
        <v>2016</v>
      </c>
    </row>
    <row r="3844" spans="1:20" ht="43.2" x14ac:dyDescent="0.3">
      <c r="A3844">
        <v>3844</v>
      </c>
      <c r="B3844" s="3" t="s">
        <v>3841</v>
      </c>
      <c r="C3844" s="3" t="s">
        <v>7953</v>
      </c>
      <c r="D3844" s="6">
        <v>9800</v>
      </c>
      <c r="E3844" s="8">
        <v>4066</v>
      </c>
      <c r="F3844" t="s">
        <v>8220</v>
      </c>
      <c r="G3844" t="s">
        <v>8223</v>
      </c>
      <c r="H3844" t="s">
        <v>8245</v>
      </c>
      <c r="I3844" s="14">
        <v>1401778740</v>
      </c>
      <c r="J3844" s="14">
        <v>1399474134</v>
      </c>
      <c r="K3844" t="b">
        <v>1</v>
      </c>
      <c r="L3844">
        <v>50</v>
      </c>
      <c r="M3844" t="b">
        <v>0</v>
      </c>
      <c r="N3844" t="s">
        <v>8269</v>
      </c>
      <c r="O3844">
        <f t="shared" si="262"/>
        <v>41</v>
      </c>
      <c r="P3844" t="s">
        <v>8319</v>
      </c>
      <c r="Q3844" t="s">
        <v>8320</v>
      </c>
      <c r="R3844" s="12">
        <f t="shared" si="264"/>
        <v>41766.617291666669</v>
      </c>
      <c r="S3844" s="13">
        <f t="shared" si="265"/>
        <v>41793.290972222225</v>
      </c>
    </row>
    <row r="3845" spans="1:20" ht="43.2" x14ac:dyDescent="0.3">
      <c r="A3845">
        <v>3841</v>
      </c>
      <c r="B3845" s="3" t="s">
        <v>3838</v>
      </c>
      <c r="C3845" s="3" t="s">
        <v>7950</v>
      </c>
      <c r="D3845" s="6">
        <v>10000</v>
      </c>
      <c r="E3845" s="8">
        <v>872</v>
      </c>
      <c r="F3845" t="s">
        <v>8220</v>
      </c>
      <c r="G3845" t="s">
        <v>8223</v>
      </c>
      <c r="H3845" t="s">
        <v>8245</v>
      </c>
      <c r="I3845" s="14">
        <v>1405882287</v>
      </c>
      <c r="J3845" s="14">
        <v>1400698287</v>
      </c>
      <c r="K3845" t="b">
        <v>1</v>
      </c>
      <c r="L3845">
        <v>34</v>
      </c>
      <c r="M3845" t="b">
        <v>0</v>
      </c>
      <c r="N3845" t="s">
        <v>8269</v>
      </c>
      <c r="O3845">
        <f t="shared" si="262"/>
        <v>9</v>
      </c>
      <c r="P3845" t="s">
        <v>8319</v>
      </c>
      <c r="Q3845" t="s">
        <v>8320</v>
      </c>
      <c r="R3845" s="12">
        <f t="shared" si="264"/>
        <v>41780.785729166666</v>
      </c>
      <c r="S3845" s="13">
        <f t="shared" si="265"/>
        <v>41840.785729166666</v>
      </c>
    </row>
    <row r="3846" spans="1:20" ht="57.6" x14ac:dyDescent="0.3">
      <c r="A3846">
        <v>3385</v>
      </c>
      <c r="B3846" s="3" t="s">
        <v>3384</v>
      </c>
      <c r="C3846" s="3" t="s">
        <v>7495</v>
      </c>
      <c r="D3846" s="6">
        <v>2000</v>
      </c>
      <c r="E3846" s="8">
        <v>2000</v>
      </c>
      <c r="F3846" t="s">
        <v>8218</v>
      </c>
      <c r="G3846" t="s">
        <v>8223</v>
      </c>
      <c r="H3846" t="s">
        <v>8245</v>
      </c>
      <c r="I3846" s="14">
        <v>1418244552</v>
      </c>
      <c r="J3846" s="14">
        <v>1415652552</v>
      </c>
      <c r="K3846" t="b">
        <v>0</v>
      </c>
      <c r="L3846">
        <v>15</v>
      </c>
      <c r="M3846" t="b">
        <v>1</v>
      </c>
      <c r="N3846" t="s">
        <v>8269</v>
      </c>
      <c r="O3846">
        <f t="shared" si="262"/>
        <v>100</v>
      </c>
      <c r="P3846" t="s">
        <v>8319</v>
      </c>
      <c r="Q3846" t="s">
        <v>8320</v>
      </c>
      <c r="R3846" s="12">
        <f t="shared" si="264"/>
        <v>41953.8675</v>
      </c>
      <c r="S3846" s="13">
        <f t="shared" si="265"/>
        <v>41983.8675</v>
      </c>
      <c r="T3846">
        <f t="shared" ref="T3846:T3847" si="267">YEAR(R3846)</f>
        <v>2014</v>
      </c>
    </row>
    <row r="3847" spans="1:20" ht="28.8" x14ac:dyDescent="0.3">
      <c r="A3847">
        <v>2968</v>
      </c>
      <c r="B3847" s="3" t="s">
        <v>2968</v>
      </c>
      <c r="C3847" s="3" t="s">
        <v>7078</v>
      </c>
      <c r="D3847" s="6">
        <v>3500</v>
      </c>
      <c r="E3847" s="8">
        <v>3710</v>
      </c>
      <c r="F3847" t="s">
        <v>8218</v>
      </c>
      <c r="G3847" t="s">
        <v>8223</v>
      </c>
      <c r="H3847" t="s">
        <v>8245</v>
      </c>
      <c r="I3847" s="14">
        <v>1471406340</v>
      </c>
      <c r="J3847" s="14">
        <v>1470227660</v>
      </c>
      <c r="K3847" t="b">
        <v>0</v>
      </c>
      <c r="L3847">
        <v>47</v>
      </c>
      <c r="M3847" t="b">
        <v>1</v>
      </c>
      <c r="N3847" t="s">
        <v>8269</v>
      </c>
      <c r="O3847">
        <f t="shared" si="262"/>
        <v>106</v>
      </c>
      <c r="P3847" t="s">
        <v>8319</v>
      </c>
      <c r="Q3847" t="s">
        <v>8320</v>
      </c>
      <c r="R3847" s="12">
        <f t="shared" si="264"/>
        <v>42585.523842592593</v>
      </c>
      <c r="S3847" s="13">
        <f t="shared" si="265"/>
        <v>42599.165972222225</v>
      </c>
      <c r="T3847">
        <f t="shared" si="267"/>
        <v>2016</v>
      </c>
    </row>
    <row r="3848" spans="1:20" ht="57.6" x14ac:dyDescent="0.3">
      <c r="A3848">
        <v>2883</v>
      </c>
      <c r="B3848" s="3" t="s">
        <v>2883</v>
      </c>
      <c r="C3848" s="3" t="s">
        <v>6993</v>
      </c>
      <c r="D3848" s="6">
        <v>10000</v>
      </c>
      <c r="E3848" s="8">
        <v>1908</v>
      </c>
      <c r="F3848" t="s">
        <v>8220</v>
      </c>
      <c r="G3848" t="s">
        <v>8223</v>
      </c>
      <c r="H3848" t="s">
        <v>8245</v>
      </c>
      <c r="I3848" s="14">
        <v>1454734740</v>
      </c>
      <c r="J3848" s="14">
        <v>1451684437</v>
      </c>
      <c r="K3848" t="b">
        <v>0</v>
      </c>
      <c r="L3848">
        <v>5</v>
      </c>
      <c r="M3848" t="b">
        <v>0</v>
      </c>
      <c r="N3848" t="s">
        <v>8269</v>
      </c>
      <c r="O3848">
        <f t="shared" si="262"/>
        <v>19</v>
      </c>
      <c r="P3848" t="s">
        <v>8319</v>
      </c>
      <c r="Q3848" t="s">
        <v>8320</v>
      </c>
      <c r="R3848" s="12">
        <f t="shared" si="264"/>
        <v>42370.90320601852</v>
      </c>
      <c r="S3848" s="13">
        <f t="shared" si="265"/>
        <v>42406.207638888889</v>
      </c>
    </row>
    <row r="3849" spans="1:20" ht="43.2" x14ac:dyDescent="0.3">
      <c r="A3849">
        <v>1286</v>
      </c>
      <c r="B3849" s="3" t="s">
        <v>1287</v>
      </c>
      <c r="C3849" s="3" t="s">
        <v>5396</v>
      </c>
      <c r="D3849" s="6">
        <v>1500</v>
      </c>
      <c r="E3849" s="8">
        <v>1625</v>
      </c>
      <c r="F3849" t="s">
        <v>8218</v>
      </c>
      <c r="G3849" t="s">
        <v>8224</v>
      </c>
      <c r="H3849" t="s">
        <v>8246</v>
      </c>
      <c r="I3849" s="14">
        <v>1424181600</v>
      </c>
      <c r="J3849" s="14">
        <v>1423041227</v>
      </c>
      <c r="K3849" t="b">
        <v>0</v>
      </c>
      <c r="L3849">
        <v>20</v>
      </c>
      <c r="M3849" t="b">
        <v>1</v>
      </c>
      <c r="N3849" t="s">
        <v>8269</v>
      </c>
      <c r="O3849">
        <f t="shared" si="262"/>
        <v>108</v>
      </c>
      <c r="P3849" t="s">
        <v>8319</v>
      </c>
      <c r="Q3849" t="s">
        <v>8320</v>
      </c>
      <c r="R3849" s="12">
        <f t="shared" si="264"/>
        <v>42039.384571759263</v>
      </c>
      <c r="S3849" s="13">
        <f t="shared" si="265"/>
        <v>42052.583333333328</v>
      </c>
    </row>
    <row r="3850" spans="1:20" ht="43.2" x14ac:dyDescent="0.3">
      <c r="A3850">
        <v>4097</v>
      </c>
      <c r="B3850" s="3" t="s">
        <v>4093</v>
      </c>
      <c r="C3850" s="3" t="s">
        <v>8200</v>
      </c>
      <c r="D3850" s="6">
        <v>10000</v>
      </c>
      <c r="E3850" s="8">
        <v>0</v>
      </c>
      <c r="F3850" t="s">
        <v>8220</v>
      </c>
      <c r="G3850" t="s">
        <v>8224</v>
      </c>
      <c r="H3850" t="s">
        <v>8246</v>
      </c>
      <c r="I3850" s="14">
        <v>1454284500</v>
      </c>
      <c r="J3850" s="14">
        <v>1449431237</v>
      </c>
      <c r="K3850" t="b">
        <v>0</v>
      </c>
      <c r="L3850">
        <v>0</v>
      </c>
      <c r="M3850" t="b">
        <v>0</v>
      </c>
      <c r="N3850" t="s">
        <v>8269</v>
      </c>
      <c r="O3850">
        <f t="shared" ref="O3850:O3913" si="268">ROUND(E3850/D3850*100,0)</f>
        <v>0</v>
      </c>
      <c r="P3850" t="s">
        <v>8319</v>
      </c>
      <c r="Q3850" t="s">
        <v>8320</v>
      </c>
      <c r="R3850" s="12">
        <f t="shared" si="264"/>
        <v>42344.824502314819</v>
      </c>
      <c r="S3850" s="13">
        <f t="shared" si="265"/>
        <v>42400.996527777781</v>
      </c>
    </row>
    <row r="3851" spans="1:20" ht="43.2" x14ac:dyDescent="0.3">
      <c r="A3851">
        <v>3295</v>
      </c>
      <c r="B3851" s="3" t="s">
        <v>3295</v>
      </c>
      <c r="C3851" s="3" t="s">
        <v>7405</v>
      </c>
      <c r="D3851" s="6">
        <v>700</v>
      </c>
      <c r="E3851" s="8">
        <v>720.01</v>
      </c>
      <c r="F3851" t="s">
        <v>8218</v>
      </c>
      <c r="G3851" t="s">
        <v>8224</v>
      </c>
      <c r="H3851" t="s">
        <v>8246</v>
      </c>
      <c r="I3851" s="14">
        <v>1474886229</v>
      </c>
      <c r="J3851" s="14">
        <v>1472294229</v>
      </c>
      <c r="K3851" t="b">
        <v>0</v>
      </c>
      <c r="L3851">
        <v>27</v>
      </c>
      <c r="M3851" t="b">
        <v>1</v>
      </c>
      <c r="N3851" t="s">
        <v>8269</v>
      </c>
      <c r="O3851">
        <f t="shared" si="268"/>
        <v>103</v>
      </c>
      <c r="P3851" t="s">
        <v>8319</v>
      </c>
      <c r="Q3851" t="s">
        <v>8320</v>
      </c>
      <c r="R3851" s="12">
        <f t="shared" si="264"/>
        <v>42609.442465277782</v>
      </c>
      <c r="S3851" s="13">
        <f t="shared" si="265"/>
        <v>42639.442465277782</v>
      </c>
    </row>
    <row r="3852" spans="1:20" ht="28.8" x14ac:dyDescent="0.3">
      <c r="A3852">
        <v>3904</v>
      </c>
      <c r="B3852" s="3" t="s">
        <v>3901</v>
      </c>
      <c r="C3852" s="3" t="s">
        <v>8012</v>
      </c>
      <c r="D3852" s="6">
        <v>10000</v>
      </c>
      <c r="E3852" s="8">
        <v>3</v>
      </c>
      <c r="F3852" t="s">
        <v>8220</v>
      </c>
      <c r="G3852" t="s">
        <v>8223</v>
      </c>
      <c r="H3852" t="s">
        <v>8245</v>
      </c>
      <c r="I3852" s="14">
        <v>1429074240</v>
      </c>
      <c r="J3852" s="14">
        <v>1427866200</v>
      </c>
      <c r="K3852" t="b">
        <v>0</v>
      </c>
      <c r="L3852">
        <v>2</v>
      </c>
      <c r="M3852" t="b">
        <v>0</v>
      </c>
      <c r="N3852" t="s">
        <v>8269</v>
      </c>
      <c r="O3852">
        <f t="shared" si="268"/>
        <v>0</v>
      </c>
      <c r="P3852" t="s">
        <v>8319</v>
      </c>
      <c r="Q3852" t="s">
        <v>8320</v>
      </c>
      <c r="R3852" s="12">
        <f t="shared" si="264"/>
        <v>42095.229166666672</v>
      </c>
      <c r="S3852" s="13">
        <f t="shared" si="265"/>
        <v>42109.211111111115</v>
      </c>
    </row>
    <row r="3853" spans="1:20" ht="43.2" x14ac:dyDescent="0.3">
      <c r="A3853">
        <v>3706</v>
      </c>
      <c r="B3853" s="3" t="s">
        <v>3703</v>
      </c>
      <c r="C3853" s="3" t="s">
        <v>7816</v>
      </c>
      <c r="D3853" s="6">
        <v>1500</v>
      </c>
      <c r="E3853" s="8">
        <v>1820</v>
      </c>
      <c r="F3853" t="s">
        <v>8218</v>
      </c>
      <c r="G3853" t="s">
        <v>8223</v>
      </c>
      <c r="H3853" t="s">
        <v>8245</v>
      </c>
      <c r="I3853" s="14">
        <v>1410558949</v>
      </c>
      <c r="J3853" s="14">
        <v>1409262949</v>
      </c>
      <c r="K3853" t="b">
        <v>0</v>
      </c>
      <c r="L3853">
        <v>13</v>
      </c>
      <c r="M3853" t="b">
        <v>1</v>
      </c>
      <c r="N3853" t="s">
        <v>8269</v>
      </c>
      <c r="O3853">
        <f t="shared" si="268"/>
        <v>121</v>
      </c>
      <c r="P3853" t="s">
        <v>8319</v>
      </c>
      <c r="Q3853" t="s">
        <v>8320</v>
      </c>
      <c r="R3853" s="12">
        <f t="shared" si="264"/>
        <v>41879.913761574076</v>
      </c>
      <c r="S3853" s="13">
        <f t="shared" si="265"/>
        <v>41894.913761574076</v>
      </c>
      <c r="T3853">
        <f t="shared" ref="T3853:T3857" si="269">YEAR(R3853)</f>
        <v>2014</v>
      </c>
    </row>
    <row r="3854" spans="1:20" ht="43.2" x14ac:dyDescent="0.3">
      <c r="A3854">
        <v>1301</v>
      </c>
      <c r="B3854" s="3" t="s">
        <v>1302</v>
      </c>
      <c r="C3854" s="3" t="s">
        <v>5411</v>
      </c>
      <c r="D3854" s="6">
        <v>2000</v>
      </c>
      <c r="E3854" s="8">
        <v>2055</v>
      </c>
      <c r="F3854" t="s">
        <v>8218</v>
      </c>
      <c r="G3854" t="s">
        <v>8223</v>
      </c>
      <c r="H3854" t="s">
        <v>8245</v>
      </c>
      <c r="I3854" s="14">
        <v>1437447600</v>
      </c>
      <c r="J3854" s="14">
        <v>1436551178</v>
      </c>
      <c r="K3854" t="b">
        <v>0</v>
      </c>
      <c r="L3854">
        <v>29</v>
      </c>
      <c r="M3854" t="b">
        <v>1</v>
      </c>
      <c r="N3854" t="s">
        <v>8269</v>
      </c>
      <c r="O3854">
        <f t="shared" si="268"/>
        <v>103</v>
      </c>
      <c r="P3854" t="s">
        <v>8319</v>
      </c>
      <c r="Q3854" t="s">
        <v>8320</v>
      </c>
      <c r="R3854" s="12">
        <f t="shared" si="264"/>
        <v>42195.749745370369</v>
      </c>
      <c r="S3854" s="13">
        <f t="shared" si="265"/>
        <v>42206.125</v>
      </c>
      <c r="T3854">
        <f t="shared" si="269"/>
        <v>2015</v>
      </c>
    </row>
    <row r="3855" spans="1:20" ht="57.6" x14ac:dyDescent="0.3">
      <c r="A3855">
        <v>3291</v>
      </c>
      <c r="B3855" s="3" t="s">
        <v>3291</v>
      </c>
      <c r="C3855" s="3" t="s">
        <v>7401</v>
      </c>
      <c r="D3855" s="6">
        <v>500</v>
      </c>
      <c r="E3855" s="8">
        <v>570</v>
      </c>
      <c r="F3855" t="s">
        <v>8218</v>
      </c>
      <c r="G3855" t="s">
        <v>8223</v>
      </c>
      <c r="H3855" t="s">
        <v>8245</v>
      </c>
      <c r="I3855" s="14">
        <v>1442462340</v>
      </c>
      <c r="J3855" s="14">
        <v>1439743900</v>
      </c>
      <c r="K3855" t="b">
        <v>0</v>
      </c>
      <c r="L3855">
        <v>14</v>
      </c>
      <c r="M3855" t="b">
        <v>1</v>
      </c>
      <c r="N3855" t="s">
        <v>8269</v>
      </c>
      <c r="O3855">
        <f t="shared" si="268"/>
        <v>114</v>
      </c>
      <c r="P3855" t="s">
        <v>8319</v>
      </c>
      <c r="Q3855" t="s">
        <v>8320</v>
      </c>
      <c r="R3855" s="12">
        <f t="shared" si="264"/>
        <v>42232.702546296292</v>
      </c>
      <c r="S3855" s="13">
        <f t="shared" si="265"/>
        <v>42264.165972222225</v>
      </c>
      <c r="T3855">
        <f t="shared" si="269"/>
        <v>2015</v>
      </c>
    </row>
    <row r="3856" spans="1:20" ht="43.2" x14ac:dyDescent="0.3">
      <c r="A3856">
        <v>3433</v>
      </c>
      <c r="B3856" s="3" t="s">
        <v>3432</v>
      </c>
      <c r="C3856" s="3" t="s">
        <v>7543</v>
      </c>
      <c r="D3856" s="6">
        <v>9500</v>
      </c>
      <c r="E3856" s="8">
        <v>9525</v>
      </c>
      <c r="F3856" t="s">
        <v>8218</v>
      </c>
      <c r="G3856" t="s">
        <v>8223</v>
      </c>
      <c r="H3856" t="s">
        <v>8245</v>
      </c>
      <c r="I3856" s="14">
        <v>1402974000</v>
      </c>
      <c r="J3856" s="14">
        <v>1400290255</v>
      </c>
      <c r="K3856" t="b">
        <v>0</v>
      </c>
      <c r="L3856">
        <v>71</v>
      </c>
      <c r="M3856" t="b">
        <v>1</v>
      </c>
      <c r="N3856" t="s">
        <v>8269</v>
      </c>
      <c r="O3856">
        <f t="shared" si="268"/>
        <v>100</v>
      </c>
      <c r="P3856" t="s">
        <v>8319</v>
      </c>
      <c r="Q3856" t="s">
        <v>8320</v>
      </c>
      <c r="R3856" s="12">
        <f t="shared" si="264"/>
        <v>41776.063136574077</v>
      </c>
      <c r="S3856" s="13">
        <f t="shared" si="265"/>
        <v>41807.125</v>
      </c>
      <c r="T3856">
        <f t="shared" si="269"/>
        <v>2014</v>
      </c>
    </row>
    <row r="3857" spans="1:20" ht="43.2" x14ac:dyDescent="0.3">
      <c r="A3857">
        <v>3425</v>
      </c>
      <c r="B3857" s="3" t="s">
        <v>3424</v>
      </c>
      <c r="C3857" s="3" t="s">
        <v>7535</v>
      </c>
      <c r="D3857" s="6">
        <v>30000</v>
      </c>
      <c r="E3857" s="8">
        <v>30891.1</v>
      </c>
      <c r="F3857" t="s">
        <v>8218</v>
      </c>
      <c r="G3857" t="s">
        <v>8223</v>
      </c>
      <c r="H3857" t="s">
        <v>8245</v>
      </c>
      <c r="I3857" s="14">
        <v>1412434136</v>
      </c>
      <c r="J3857" s="14">
        <v>1409669336</v>
      </c>
      <c r="K3857" t="b">
        <v>0</v>
      </c>
      <c r="L3857">
        <v>104</v>
      </c>
      <c r="M3857" t="b">
        <v>1</v>
      </c>
      <c r="N3857" t="s">
        <v>8269</v>
      </c>
      <c r="O3857">
        <f t="shared" si="268"/>
        <v>103</v>
      </c>
      <c r="P3857" t="s">
        <v>8319</v>
      </c>
      <c r="Q3857" t="s">
        <v>8320</v>
      </c>
      <c r="R3857" s="12">
        <f t="shared" si="264"/>
        <v>41884.617314814815</v>
      </c>
      <c r="S3857" s="13">
        <f t="shared" si="265"/>
        <v>41916.617314814815</v>
      </c>
      <c r="T3857">
        <f t="shared" si="269"/>
        <v>2014</v>
      </c>
    </row>
    <row r="3858" spans="1:20" ht="43.2" x14ac:dyDescent="0.3">
      <c r="A3858">
        <v>3930</v>
      </c>
      <c r="B3858" s="3" t="s">
        <v>3927</v>
      </c>
      <c r="C3858" s="3" t="s">
        <v>8038</v>
      </c>
      <c r="D3858" s="6">
        <v>10000</v>
      </c>
      <c r="E3858" s="8">
        <v>0</v>
      </c>
      <c r="F3858" t="s">
        <v>8220</v>
      </c>
      <c r="G3858" t="s">
        <v>8225</v>
      </c>
      <c r="H3858" t="s">
        <v>8247</v>
      </c>
      <c r="I3858" s="14">
        <v>1459490400</v>
      </c>
      <c r="J3858" s="14">
        <v>1457078868</v>
      </c>
      <c r="K3858" t="b">
        <v>0</v>
      </c>
      <c r="L3858">
        <v>0</v>
      </c>
      <c r="M3858" t="b">
        <v>0</v>
      </c>
      <c r="N3858" t="s">
        <v>8269</v>
      </c>
      <c r="O3858">
        <f t="shared" si="268"/>
        <v>0</v>
      </c>
      <c r="P3858" t="s">
        <v>8319</v>
      </c>
      <c r="Q3858" t="s">
        <v>8320</v>
      </c>
      <c r="R3858" s="12">
        <f t="shared" si="264"/>
        <v>42433.338749999995</v>
      </c>
      <c r="S3858" s="13">
        <f t="shared" si="265"/>
        <v>42461.25</v>
      </c>
    </row>
    <row r="3859" spans="1:20" ht="57.6" x14ac:dyDescent="0.3">
      <c r="A3859">
        <v>4060</v>
      </c>
      <c r="B3859" s="3" t="s">
        <v>4056</v>
      </c>
      <c r="C3859" s="3" t="s">
        <v>8164</v>
      </c>
      <c r="D3859" s="6">
        <v>10000</v>
      </c>
      <c r="E3859" s="8">
        <v>285</v>
      </c>
      <c r="F3859" t="s">
        <v>8220</v>
      </c>
      <c r="G3859" t="s">
        <v>8228</v>
      </c>
      <c r="H3859" t="s">
        <v>8250</v>
      </c>
      <c r="I3859" s="14">
        <v>1403539200</v>
      </c>
      <c r="J3859" s="14">
        <v>1400604056</v>
      </c>
      <c r="K3859" t="b">
        <v>0</v>
      </c>
      <c r="L3859">
        <v>5</v>
      </c>
      <c r="M3859" t="b">
        <v>0</v>
      </c>
      <c r="N3859" t="s">
        <v>8269</v>
      </c>
      <c r="O3859">
        <f t="shared" si="268"/>
        <v>3</v>
      </c>
      <c r="P3859" t="s">
        <v>8319</v>
      </c>
      <c r="Q3859" t="s">
        <v>8320</v>
      </c>
      <c r="R3859" s="12">
        <f t="shared" si="264"/>
        <v>41779.695092592592</v>
      </c>
      <c r="S3859" s="13">
        <f t="shared" si="265"/>
        <v>41813.666666666664</v>
      </c>
    </row>
    <row r="3860" spans="1:20" ht="43.2" x14ac:dyDescent="0.3">
      <c r="A3860">
        <v>3147</v>
      </c>
      <c r="B3860" s="3" t="s">
        <v>3147</v>
      </c>
      <c r="C3860" s="3" t="s">
        <v>7257</v>
      </c>
      <c r="D3860" s="6">
        <v>20000</v>
      </c>
      <c r="E3860" s="8">
        <v>23505</v>
      </c>
      <c r="F3860" t="s">
        <v>8218</v>
      </c>
      <c r="G3860" t="s">
        <v>8223</v>
      </c>
      <c r="H3860" t="s">
        <v>8245</v>
      </c>
      <c r="I3860" s="14">
        <v>1415319355</v>
      </c>
      <c r="J3860" s="14">
        <v>1411859755</v>
      </c>
      <c r="K3860" t="b">
        <v>1</v>
      </c>
      <c r="L3860">
        <v>213</v>
      </c>
      <c r="M3860" t="b">
        <v>1</v>
      </c>
      <c r="N3860" t="s">
        <v>8269</v>
      </c>
      <c r="O3860">
        <f t="shared" si="268"/>
        <v>118</v>
      </c>
      <c r="P3860" t="s">
        <v>8319</v>
      </c>
      <c r="Q3860" t="s">
        <v>8320</v>
      </c>
      <c r="R3860" s="12">
        <f t="shared" si="264"/>
        <v>41909.969386574077</v>
      </c>
      <c r="S3860" s="13">
        <f t="shared" si="265"/>
        <v>41950.011053240742</v>
      </c>
      <c r="T3860">
        <f>YEAR(R3860)</f>
        <v>2014</v>
      </c>
    </row>
    <row r="3861" spans="1:20" ht="43.2" x14ac:dyDescent="0.3">
      <c r="A3861">
        <v>2802</v>
      </c>
      <c r="B3861" s="3" t="s">
        <v>2802</v>
      </c>
      <c r="C3861" s="3" t="s">
        <v>6912</v>
      </c>
      <c r="D3861" s="6">
        <v>3000</v>
      </c>
      <c r="E3861" s="8">
        <v>3055</v>
      </c>
      <c r="F3861" t="s">
        <v>8218</v>
      </c>
      <c r="G3861" t="s">
        <v>8224</v>
      </c>
      <c r="H3861" t="s">
        <v>8246</v>
      </c>
      <c r="I3861" s="14">
        <v>1438875107</v>
      </c>
      <c r="J3861" s="14">
        <v>1436283107</v>
      </c>
      <c r="K3861" t="b">
        <v>0</v>
      </c>
      <c r="L3861">
        <v>90</v>
      </c>
      <c r="M3861" t="b">
        <v>1</v>
      </c>
      <c r="N3861" t="s">
        <v>8269</v>
      </c>
      <c r="O3861">
        <f t="shared" si="268"/>
        <v>102</v>
      </c>
      <c r="P3861" t="s">
        <v>8319</v>
      </c>
      <c r="Q3861" t="s">
        <v>8320</v>
      </c>
      <c r="R3861" s="12">
        <f t="shared" si="264"/>
        <v>42192.64707175926</v>
      </c>
      <c r="S3861" s="13">
        <f t="shared" si="265"/>
        <v>42222.64707175926</v>
      </c>
    </row>
    <row r="3862" spans="1:20" ht="43.2" x14ac:dyDescent="0.3">
      <c r="A3862">
        <v>3483</v>
      </c>
      <c r="B3862" s="3" t="s">
        <v>3482</v>
      </c>
      <c r="C3862" s="3" t="s">
        <v>7593</v>
      </c>
      <c r="D3862" s="6">
        <v>3350</v>
      </c>
      <c r="E3862" s="8">
        <v>5358</v>
      </c>
      <c r="F3862" t="s">
        <v>8218</v>
      </c>
      <c r="G3862" t="s">
        <v>8223</v>
      </c>
      <c r="H3862" t="s">
        <v>8245</v>
      </c>
      <c r="I3862" s="14">
        <v>1404403381</v>
      </c>
      <c r="J3862" s="14">
        <v>1401811381</v>
      </c>
      <c r="K3862" t="b">
        <v>0</v>
      </c>
      <c r="L3862">
        <v>133</v>
      </c>
      <c r="M3862" t="b">
        <v>1</v>
      </c>
      <c r="N3862" t="s">
        <v>8269</v>
      </c>
      <c r="O3862">
        <f t="shared" si="268"/>
        <v>160</v>
      </c>
      <c r="P3862" t="s">
        <v>8319</v>
      </c>
      <c r="Q3862" t="s">
        <v>8320</v>
      </c>
      <c r="R3862" s="12">
        <f t="shared" si="264"/>
        <v>41793.668761574074</v>
      </c>
      <c r="S3862" s="13">
        <f t="shared" si="265"/>
        <v>41823.668761574074</v>
      </c>
      <c r="T3862">
        <f t="shared" ref="T3862:T3864" si="270">YEAR(R3862)</f>
        <v>2014</v>
      </c>
    </row>
    <row r="3863" spans="1:20" ht="43.2" x14ac:dyDescent="0.3">
      <c r="A3863">
        <v>3568</v>
      </c>
      <c r="B3863" s="3" t="s">
        <v>3567</v>
      </c>
      <c r="C3863" s="3" t="s">
        <v>7678</v>
      </c>
      <c r="D3863" s="6">
        <v>1000</v>
      </c>
      <c r="E3863" s="8">
        <v>1110</v>
      </c>
      <c r="F3863" t="s">
        <v>8218</v>
      </c>
      <c r="G3863" t="s">
        <v>8223</v>
      </c>
      <c r="H3863" t="s">
        <v>8245</v>
      </c>
      <c r="I3863" s="14">
        <v>1410975994</v>
      </c>
      <c r="J3863" s="14">
        <v>1408383994</v>
      </c>
      <c r="K3863" t="b">
        <v>0</v>
      </c>
      <c r="L3863">
        <v>19</v>
      </c>
      <c r="M3863" t="b">
        <v>1</v>
      </c>
      <c r="N3863" t="s">
        <v>8269</v>
      </c>
      <c r="O3863">
        <f t="shared" si="268"/>
        <v>111</v>
      </c>
      <c r="P3863" t="s">
        <v>8319</v>
      </c>
      <c r="Q3863" t="s">
        <v>8320</v>
      </c>
      <c r="R3863" s="12">
        <f t="shared" si="264"/>
        <v>41869.740671296298</v>
      </c>
      <c r="S3863" s="13">
        <f t="shared" si="265"/>
        <v>41899.740671296298</v>
      </c>
      <c r="T3863">
        <f t="shared" si="270"/>
        <v>2014</v>
      </c>
    </row>
    <row r="3864" spans="1:20" ht="57.6" x14ac:dyDescent="0.3">
      <c r="A3864">
        <v>3286</v>
      </c>
      <c r="B3864" s="3" t="s">
        <v>3286</v>
      </c>
      <c r="C3864" s="3" t="s">
        <v>7396</v>
      </c>
      <c r="D3864" s="6">
        <v>15000</v>
      </c>
      <c r="E3864" s="8">
        <v>15265</v>
      </c>
      <c r="F3864" t="s">
        <v>8218</v>
      </c>
      <c r="G3864" t="s">
        <v>8223</v>
      </c>
      <c r="H3864" t="s">
        <v>8245</v>
      </c>
      <c r="I3864" s="14">
        <v>1471291782</v>
      </c>
      <c r="J3864" s="14">
        <v>1468699782</v>
      </c>
      <c r="K3864" t="b">
        <v>0</v>
      </c>
      <c r="L3864">
        <v>122</v>
      </c>
      <c r="M3864" t="b">
        <v>1</v>
      </c>
      <c r="N3864" t="s">
        <v>8269</v>
      </c>
      <c r="O3864">
        <f t="shared" si="268"/>
        <v>102</v>
      </c>
      <c r="P3864" t="s">
        <v>8319</v>
      </c>
      <c r="Q3864" t="s">
        <v>8320</v>
      </c>
      <c r="R3864" s="12">
        <f t="shared" si="264"/>
        <v>42567.840069444443</v>
      </c>
      <c r="S3864" s="13">
        <f t="shared" si="265"/>
        <v>42597.840069444443</v>
      </c>
      <c r="T3864">
        <f t="shared" si="270"/>
        <v>2016</v>
      </c>
    </row>
    <row r="3865" spans="1:20" ht="57.6" x14ac:dyDescent="0.3">
      <c r="A3865">
        <v>3171</v>
      </c>
      <c r="B3865" s="3" t="s">
        <v>3171</v>
      </c>
      <c r="C3865" s="3" t="s">
        <v>7281</v>
      </c>
      <c r="D3865" s="6">
        <v>7000</v>
      </c>
      <c r="E3865" s="8">
        <v>7617</v>
      </c>
      <c r="F3865" t="s">
        <v>8218</v>
      </c>
      <c r="G3865" t="s">
        <v>8224</v>
      </c>
      <c r="H3865" t="s">
        <v>8246</v>
      </c>
      <c r="I3865" s="14">
        <v>1462545358</v>
      </c>
      <c r="J3865" s="14">
        <v>1459953358</v>
      </c>
      <c r="K3865" t="b">
        <v>1</v>
      </c>
      <c r="L3865">
        <v>117</v>
      </c>
      <c r="M3865" t="b">
        <v>1</v>
      </c>
      <c r="N3865" t="s">
        <v>8269</v>
      </c>
      <c r="O3865">
        <f t="shared" si="268"/>
        <v>109</v>
      </c>
      <c r="P3865" t="s">
        <v>8319</v>
      </c>
      <c r="Q3865" t="s">
        <v>8320</v>
      </c>
      <c r="R3865" s="12">
        <f t="shared" si="264"/>
        <v>42466.608310185184</v>
      </c>
      <c r="S3865" s="13">
        <f t="shared" si="265"/>
        <v>42496.608310185184</v>
      </c>
    </row>
    <row r="3866" spans="1:20" ht="57.6" x14ac:dyDescent="0.3">
      <c r="A3866">
        <v>2978</v>
      </c>
      <c r="B3866" s="3" t="s">
        <v>2978</v>
      </c>
      <c r="C3866" s="3" t="s">
        <v>7088</v>
      </c>
      <c r="D3866" s="6">
        <v>750</v>
      </c>
      <c r="E3866" s="8">
        <v>971</v>
      </c>
      <c r="F3866" t="s">
        <v>8218</v>
      </c>
      <c r="G3866" t="s">
        <v>8223</v>
      </c>
      <c r="H3866" t="s">
        <v>8245</v>
      </c>
      <c r="I3866" s="14">
        <v>1413784740</v>
      </c>
      <c r="J3866" s="14">
        <v>1412954547</v>
      </c>
      <c r="K3866" t="b">
        <v>0</v>
      </c>
      <c r="L3866">
        <v>16</v>
      </c>
      <c r="M3866" t="b">
        <v>1</v>
      </c>
      <c r="N3866" t="s">
        <v>8269</v>
      </c>
      <c r="O3866">
        <f t="shared" si="268"/>
        <v>129</v>
      </c>
      <c r="P3866" t="s">
        <v>8319</v>
      </c>
      <c r="Q3866" t="s">
        <v>8320</v>
      </c>
      <c r="R3866" s="12">
        <f t="shared" si="264"/>
        <v>41922.640590277777</v>
      </c>
      <c r="S3866" s="13">
        <f t="shared" si="265"/>
        <v>41932.249305555553</v>
      </c>
      <c r="T3866">
        <f>YEAR(R3866)</f>
        <v>2014</v>
      </c>
    </row>
    <row r="3867" spans="1:20" ht="43.2" x14ac:dyDescent="0.3">
      <c r="A3867">
        <v>3610</v>
      </c>
      <c r="B3867" s="3" t="s">
        <v>3609</v>
      </c>
      <c r="C3867" s="3" t="s">
        <v>7720</v>
      </c>
      <c r="D3867" s="6">
        <v>1000</v>
      </c>
      <c r="E3867" s="8">
        <v>1623</v>
      </c>
      <c r="F3867" t="s">
        <v>8218</v>
      </c>
      <c r="G3867" t="s">
        <v>8224</v>
      </c>
      <c r="H3867" t="s">
        <v>8246</v>
      </c>
      <c r="I3867" s="14">
        <v>1439806936</v>
      </c>
      <c r="J3867" s="14">
        <v>1437214936</v>
      </c>
      <c r="K3867" t="b">
        <v>0</v>
      </c>
      <c r="L3867">
        <v>31</v>
      </c>
      <c r="M3867" t="b">
        <v>1</v>
      </c>
      <c r="N3867" t="s">
        <v>8269</v>
      </c>
      <c r="O3867">
        <f t="shared" si="268"/>
        <v>162</v>
      </c>
      <c r="P3867" t="s">
        <v>8319</v>
      </c>
      <c r="Q3867" t="s">
        <v>8320</v>
      </c>
      <c r="R3867" s="12">
        <f t="shared" si="264"/>
        <v>42203.432129629626</v>
      </c>
      <c r="S3867" s="13">
        <f t="shared" si="265"/>
        <v>42233.432129629626</v>
      </c>
    </row>
    <row r="3868" spans="1:20" ht="28.8" x14ac:dyDescent="0.3">
      <c r="A3868">
        <v>3595</v>
      </c>
      <c r="B3868" s="3" t="s">
        <v>3594</v>
      </c>
      <c r="C3868" s="3" t="s">
        <v>7705</v>
      </c>
      <c r="D3868" s="6">
        <v>2600</v>
      </c>
      <c r="E3868" s="8">
        <v>3081</v>
      </c>
      <c r="F3868" t="s">
        <v>8218</v>
      </c>
      <c r="G3868" t="s">
        <v>8223</v>
      </c>
      <c r="H3868" t="s">
        <v>8245</v>
      </c>
      <c r="I3868" s="14">
        <v>1426229940</v>
      </c>
      <c r="J3868" s="14">
        <v>1423959123</v>
      </c>
      <c r="K3868" t="b">
        <v>0</v>
      </c>
      <c r="L3868">
        <v>62</v>
      </c>
      <c r="M3868" t="b">
        <v>1</v>
      </c>
      <c r="N3868" t="s">
        <v>8269</v>
      </c>
      <c r="O3868">
        <f t="shared" si="268"/>
        <v>119</v>
      </c>
      <c r="P3868" t="s">
        <v>8319</v>
      </c>
      <c r="Q3868" t="s">
        <v>8320</v>
      </c>
      <c r="R3868" s="12">
        <f t="shared" si="264"/>
        <v>42050.008368055554</v>
      </c>
      <c r="S3868" s="13">
        <f t="shared" si="265"/>
        <v>42076.290972222225</v>
      </c>
      <c r="T3868">
        <f>YEAR(R3868)</f>
        <v>2015</v>
      </c>
    </row>
    <row r="3869" spans="1:20" ht="43.2" x14ac:dyDescent="0.3">
      <c r="A3869">
        <v>2891</v>
      </c>
      <c r="B3869" s="3" t="s">
        <v>2891</v>
      </c>
      <c r="C3869" s="3" t="s">
        <v>7001</v>
      </c>
      <c r="D3869" s="6">
        <v>10000</v>
      </c>
      <c r="E3869" s="8">
        <v>273</v>
      </c>
      <c r="F3869" t="s">
        <v>8220</v>
      </c>
      <c r="G3869" t="s">
        <v>8223</v>
      </c>
      <c r="H3869" t="s">
        <v>8245</v>
      </c>
      <c r="I3869" s="14">
        <v>1460751128</v>
      </c>
      <c r="J3869" s="14">
        <v>1455570728</v>
      </c>
      <c r="K3869" t="b">
        <v>0</v>
      </c>
      <c r="L3869">
        <v>10</v>
      </c>
      <c r="M3869" t="b">
        <v>0</v>
      </c>
      <c r="N3869" t="s">
        <v>8269</v>
      </c>
      <c r="O3869">
        <f t="shared" si="268"/>
        <v>3</v>
      </c>
      <c r="P3869" t="s">
        <v>8319</v>
      </c>
      <c r="Q3869" t="s">
        <v>8320</v>
      </c>
      <c r="R3869" s="12">
        <f t="shared" si="264"/>
        <v>42415.883425925931</v>
      </c>
      <c r="S3869" s="13">
        <f t="shared" si="265"/>
        <v>42475.84175925926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4">
        <v>1410191405</v>
      </c>
      <c r="J3870" s="14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68"/>
        <v>0</v>
      </c>
      <c r="P3870" t="s">
        <v>8319</v>
      </c>
      <c r="Q3870" t="s">
        <v>8357</v>
      </c>
      <c r="R3870" s="12">
        <f t="shared" si="264"/>
        <v>41865.659780092588</v>
      </c>
      <c r="S3870" s="13">
        <f t="shared" si="265"/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4">
        <v>1426302660</v>
      </c>
      <c r="J3871" s="14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68"/>
        <v>3</v>
      </c>
      <c r="P3871" t="s">
        <v>8319</v>
      </c>
      <c r="Q3871" t="s">
        <v>8357</v>
      </c>
      <c r="R3871" s="12">
        <f t="shared" si="264"/>
        <v>42047.724444444444</v>
      </c>
      <c r="S3871" s="13">
        <f t="shared" si="265"/>
        <v>42077.132638888885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4">
        <v>1404360478</v>
      </c>
      <c r="J3872" s="14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68"/>
        <v>15</v>
      </c>
      <c r="P3872" t="s">
        <v>8319</v>
      </c>
      <c r="Q3872" t="s">
        <v>8357</v>
      </c>
      <c r="R3872" s="12">
        <f t="shared" si="264"/>
        <v>41793.17219907407</v>
      </c>
      <c r="S3872" s="13">
        <f t="shared" si="265"/>
        <v>41823.17219907407</v>
      </c>
    </row>
    <row r="3873" spans="1:19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4">
        <v>1490809450</v>
      </c>
      <c r="J3873" s="14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68"/>
        <v>3</v>
      </c>
      <c r="P3873" t="s">
        <v>8319</v>
      </c>
      <c r="Q3873" t="s">
        <v>8357</v>
      </c>
      <c r="R3873" s="12">
        <f t="shared" si="264"/>
        <v>42763.780671296292</v>
      </c>
      <c r="S3873" s="13">
        <f t="shared" si="265"/>
        <v>42823.739004629635</v>
      </c>
    </row>
    <row r="3874" spans="1:19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4">
        <v>1439522996</v>
      </c>
      <c r="J3874" s="1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68"/>
        <v>0</v>
      </c>
      <c r="P3874" t="s">
        <v>8319</v>
      </c>
      <c r="Q3874" t="s">
        <v>8357</v>
      </c>
      <c r="R3874" s="12">
        <f t="shared" si="264"/>
        <v>42180.145787037036</v>
      </c>
      <c r="S3874" s="13">
        <f t="shared" si="265"/>
        <v>42230.145787037036</v>
      </c>
    </row>
    <row r="3875" spans="1:19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4">
        <v>1444322535</v>
      </c>
      <c r="J3875" s="14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68"/>
        <v>0</v>
      </c>
      <c r="P3875" t="s">
        <v>8319</v>
      </c>
      <c r="Q3875" t="s">
        <v>8357</v>
      </c>
      <c r="R3875" s="12">
        <f t="shared" si="264"/>
        <v>42255.696006944447</v>
      </c>
      <c r="S3875" s="13">
        <f t="shared" si="265"/>
        <v>42285.696006944447</v>
      </c>
    </row>
    <row r="3876" spans="1:19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4">
        <v>1422061200</v>
      </c>
      <c r="J3876" s="14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68"/>
        <v>0</v>
      </c>
      <c r="P3876" t="s">
        <v>8319</v>
      </c>
      <c r="Q3876" t="s">
        <v>8357</v>
      </c>
      <c r="R3876" s="12">
        <f t="shared" si="264"/>
        <v>42007.016458333332</v>
      </c>
      <c r="S3876" s="13">
        <f t="shared" si="265"/>
        <v>42028.041666666672</v>
      </c>
    </row>
    <row r="3877" spans="1:19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4">
        <v>1472896800</v>
      </c>
      <c r="J3877" s="14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68"/>
        <v>0</v>
      </c>
      <c r="P3877" t="s">
        <v>8319</v>
      </c>
      <c r="Q3877" t="s">
        <v>8357</v>
      </c>
      <c r="R3877" s="12">
        <f t="shared" si="264"/>
        <v>42615.346817129626</v>
      </c>
      <c r="S3877" s="13">
        <f t="shared" si="265"/>
        <v>42616.416666666672</v>
      </c>
    </row>
    <row r="3878" spans="1:19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4">
        <v>1454425128</v>
      </c>
      <c r="J3878" s="14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68"/>
        <v>53</v>
      </c>
      <c r="P3878" t="s">
        <v>8319</v>
      </c>
      <c r="Q3878" t="s">
        <v>8357</v>
      </c>
      <c r="R3878" s="12">
        <f t="shared" si="264"/>
        <v>42372.624166666668</v>
      </c>
      <c r="S3878" s="13">
        <f t="shared" si="265"/>
        <v>42402.624166666668</v>
      </c>
    </row>
    <row r="3879" spans="1:19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4">
        <v>1481213752</v>
      </c>
      <c r="J3879" s="14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68"/>
        <v>5</v>
      </c>
      <c r="P3879" t="s">
        <v>8319</v>
      </c>
      <c r="Q3879" t="s">
        <v>8357</v>
      </c>
      <c r="R3879" s="12">
        <f t="shared" si="264"/>
        <v>42682.67768518519</v>
      </c>
      <c r="S3879" s="13">
        <f t="shared" si="265"/>
        <v>42712.67768518519</v>
      </c>
    </row>
    <row r="3880" spans="1:19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4">
        <v>1435636740</v>
      </c>
      <c r="J3880" s="14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68"/>
        <v>0</v>
      </c>
      <c r="P3880" t="s">
        <v>8319</v>
      </c>
      <c r="Q3880" t="s">
        <v>8357</v>
      </c>
      <c r="R3880" s="12">
        <f t="shared" si="264"/>
        <v>42154.818819444445</v>
      </c>
      <c r="S3880" s="13">
        <f t="shared" si="265"/>
        <v>42185.165972222225</v>
      </c>
    </row>
    <row r="3881" spans="1:19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4">
        <v>1422218396</v>
      </c>
      <c r="J3881" s="14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68"/>
        <v>0</v>
      </c>
      <c r="P3881" t="s">
        <v>8319</v>
      </c>
      <c r="Q3881" t="s">
        <v>8357</v>
      </c>
      <c r="R3881" s="12">
        <f t="shared" si="264"/>
        <v>41999.861064814817</v>
      </c>
      <c r="S3881" s="13">
        <f t="shared" si="265"/>
        <v>42029.861064814817</v>
      </c>
    </row>
    <row r="3882" spans="1:19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4">
        <v>1406761200</v>
      </c>
      <c r="J3882" s="14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68"/>
        <v>13</v>
      </c>
      <c r="P3882" t="s">
        <v>8319</v>
      </c>
      <c r="Q3882" t="s">
        <v>8357</v>
      </c>
      <c r="R3882" s="12">
        <f t="shared" si="264"/>
        <v>41815.815046296295</v>
      </c>
      <c r="S3882" s="13">
        <f t="shared" si="265"/>
        <v>41850.958333333336</v>
      </c>
    </row>
    <row r="3883" spans="1:19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4">
        <v>1487550399</v>
      </c>
      <c r="J3883" s="14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68"/>
        <v>5</v>
      </c>
      <c r="P3883" t="s">
        <v>8319</v>
      </c>
      <c r="Q3883" t="s">
        <v>8357</v>
      </c>
      <c r="R3883" s="12">
        <f t="shared" si="264"/>
        <v>42756.018506944441</v>
      </c>
      <c r="S3883" s="13">
        <f t="shared" si="265"/>
        <v>42786.018506944441</v>
      </c>
    </row>
    <row r="3884" spans="1:19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4">
        <v>1454281380</v>
      </c>
      <c r="J3884" s="1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68"/>
        <v>0</v>
      </c>
      <c r="P3884" t="s">
        <v>8319</v>
      </c>
      <c r="Q3884" t="s">
        <v>8357</v>
      </c>
      <c r="R3884" s="12">
        <f t="shared" si="264"/>
        <v>42373.983449074076</v>
      </c>
      <c r="S3884" s="13">
        <f t="shared" si="265"/>
        <v>42400.960416666669</v>
      </c>
    </row>
    <row r="3885" spans="1:19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4">
        <v>1409668069</v>
      </c>
      <c r="J3885" s="14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68"/>
        <v>0</v>
      </c>
      <c r="P3885" t="s">
        <v>8319</v>
      </c>
      <c r="Q3885" t="s">
        <v>8357</v>
      </c>
      <c r="R3885" s="12">
        <f t="shared" si="264"/>
        <v>41854.602650462963</v>
      </c>
      <c r="S3885" s="13">
        <f t="shared" si="265"/>
        <v>41884.602650462963</v>
      </c>
    </row>
    <row r="3886" spans="1:19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4">
        <v>1427479192</v>
      </c>
      <c r="J3886" s="14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68"/>
        <v>0</v>
      </c>
      <c r="P3886" t="s">
        <v>8319</v>
      </c>
      <c r="Q3886" t="s">
        <v>8357</v>
      </c>
      <c r="R3886" s="12">
        <f t="shared" si="264"/>
        <v>42065.791574074072</v>
      </c>
      <c r="S3886" s="13">
        <f t="shared" si="265"/>
        <v>42090.749907407408</v>
      </c>
    </row>
    <row r="3887" spans="1:19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4">
        <v>1462834191</v>
      </c>
      <c r="J3887" s="14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68"/>
        <v>0</v>
      </c>
      <c r="P3887" t="s">
        <v>8319</v>
      </c>
      <c r="Q3887" t="s">
        <v>8357</v>
      </c>
      <c r="R3887" s="12">
        <f t="shared" si="264"/>
        <v>42469.951284722221</v>
      </c>
      <c r="S3887" s="13">
        <f t="shared" si="265"/>
        <v>42499.951284722221</v>
      </c>
    </row>
    <row r="3888" spans="1:19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4">
        <v>1418275702</v>
      </c>
      <c r="J3888" s="14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68"/>
        <v>0</v>
      </c>
      <c r="P3888" t="s">
        <v>8319</v>
      </c>
      <c r="Q3888" t="s">
        <v>8357</v>
      </c>
      <c r="R3888" s="12">
        <f t="shared" si="264"/>
        <v>41954.228032407409</v>
      </c>
      <c r="S3888" s="13">
        <f t="shared" si="265"/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4">
        <v>1430517600</v>
      </c>
      <c r="J3889" s="14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68"/>
        <v>2</v>
      </c>
      <c r="P3889" t="s">
        <v>8319</v>
      </c>
      <c r="Q3889" t="s">
        <v>8357</v>
      </c>
      <c r="R3889" s="12">
        <f t="shared" si="264"/>
        <v>42079.857974537037</v>
      </c>
      <c r="S3889" s="13">
        <f t="shared" si="265"/>
        <v>42125.916666666672</v>
      </c>
    </row>
    <row r="3890" spans="1:20" ht="43.2" x14ac:dyDescent="0.3">
      <c r="A3890">
        <v>3375</v>
      </c>
      <c r="B3890" s="3" t="s">
        <v>3374</v>
      </c>
      <c r="C3890" s="3" t="s">
        <v>7485</v>
      </c>
      <c r="D3890" s="6">
        <v>3000</v>
      </c>
      <c r="E3890" s="8">
        <v>3000</v>
      </c>
      <c r="F3890" t="s">
        <v>8218</v>
      </c>
      <c r="G3890" t="s">
        <v>8224</v>
      </c>
      <c r="H3890" t="s">
        <v>8246</v>
      </c>
      <c r="I3890" s="14">
        <v>1400423973</v>
      </c>
      <c r="J3890" s="14">
        <v>1399387173</v>
      </c>
      <c r="K3890" t="b">
        <v>0</v>
      </c>
      <c r="L3890">
        <v>17</v>
      </c>
      <c r="M3890" t="b">
        <v>1</v>
      </c>
      <c r="N3890" t="s">
        <v>8269</v>
      </c>
      <c r="O3890">
        <f t="shared" si="268"/>
        <v>100</v>
      </c>
      <c r="P3890" t="s">
        <v>8319</v>
      </c>
      <c r="Q3890" t="s">
        <v>8320</v>
      </c>
      <c r="R3890" s="12">
        <f t="shared" si="264"/>
        <v>41765.610798611109</v>
      </c>
      <c r="S3890" s="13">
        <f t="shared" si="265"/>
        <v>41777.610798611109</v>
      </c>
    </row>
    <row r="3891" spans="1:20" ht="43.2" x14ac:dyDescent="0.3">
      <c r="A3891">
        <v>4042</v>
      </c>
      <c r="B3891" s="3" t="s">
        <v>4038</v>
      </c>
      <c r="C3891" s="3" t="s">
        <v>8146</v>
      </c>
      <c r="D3891" s="6">
        <v>10000</v>
      </c>
      <c r="E3891" s="8">
        <v>21</v>
      </c>
      <c r="F3891" t="s">
        <v>8220</v>
      </c>
      <c r="G3891" t="s">
        <v>8223</v>
      </c>
      <c r="H3891" t="s">
        <v>8245</v>
      </c>
      <c r="I3891" s="14">
        <v>1421781360</v>
      </c>
      <c r="J3891" s="14">
        <v>1419213664</v>
      </c>
      <c r="K3891" t="b">
        <v>0</v>
      </c>
      <c r="L3891">
        <v>3</v>
      </c>
      <c r="M3891" t="b">
        <v>0</v>
      </c>
      <c r="N3891" t="s">
        <v>8269</v>
      </c>
      <c r="O3891">
        <f t="shared" si="268"/>
        <v>0</v>
      </c>
      <c r="P3891" t="s">
        <v>8319</v>
      </c>
      <c r="Q3891" t="s">
        <v>8320</v>
      </c>
      <c r="R3891" s="12">
        <f t="shared" si="264"/>
        <v>41995.084074074075</v>
      </c>
      <c r="S3891" s="13">
        <f t="shared" si="265"/>
        <v>42024.802777777775</v>
      </c>
    </row>
    <row r="3892" spans="1:20" ht="43.2" x14ac:dyDescent="0.3">
      <c r="A3892">
        <v>3343</v>
      </c>
      <c r="B3892" s="3" t="s">
        <v>3343</v>
      </c>
      <c r="C3892" s="3" t="s">
        <v>7453</v>
      </c>
      <c r="D3892" s="6">
        <v>700</v>
      </c>
      <c r="E3892" s="8">
        <v>1200</v>
      </c>
      <c r="F3892" t="s">
        <v>8218</v>
      </c>
      <c r="G3892" t="s">
        <v>8224</v>
      </c>
      <c r="H3892" t="s">
        <v>8246</v>
      </c>
      <c r="I3892" s="14">
        <v>1460553480</v>
      </c>
      <c r="J3892" s="14">
        <v>1458770384</v>
      </c>
      <c r="K3892" t="b">
        <v>0</v>
      </c>
      <c r="L3892">
        <v>23</v>
      </c>
      <c r="M3892" t="b">
        <v>1</v>
      </c>
      <c r="N3892" t="s">
        <v>8269</v>
      </c>
      <c r="O3892">
        <f t="shared" si="268"/>
        <v>171</v>
      </c>
      <c r="P3892" t="s">
        <v>8319</v>
      </c>
      <c r="Q3892" t="s">
        <v>8320</v>
      </c>
      <c r="R3892" s="12">
        <f t="shared" si="264"/>
        <v>42452.916481481487</v>
      </c>
      <c r="S3892" s="13">
        <f t="shared" si="265"/>
        <v>42473.554166666669</v>
      </c>
    </row>
    <row r="3893" spans="1:20" ht="57.6" x14ac:dyDescent="0.3">
      <c r="A3893">
        <v>3500</v>
      </c>
      <c r="B3893" s="3" t="s">
        <v>3499</v>
      </c>
      <c r="C3893" s="3" t="s">
        <v>7610</v>
      </c>
      <c r="D3893" s="6">
        <v>1000</v>
      </c>
      <c r="E3893" s="8">
        <v>1063</v>
      </c>
      <c r="F3893" t="s">
        <v>8218</v>
      </c>
      <c r="G3893" t="s">
        <v>8223</v>
      </c>
      <c r="H3893" t="s">
        <v>8245</v>
      </c>
      <c r="I3893" s="14">
        <v>1457326740</v>
      </c>
      <c r="J3893" s="14">
        <v>1455919438</v>
      </c>
      <c r="K3893" t="b">
        <v>0</v>
      </c>
      <c r="L3893">
        <v>42</v>
      </c>
      <c r="M3893" t="b">
        <v>1</v>
      </c>
      <c r="N3893" t="s">
        <v>8269</v>
      </c>
      <c r="O3893">
        <f t="shared" si="268"/>
        <v>106</v>
      </c>
      <c r="P3893" t="s">
        <v>8319</v>
      </c>
      <c r="Q3893" t="s">
        <v>8320</v>
      </c>
      <c r="R3893" s="12">
        <f t="shared" si="264"/>
        <v>42419.91942129629</v>
      </c>
      <c r="S3893" s="13">
        <f t="shared" si="265"/>
        <v>42436.207638888889</v>
      </c>
      <c r="T3893">
        <f>YEAR(R3893)</f>
        <v>2016</v>
      </c>
    </row>
    <row r="3894" spans="1:20" ht="43.2" x14ac:dyDescent="0.3">
      <c r="A3894">
        <v>3590</v>
      </c>
      <c r="B3894" s="3" t="s">
        <v>3589</v>
      </c>
      <c r="C3894" s="3" t="s">
        <v>7700</v>
      </c>
      <c r="D3894" s="6">
        <v>5000</v>
      </c>
      <c r="E3894" s="8">
        <v>5003</v>
      </c>
      <c r="F3894" t="s">
        <v>8218</v>
      </c>
      <c r="G3894" t="s">
        <v>8224</v>
      </c>
      <c r="H3894" t="s">
        <v>8246</v>
      </c>
      <c r="I3894" s="14">
        <v>1413792034</v>
      </c>
      <c r="J3894" s="14">
        <v>1411200034</v>
      </c>
      <c r="K3894" t="b">
        <v>0</v>
      </c>
      <c r="L3894">
        <v>73</v>
      </c>
      <c r="M3894" t="b">
        <v>1</v>
      </c>
      <c r="N3894" t="s">
        <v>8269</v>
      </c>
      <c r="O3894">
        <f t="shared" si="268"/>
        <v>100</v>
      </c>
      <c r="P3894" t="s">
        <v>8319</v>
      </c>
      <c r="Q3894" t="s">
        <v>8320</v>
      </c>
      <c r="R3894" s="12">
        <f t="shared" si="264"/>
        <v>41902.333726851852</v>
      </c>
      <c r="S3894" s="13">
        <f t="shared" si="265"/>
        <v>41932.333726851852</v>
      </c>
    </row>
    <row r="3895" spans="1:20" ht="57.6" x14ac:dyDescent="0.3">
      <c r="A3895">
        <v>2793</v>
      </c>
      <c r="B3895" s="3" t="s">
        <v>2793</v>
      </c>
      <c r="C3895" s="3" t="s">
        <v>6903</v>
      </c>
      <c r="D3895" s="6">
        <v>10000</v>
      </c>
      <c r="E3895" s="8">
        <v>11056.75</v>
      </c>
      <c r="F3895" t="s">
        <v>8218</v>
      </c>
      <c r="G3895" t="s">
        <v>8225</v>
      </c>
      <c r="H3895" t="s">
        <v>8247</v>
      </c>
      <c r="I3895" s="14">
        <v>1437473005</v>
      </c>
      <c r="J3895" s="14">
        <v>1434881005</v>
      </c>
      <c r="K3895" t="b">
        <v>0</v>
      </c>
      <c r="L3895">
        <v>73</v>
      </c>
      <c r="M3895" t="b">
        <v>1</v>
      </c>
      <c r="N3895" t="s">
        <v>8269</v>
      </c>
      <c r="O3895">
        <f t="shared" si="268"/>
        <v>111</v>
      </c>
      <c r="P3895" t="s">
        <v>8319</v>
      </c>
      <c r="Q3895" t="s">
        <v>8320</v>
      </c>
      <c r="R3895" s="12">
        <f t="shared" si="264"/>
        <v>42176.419039351851</v>
      </c>
      <c r="S3895" s="13">
        <f t="shared" si="265"/>
        <v>42206.419039351851</v>
      </c>
    </row>
    <row r="3896" spans="1:20" ht="43.2" x14ac:dyDescent="0.3">
      <c r="A3896">
        <v>3246</v>
      </c>
      <c r="B3896" s="3" t="s">
        <v>3246</v>
      </c>
      <c r="C3896" s="3" t="s">
        <v>7356</v>
      </c>
      <c r="D3896" s="6">
        <v>10000</v>
      </c>
      <c r="E3896" s="8">
        <v>11122</v>
      </c>
      <c r="F3896" t="s">
        <v>8218</v>
      </c>
      <c r="G3896" t="s">
        <v>8223</v>
      </c>
      <c r="H3896" t="s">
        <v>8245</v>
      </c>
      <c r="I3896" s="14">
        <v>1442030340</v>
      </c>
      <c r="J3896" s="14">
        <v>1439551200</v>
      </c>
      <c r="K3896" t="b">
        <v>1</v>
      </c>
      <c r="L3896">
        <v>193</v>
      </c>
      <c r="M3896" t="b">
        <v>1</v>
      </c>
      <c r="N3896" t="s">
        <v>8269</v>
      </c>
      <c r="O3896">
        <f t="shared" si="268"/>
        <v>111</v>
      </c>
      <c r="P3896" t="s">
        <v>8319</v>
      </c>
      <c r="Q3896" t="s">
        <v>8320</v>
      </c>
      <c r="R3896" s="12">
        <f t="shared" si="264"/>
        <v>42230.472222222219</v>
      </c>
      <c r="S3896" s="13">
        <f t="shared" si="265"/>
        <v>42259.165972222225</v>
      </c>
      <c r="T3896">
        <f>YEAR(R3896)</f>
        <v>2015</v>
      </c>
    </row>
    <row r="3897" spans="1:20" ht="43.2" x14ac:dyDescent="0.3">
      <c r="A3897">
        <v>3899</v>
      </c>
      <c r="B3897" s="3" t="s">
        <v>3896</v>
      </c>
      <c r="C3897" s="3" t="s">
        <v>8007</v>
      </c>
      <c r="D3897" s="6">
        <v>10000</v>
      </c>
      <c r="E3897" s="8">
        <v>125</v>
      </c>
      <c r="F3897" t="s">
        <v>8220</v>
      </c>
      <c r="G3897" t="s">
        <v>8223</v>
      </c>
      <c r="H3897" t="s">
        <v>8245</v>
      </c>
      <c r="I3897" s="14">
        <v>1407868561</v>
      </c>
      <c r="J3897" s="14">
        <v>1406140561</v>
      </c>
      <c r="K3897" t="b">
        <v>0</v>
      </c>
      <c r="L3897">
        <v>2</v>
      </c>
      <c r="M3897" t="b">
        <v>0</v>
      </c>
      <c r="N3897" t="s">
        <v>8269</v>
      </c>
      <c r="O3897">
        <f t="shared" si="268"/>
        <v>1</v>
      </c>
      <c r="P3897" t="s">
        <v>8319</v>
      </c>
      <c r="Q3897" t="s">
        <v>8320</v>
      </c>
      <c r="R3897" s="12">
        <f t="shared" si="264"/>
        <v>41843.775011574071</v>
      </c>
      <c r="S3897" s="13">
        <f t="shared" si="265"/>
        <v>41863.775011574071</v>
      </c>
    </row>
    <row r="3898" spans="1:20" ht="43.2" x14ac:dyDescent="0.3">
      <c r="A3898">
        <v>3852</v>
      </c>
      <c r="B3898" s="3" t="s">
        <v>3849</v>
      </c>
      <c r="C3898" s="3" t="s">
        <v>7961</v>
      </c>
      <c r="D3898" s="6">
        <v>10000</v>
      </c>
      <c r="E3898" s="8">
        <v>20</v>
      </c>
      <c r="F3898" t="s">
        <v>8220</v>
      </c>
      <c r="G3898" t="s">
        <v>8223</v>
      </c>
      <c r="H3898" t="s">
        <v>8245</v>
      </c>
      <c r="I3898" s="14">
        <v>1427427276</v>
      </c>
      <c r="J3898" s="14">
        <v>1425270876</v>
      </c>
      <c r="K3898" t="b">
        <v>0</v>
      </c>
      <c r="L3898">
        <v>2</v>
      </c>
      <c r="M3898" t="b">
        <v>0</v>
      </c>
      <c r="N3898" t="s">
        <v>8269</v>
      </c>
      <c r="O3898">
        <f t="shared" si="268"/>
        <v>0</v>
      </c>
      <c r="P3898" t="s">
        <v>8319</v>
      </c>
      <c r="Q3898" t="s">
        <v>8320</v>
      </c>
      <c r="R3898" s="12">
        <f t="shared" si="264"/>
        <v>42065.190694444449</v>
      </c>
      <c r="S3898" s="13">
        <f t="shared" si="265"/>
        <v>42090.149027777778</v>
      </c>
    </row>
    <row r="3899" spans="1:20" ht="43.2" x14ac:dyDescent="0.3">
      <c r="A3899">
        <v>3992</v>
      </c>
      <c r="B3899" s="3" t="s">
        <v>3988</v>
      </c>
      <c r="C3899" s="3" t="s">
        <v>8098</v>
      </c>
      <c r="D3899" s="6">
        <v>10000</v>
      </c>
      <c r="E3899" s="8">
        <v>541</v>
      </c>
      <c r="F3899" t="s">
        <v>8220</v>
      </c>
      <c r="G3899" t="s">
        <v>8223</v>
      </c>
      <c r="H3899" t="s">
        <v>8245</v>
      </c>
      <c r="I3899" s="14">
        <v>1449876859</v>
      </c>
      <c r="J3899" s="14">
        <v>1444689259</v>
      </c>
      <c r="K3899" t="b">
        <v>0</v>
      </c>
      <c r="L3899">
        <v>9</v>
      </c>
      <c r="M3899" t="b">
        <v>0</v>
      </c>
      <c r="N3899" t="s">
        <v>8269</v>
      </c>
      <c r="O3899">
        <f t="shared" si="268"/>
        <v>5</v>
      </c>
      <c r="P3899" t="s">
        <v>8319</v>
      </c>
      <c r="Q3899" t="s">
        <v>8320</v>
      </c>
      <c r="R3899" s="12">
        <f t="shared" si="264"/>
        <v>42289.94049768518</v>
      </c>
      <c r="S3899" s="13">
        <f t="shared" si="265"/>
        <v>42349.982164351852</v>
      </c>
    </row>
    <row r="3900" spans="1:20" ht="43.2" x14ac:dyDescent="0.3">
      <c r="A3900">
        <v>2871</v>
      </c>
      <c r="B3900" s="3" t="s">
        <v>2871</v>
      </c>
      <c r="C3900" s="3" t="s">
        <v>6981</v>
      </c>
      <c r="D3900" s="6">
        <v>10000</v>
      </c>
      <c r="E3900" s="8">
        <v>467</v>
      </c>
      <c r="F3900" t="s">
        <v>8220</v>
      </c>
      <c r="G3900" t="s">
        <v>8223</v>
      </c>
      <c r="H3900" t="s">
        <v>8245</v>
      </c>
      <c r="I3900" s="14">
        <v>1419183813</v>
      </c>
      <c r="J3900" s="14">
        <v>1417455813</v>
      </c>
      <c r="K3900" t="b">
        <v>0</v>
      </c>
      <c r="L3900">
        <v>13</v>
      </c>
      <c r="M3900" t="b">
        <v>0</v>
      </c>
      <c r="N3900" t="s">
        <v>8269</v>
      </c>
      <c r="O3900">
        <f t="shared" si="268"/>
        <v>5</v>
      </c>
      <c r="P3900" t="s">
        <v>8319</v>
      </c>
      <c r="Q3900" t="s">
        <v>8320</v>
      </c>
      <c r="R3900" s="12">
        <f t="shared" si="264"/>
        <v>41974.738576388889</v>
      </c>
      <c r="S3900" s="13">
        <f t="shared" si="265"/>
        <v>41994.738576388889</v>
      </c>
    </row>
    <row r="3901" spans="1:20" ht="43.2" x14ac:dyDescent="0.3">
      <c r="A3901">
        <v>3384</v>
      </c>
      <c r="B3901" s="3" t="s">
        <v>3383</v>
      </c>
      <c r="C3901" s="3" t="s">
        <v>7494</v>
      </c>
      <c r="D3901" s="6">
        <v>6000</v>
      </c>
      <c r="E3901" s="8">
        <v>6000.66</v>
      </c>
      <c r="F3901" t="s">
        <v>8218</v>
      </c>
      <c r="G3901" t="s">
        <v>8223</v>
      </c>
      <c r="H3901" t="s">
        <v>8245</v>
      </c>
      <c r="I3901" s="14">
        <v>1448074800</v>
      </c>
      <c r="J3901" s="14">
        <v>1444874768</v>
      </c>
      <c r="K3901" t="b">
        <v>0</v>
      </c>
      <c r="L3901">
        <v>64</v>
      </c>
      <c r="M3901" t="b">
        <v>1</v>
      </c>
      <c r="N3901" t="s">
        <v>8269</v>
      </c>
      <c r="O3901">
        <f t="shared" si="268"/>
        <v>100</v>
      </c>
      <c r="P3901" t="s">
        <v>8319</v>
      </c>
      <c r="Q3901" t="s">
        <v>8320</v>
      </c>
      <c r="R3901" s="12">
        <f t="shared" si="264"/>
        <v>42292.087592592594</v>
      </c>
      <c r="S3901" s="13">
        <f t="shared" si="265"/>
        <v>42329.125</v>
      </c>
      <c r="T3901">
        <f t="shared" ref="T3901:T3902" si="271">YEAR(R3901)</f>
        <v>2015</v>
      </c>
    </row>
    <row r="3902" spans="1:20" ht="57.6" x14ac:dyDescent="0.3">
      <c r="A3902">
        <v>3695</v>
      </c>
      <c r="B3902" s="3" t="s">
        <v>3692</v>
      </c>
      <c r="C3902" s="3" t="s">
        <v>7805</v>
      </c>
      <c r="D3902" s="6">
        <v>4000</v>
      </c>
      <c r="E3902" s="8">
        <v>4005</v>
      </c>
      <c r="F3902" t="s">
        <v>8218</v>
      </c>
      <c r="G3902" t="s">
        <v>8223</v>
      </c>
      <c r="H3902" t="s">
        <v>8245</v>
      </c>
      <c r="I3902" s="14">
        <v>1421009610</v>
      </c>
      <c r="J3902" s="14">
        <v>1419281610</v>
      </c>
      <c r="K3902" t="b">
        <v>0</v>
      </c>
      <c r="L3902">
        <v>33</v>
      </c>
      <c r="M3902" t="b">
        <v>1</v>
      </c>
      <c r="N3902" t="s">
        <v>8269</v>
      </c>
      <c r="O3902">
        <f t="shared" si="268"/>
        <v>100</v>
      </c>
      <c r="P3902" t="s">
        <v>8319</v>
      </c>
      <c r="Q3902" t="s">
        <v>8320</v>
      </c>
      <c r="R3902" s="12">
        <f t="shared" si="264"/>
        <v>41995.870486111111</v>
      </c>
      <c r="S3902" s="13">
        <f t="shared" si="265"/>
        <v>42015.870486111111</v>
      </c>
      <c r="T3902">
        <f t="shared" si="271"/>
        <v>2014</v>
      </c>
    </row>
    <row r="3903" spans="1:20" ht="57.6" x14ac:dyDescent="0.3">
      <c r="A3903">
        <v>3221</v>
      </c>
      <c r="B3903" s="3" t="s">
        <v>3221</v>
      </c>
      <c r="C3903" s="3" t="s">
        <v>7331</v>
      </c>
      <c r="D3903" s="6">
        <v>4000</v>
      </c>
      <c r="E3903" s="8">
        <v>4137</v>
      </c>
      <c r="F3903" t="s">
        <v>8218</v>
      </c>
      <c r="G3903" t="s">
        <v>8224</v>
      </c>
      <c r="H3903" t="s">
        <v>8246</v>
      </c>
      <c r="I3903" s="14">
        <v>1436114603</v>
      </c>
      <c r="J3903" s="14">
        <v>1433090603</v>
      </c>
      <c r="K3903" t="b">
        <v>1</v>
      </c>
      <c r="L3903">
        <v>113</v>
      </c>
      <c r="M3903" t="b">
        <v>1</v>
      </c>
      <c r="N3903" t="s">
        <v>8269</v>
      </c>
      <c r="O3903">
        <f t="shared" si="268"/>
        <v>103</v>
      </c>
      <c r="P3903" t="s">
        <v>8319</v>
      </c>
      <c r="Q3903" t="s">
        <v>8320</v>
      </c>
      <c r="R3903" s="12">
        <f t="shared" si="264"/>
        <v>42155.696793981479</v>
      </c>
      <c r="S3903" s="13">
        <f t="shared" si="265"/>
        <v>42190.696793981479</v>
      </c>
    </row>
    <row r="3904" spans="1:20" ht="43.2" x14ac:dyDescent="0.3">
      <c r="A3904">
        <v>3565</v>
      </c>
      <c r="B3904" s="3" t="s">
        <v>3564</v>
      </c>
      <c r="C3904" s="3" t="s">
        <v>7675</v>
      </c>
      <c r="D3904" s="6">
        <v>900</v>
      </c>
      <c r="E3904" s="8">
        <v>1175</v>
      </c>
      <c r="F3904" t="s">
        <v>8218</v>
      </c>
      <c r="G3904" t="s">
        <v>8223</v>
      </c>
      <c r="H3904" t="s">
        <v>8245</v>
      </c>
      <c r="I3904" s="14">
        <v>1420048208</v>
      </c>
      <c r="J3904" s="14">
        <v>1417456208</v>
      </c>
      <c r="K3904" t="b">
        <v>0</v>
      </c>
      <c r="L3904">
        <v>12</v>
      </c>
      <c r="M3904" t="b">
        <v>1</v>
      </c>
      <c r="N3904" t="s">
        <v>8269</v>
      </c>
      <c r="O3904">
        <f t="shared" si="268"/>
        <v>131</v>
      </c>
      <c r="P3904" t="s">
        <v>8319</v>
      </c>
      <c r="Q3904" t="s">
        <v>8320</v>
      </c>
      <c r="R3904" s="12">
        <f t="shared" si="264"/>
        <v>41974.743148148147</v>
      </c>
      <c r="S3904" s="13">
        <f t="shared" si="265"/>
        <v>42004.743148148147</v>
      </c>
      <c r="T3904">
        <f>YEAR(R3904)</f>
        <v>2014</v>
      </c>
    </row>
    <row r="3905" spans="1:20" ht="43.2" x14ac:dyDescent="0.3">
      <c r="A3905">
        <v>2899</v>
      </c>
      <c r="B3905" s="3" t="s">
        <v>2899</v>
      </c>
      <c r="C3905" s="3" t="s">
        <v>7009</v>
      </c>
      <c r="D3905" s="6">
        <v>10000</v>
      </c>
      <c r="E3905" s="8">
        <v>0</v>
      </c>
      <c r="F3905" t="s">
        <v>8220</v>
      </c>
      <c r="G3905" t="s">
        <v>8223</v>
      </c>
      <c r="H3905" t="s">
        <v>8245</v>
      </c>
      <c r="I3905" s="14">
        <v>1469325158</v>
      </c>
      <c r="J3905" s="14">
        <v>1464141158</v>
      </c>
      <c r="K3905" t="b">
        <v>0</v>
      </c>
      <c r="L3905">
        <v>0</v>
      </c>
      <c r="M3905" t="b">
        <v>0</v>
      </c>
      <c r="N3905" t="s">
        <v>8269</v>
      </c>
      <c r="O3905">
        <f t="shared" si="268"/>
        <v>0</v>
      </c>
      <c r="P3905" t="s">
        <v>8319</v>
      </c>
      <c r="Q3905" t="s">
        <v>8320</v>
      </c>
      <c r="R3905" s="12">
        <f t="shared" si="264"/>
        <v>42515.078217592592</v>
      </c>
      <c r="S3905" s="13">
        <f t="shared" si="265"/>
        <v>42575.078217592592</v>
      </c>
    </row>
    <row r="3906" spans="1:20" ht="43.2" x14ac:dyDescent="0.3">
      <c r="A3906">
        <v>3913</v>
      </c>
      <c r="B3906" s="3" t="s">
        <v>3910</v>
      </c>
      <c r="C3906" s="3" t="s">
        <v>8021</v>
      </c>
      <c r="D3906" s="6">
        <v>10000</v>
      </c>
      <c r="E3906" s="8">
        <v>1000</v>
      </c>
      <c r="F3906" t="s">
        <v>8220</v>
      </c>
      <c r="G3906" t="s">
        <v>8223</v>
      </c>
      <c r="H3906" t="s">
        <v>8245</v>
      </c>
      <c r="I3906" s="14">
        <v>1448863449</v>
      </c>
      <c r="J3906" s="14">
        <v>1446267849</v>
      </c>
      <c r="K3906" t="b">
        <v>0</v>
      </c>
      <c r="L3906">
        <v>7</v>
      </c>
      <c r="M3906" t="b">
        <v>0</v>
      </c>
      <c r="N3906" t="s">
        <v>8269</v>
      </c>
      <c r="O3906">
        <f t="shared" si="268"/>
        <v>10</v>
      </c>
      <c r="P3906" t="s">
        <v>8319</v>
      </c>
      <c r="Q3906" t="s">
        <v>8320</v>
      </c>
      <c r="R3906" s="12">
        <f t="shared" ref="R3906:R3969" si="272">(((J3906/60)/60)/24)+DATE(1970,1,1)</f>
        <v>42308.211215277777</v>
      </c>
      <c r="S3906" s="13">
        <f t="shared" ref="S3906:S3969" si="273">(((I3906/60)/60)/24)+DATE(1970,1,1)</f>
        <v>42338.252881944441</v>
      </c>
    </row>
    <row r="3907" spans="1:20" ht="43.2" x14ac:dyDescent="0.3">
      <c r="A3907">
        <v>3275</v>
      </c>
      <c r="B3907" s="3" t="s">
        <v>3275</v>
      </c>
      <c r="C3907" s="3" t="s">
        <v>7385</v>
      </c>
      <c r="D3907" s="6">
        <v>1800</v>
      </c>
      <c r="E3907" s="8">
        <v>1805</v>
      </c>
      <c r="F3907" t="s">
        <v>8218</v>
      </c>
      <c r="G3907" t="s">
        <v>8223</v>
      </c>
      <c r="H3907" t="s">
        <v>8245</v>
      </c>
      <c r="I3907" s="14">
        <v>1423456200</v>
      </c>
      <c r="J3907" s="14">
        <v>1421183271</v>
      </c>
      <c r="K3907" t="b">
        <v>1</v>
      </c>
      <c r="L3907">
        <v>12</v>
      </c>
      <c r="M3907" t="b">
        <v>1</v>
      </c>
      <c r="N3907" t="s">
        <v>8269</v>
      </c>
      <c r="O3907">
        <f t="shared" si="268"/>
        <v>100</v>
      </c>
      <c r="P3907" t="s">
        <v>8319</v>
      </c>
      <c r="Q3907" t="s">
        <v>8320</v>
      </c>
      <c r="R3907" s="12">
        <f t="shared" si="272"/>
        <v>42017.88045138889</v>
      </c>
      <c r="S3907" s="13">
        <f t="shared" si="273"/>
        <v>42044.1875</v>
      </c>
      <c r="T3907">
        <f t="shared" ref="T3907:T3909" si="274">YEAR(R3907)</f>
        <v>2015</v>
      </c>
    </row>
    <row r="3908" spans="1:20" ht="28.8" x14ac:dyDescent="0.3">
      <c r="A3908">
        <v>3457</v>
      </c>
      <c r="B3908" s="3" t="s">
        <v>3456</v>
      </c>
      <c r="C3908" s="3" t="s">
        <v>7567</v>
      </c>
      <c r="D3908" s="6">
        <v>2000</v>
      </c>
      <c r="E3908" s="8">
        <v>2804</v>
      </c>
      <c r="F3908" t="s">
        <v>8218</v>
      </c>
      <c r="G3908" t="s">
        <v>8223</v>
      </c>
      <c r="H3908" t="s">
        <v>8245</v>
      </c>
      <c r="I3908" s="14">
        <v>1423720740</v>
      </c>
      <c r="J3908" s="14">
        <v>1421081857</v>
      </c>
      <c r="K3908" t="b">
        <v>0</v>
      </c>
      <c r="L3908">
        <v>55</v>
      </c>
      <c r="M3908" t="b">
        <v>1</v>
      </c>
      <c r="N3908" t="s">
        <v>8269</v>
      </c>
      <c r="O3908">
        <f t="shared" si="268"/>
        <v>140</v>
      </c>
      <c r="P3908" t="s">
        <v>8319</v>
      </c>
      <c r="Q3908" t="s">
        <v>8320</v>
      </c>
      <c r="R3908" s="12">
        <f t="shared" si="272"/>
        <v>42016.706678240742</v>
      </c>
      <c r="S3908" s="13">
        <f t="shared" si="273"/>
        <v>42047.249305555553</v>
      </c>
      <c r="T3908">
        <f t="shared" si="274"/>
        <v>2015</v>
      </c>
    </row>
    <row r="3909" spans="1:20" ht="43.2" x14ac:dyDescent="0.3">
      <c r="A3909">
        <v>3243</v>
      </c>
      <c r="B3909" s="3" t="s">
        <v>3243</v>
      </c>
      <c r="C3909" s="3" t="s">
        <v>7353</v>
      </c>
      <c r="D3909" s="6">
        <v>8000</v>
      </c>
      <c r="E3909" s="8">
        <v>8227</v>
      </c>
      <c r="F3909" t="s">
        <v>8218</v>
      </c>
      <c r="G3909" t="s">
        <v>8223</v>
      </c>
      <c r="H3909" t="s">
        <v>8245</v>
      </c>
      <c r="I3909" s="14">
        <v>1444348800</v>
      </c>
      <c r="J3909" s="14">
        <v>1442283562</v>
      </c>
      <c r="K3909" t="b">
        <v>1</v>
      </c>
      <c r="L3909">
        <v>71</v>
      </c>
      <c r="M3909" t="b">
        <v>1</v>
      </c>
      <c r="N3909" t="s">
        <v>8269</v>
      </c>
      <c r="O3909">
        <f t="shared" si="268"/>
        <v>103</v>
      </c>
      <c r="P3909" t="s">
        <v>8319</v>
      </c>
      <c r="Q3909" t="s">
        <v>8320</v>
      </c>
      <c r="R3909" s="12">
        <f t="shared" si="272"/>
        <v>42262.096782407403</v>
      </c>
      <c r="S3909" s="13">
        <f t="shared" si="273"/>
        <v>42286</v>
      </c>
      <c r="T3909">
        <f t="shared" si="274"/>
        <v>2015</v>
      </c>
    </row>
    <row r="3910" spans="1:20" ht="43.2" x14ac:dyDescent="0.3">
      <c r="A3910">
        <v>3715</v>
      </c>
      <c r="B3910" s="3" t="s">
        <v>3712</v>
      </c>
      <c r="C3910" s="3" t="s">
        <v>7825</v>
      </c>
      <c r="D3910" s="6">
        <v>3500</v>
      </c>
      <c r="E3910" s="8">
        <v>3590</v>
      </c>
      <c r="F3910" t="s">
        <v>8218</v>
      </c>
      <c r="G3910" t="s">
        <v>8224</v>
      </c>
      <c r="H3910" t="s">
        <v>8246</v>
      </c>
      <c r="I3910" s="14">
        <v>1427806320</v>
      </c>
      <c r="J3910" s="14">
        <v>1422834819</v>
      </c>
      <c r="K3910" t="b">
        <v>0</v>
      </c>
      <c r="L3910">
        <v>27</v>
      </c>
      <c r="M3910" t="b">
        <v>1</v>
      </c>
      <c r="N3910" t="s">
        <v>8269</v>
      </c>
      <c r="O3910">
        <f t="shared" si="268"/>
        <v>103</v>
      </c>
      <c r="P3910" t="s">
        <v>8319</v>
      </c>
      <c r="Q3910" t="s">
        <v>8320</v>
      </c>
      <c r="R3910" s="12">
        <f t="shared" si="272"/>
        <v>42036.995590277773</v>
      </c>
      <c r="S3910" s="13">
        <f t="shared" si="273"/>
        <v>42094.536111111112</v>
      </c>
    </row>
    <row r="3911" spans="1:20" ht="43.2" x14ac:dyDescent="0.3">
      <c r="A3911">
        <v>3620</v>
      </c>
      <c r="B3911" s="3" t="s">
        <v>3618</v>
      </c>
      <c r="C3911" s="3" t="s">
        <v>7730</v>
      </c>
      <c r="D3911" s="6">
        <v>10500</v>
      </c>
      <c r="E3911" s="8">
        <v>11045</v>
      </c>
      <c r="F3911" t="s">
        <v>8218</v>
      </c>
      <c r="G3911" t="s">
        <v>8223</v>
      </c>
      <c r="H3911" t="s">
        <v>8245</v>
      </c>
      <c r="I3911" s="14">
        <v>1425528000</v>
      </c>
      <c r="J3911" s="14">
        <v>1422916261</v>
      </c>
      <c r="K3911" t="b">
        <v>0</v>
      </c>
      <c r="L3911">
        <v>197</v>
      </c>
      <c r="M3911" t="b">
        <v>1</v>
      </c>
      <c r="N3911" t="s">
        <v>8269</v>
      </c>
      <c r="O3911">
        <f t="shared" si="268"/>
        <v>105</v>
      </c>
      <c r="P3911" t="s">
        <v>8319</v>
      </c>
      <c r="Q3911" t="s">
        <v>8320</v>
      </c>
      <c r="R3911" s="12">
        <f t="shared" si="272"/>
        <v>42037.938206018516</v>
      </c>
      <c r="S3911" s="13">
        <f t="shared" si="273"/>
        <v>42068.166666666672</v>
      </c>
      <c r="T3911">
        <f t="shared" ref="T3911:T3912" si="275">YEAR(R3911)</f>
        <v>2015</v>
      </c>
    </row>
    <row r="3912" spans="1:20" ht="28.8" x14ac:dyDescent="0.3">
      <c r="A3912">
        <v>3310</v>
      </c>
      <c r="B3912" s="3" t="s">
        <v>3310</v>
      </c>
      <c r="C3912" s="3" t="s">
        <v>7420</v>
      </c>
      <c r="D3912" s="6">
        <v>6500</v>
      </c>
      <c r="E3912" s="8">
        <v>6505</v>
      </c>
      <c r="F3912" t="s">
        <v>8218</v>
      </c>
      <c r="G3912" t="s">
        <v>8223</v>
      </c>
      <c r="H3912" t="s">
        <v>8245</v>
      </c>
      <c r="I3912" s="14">
        <v>1444169825</v>
      </c>
      <c r="J3912" s="14">
        <v>1441577825</v>
      </c>
      <c r="K3912" t="b">
        <v>0</v>
      </c>
      <c r="L3912">
        <v>31</v>
      </c>
      <c r="M3912" t="b">
        <v>1</v>
      </c>
      <c r="N3912" t="s">
        <v>8269</v>
      </c>
      <c r="O3912">
        <f t="shared" si="268"/>
        <v>100</v>
      </c>
      <c r="P3912" t="s">
        <v>8319</v>
      </c>
      <c r="Q3912" t="s">
        <v>8320</v>
      </c>
      <c r="R3912" s="12">
        <f t="shared" si="272"/>
        <v>42253.928530092591</v>
      </c>
      <c r="S3912" s="13">
        <f t="shared" si="273"/>
        <v>42283.928530092591</v>
      </c>
      <c r="T3912">
        <f t="shared" si="275"/>
        <v>2015</v>
      </c>
    </row>
    <row r="3913" spans="1:20" ht="28.8" x14ac:dyDescent="0.3">
      <c r="A3913">
        <v>4035</v>
      </c>
      <c r="B3913" s="3" t="s">
        <v>4031</v>
      </c>
      <c r="C3913" s="3" t="s">
        <v>8140</v>
      </c>
      <c r="D3913" s="6">
        <v>10000</v>
      </c>
      <c r="E3913" s="8">
        <v>3685</v>
      </c>
      <c r="F3913" t="s">
        <v>8220</v>
      </c>
      <c r="G3913" t="s">
        <v>8223</v>
      </c>
      <c r="H3913" t="s">
        <v>8245</v>
      </c>
      <c r="I3913" s="14">
        <v>1413925887</v>
      </c>
      <c r="J3913" s="14">
        <v>1411333887</v>
      </c>
      <c r="K3913" t="b">
        <v>0</v>
      </c>
      <c r="L3913">
        <v>25</v>
      </c>
      <c r="M3913" t="b">
        <v>0</v>
      </c>
      <c r="N3913" t="s">
        <v>8269</v>
      </c>
      <c r="O3913">
        <f t="shared" si="268"/>
        <v>37</v>
      </c>
      <c r="P3913" t="s">
        <v>8319</v>
      </c>
      <c r="Q3913" t="s">
        <v>8320</v>
      </c>
      <c r="R3913" s="12">
        <f t="shared" si="272"/>
        <v>41903.882951388885</v>
      </c>
      <c r="S3913" s="13">
        <f t="shared" si="273"/>
        <v>41933.882951388885</v>
      </c>
    </row>
    <row r="3914" spans="1:20" ht="43.2" x14ac:dyDescent="0.3">
      <c r="A3914">
        <v>4059</v>
      </c>
      <c r="B3914" s="3" t="s">
        <v>4055</v>
      </c>
      <c r="C3914" s="3" t="s">
        <v>8163</v>
      </c>
      <c r="D3914" s="6">
        <v>10000</v>
      </c>
      <c r="E3914" s="8">
        <v>250</v>
      </c>
      <c r="F3914" t="s">
        <v>8220</v>
      </c>
      <c r="G3914" t="s">
        <v>8228</v>
      </c>
      <c r="H3914" t="s">
        <v>8250</v>
      </c>
      <c r="I3914" s="14">
        <v>1410836400</v>
      </c>
      <c r="J3914" s="14">
        <v>1408116152</v>
      </c>
      <c r="K3914" t="b">
        <v>0</v>
      </c>
      <c r="L3914">
        <v>7</v>
      </c>
      <c r="M3914" t="b">
        <v>0</v>
      </c>
      <c r="N3914" t="s">
        <v>8269</v>
      </c>
      <c r="O3914">
        <f t="shared" ref="O3914:O3977" si="276">ROUND(E3914/D3914*100,0)</f>
        <v>3</v>
      </c>
      <c r="P3914" t="s">
        <v>8319</v>
      </c>
      <c r="Q3914" t="s">
        <v>8320</v>
      </c>
      <c r="R3914" s="12">
        <f t="shared" si="272"/>
        <v>41866.640648148146</v>
      </c>
      <c r="S3914" s="13">
        <f t="shared" si="273"/>
        <v>41898.125</v>
      </c>
    </row>
    <row r="3915" spans="1:20" ht="43.2" x14ac:dyDescent="0.3">
      <c r="A3915">
        <v>3305</v>
      </c>
      <c r="B3915" s="3" t="s">
        <v>3305</v>
      </c>
      <c r="C3915" s="3" t="s">
        <v>7415</v>
      </c>
      <c r="D3915" s="6">
        <v>4000</v>
      </c>
      <c r="E3915" s="8">
        <v>4081</v>
      </c>
      <c r="F3915" t="s">
        <v>8218</v>
      </c>
      <c r="G3915" t="s">
        <v>8223</v>
      </c>
      <c r="H3915" t="s">
        <v>8245</v>
      </c>
      <c r="I3915" s="14">
        <v>1438374748</v>
      </c>
      <c r="J3915" s="14">
        <v>1435782748</v>
      </c>
      <c r="K3915" t="b">
        <v>0</v>
      </c>
      <c r="L3915">
        <v>20</v>
      </c>
      <c r="M3915" t="b">
        <v>1</v>
      </c>
      <c r="N3915" t="s">
        <v>8269</v>
      </c>
      <c r="O3915">
        <f t="shared" si="276"/>
        <v>102</v>
      </c>
      <c r="P3915" t="s">
        <v>8319</v>
      </c>
      <c r="Q3915" t="s">
        <v>8320</v>
      </c>
      <c r="R3915" s="12">
        <f t="shared" si="272"/>
        <v>42186.855879629627</v>
      </c>
      <c r="S3915" s="13">
        <f t="shared" si="273"/>
        <v>42216.855879629627</v>
      </c>
      <c r="T3915">
        <f t="shared" ref="T3915:T3918" si="277">YEAR(R3915)</f>
        <v>2015</v>
      </c>
    </row>
    <row r="3916" spans="1:20" ht="57.6" x14ac:dyDescent="0.3">
      <c r="A3916">
        <v>3175</v>
      </c>
      <c r="B3916" s="3" t="s">
        <v>3175</v>
      </c>
      <c r="C3916" s="3" t="s">
        <v>7285</v>
      </c>
      <c r="D3916" s="6">
        <v>5000</v>
      </c>
      <c r="E3916" s="8">
        <v>5478</v>
      </c>
      <c r="F3916" t="s">
        <v>8218</v>
      </c>
      <c r="G3916" t="s">
        <v>8223</v>
      </c>
      <c r="H3916" t="s">
        <v>8245</v>
      </c>
      <c r="I3916" s="14">
        <v>1297977427</v>
      </c>
      <c r="J3916" s="14">
        <v>1292793427</v>
      </c>
      <c r="K3916" t="b">
        <v>1</v>
      </c>
      <c r="L3916">
        <v>60</v>
      </c>
      <c r="M3916" t="b">
        <v>1</v>
      </c>
      <c r="N3916" t="s">
        <v>8269</v>
      </c>
      <c r="O3916">
        <f t="shared" si="276"/>
        <v>110</v>
      </c>
      <c r="P3916" t="s">
        <v>8319</v>
      </c>
      <c r="Q3916" t="s">
        <v>8320</v>
      </c>
      <c r="R3916" s="12">
        <f t="shared" si="272"/>
        <v>40531.886886574073</v>
      </c>
      <c r="S3916" s="13">
        <f t="shared" si="273"/>
        <v>40591.886886574073</v>
      </c>
      <c r="T3916">
        <f t="shared" si="277"/>
        <v>2010</v>
      </c>
    </row>
    <row r="3917" spans="1:20" ht="43.2" x14ac:dyDescent="0.3">
      <c r="A3917">
        <v>3577</v>
      </c>
      <c r="B3917" s="3" t="s">
        <v>3576</v>
      </c>
      <c r="C3917" s="3" t="s">
        <v>7687</v>
      </c>
      <c r="D3917" s="6">
        <v>600</v>
      </c>
      <c r="E3917" s="8">
        <v>780</v>
      </c>
      <c r="F3917" t="s">
        <v>8218</v>
      </c>
      <c r="G3917" t="s">
        <v>8223</v>
      </c>
      <c r="H3917" t="s">
        <v>8245</v>
      </c>
      <c r="I3917" s="14">
        <v>1430029680</v>
      </c>
      <c r="J3917" s="14">
        <v>1427741583</v>
      </c>
      <c r="K3917" t="b">
        <v>0</v>
      </c>
      <c r="L3917">
        <v>27</v>
      </c>
      <c r="M3917" t="b">
        <v>1</v>
      </c>
      <c r="N3917" t="s">
        <v>8269</v>
      </c>
      <c r="O3917">
        <f t="shared" si="276"/>
        <v>130</v>
      </c>
      <c r="P3917" t="s">
        <v>8319</v>
      </c>
      <c r="Q3917" t="s">
        <v>8320</v>
      </c>
      <c r="R3917" s="12">
        <f t="shared" si="272"/>
        <v>42093.786840277782</v>
      </c>
      <c r="S3917" s="13">
        <f t="shared" si="273"/>
        <v>42120.26944444445</v>
      </c>
      <c r="T3917">
        <f t="shared" si="277"/>
        <v>2015</v>
      </c>
    </row>
    <row r="3918" spans="1:20" ht="28.8" x14ac:dyDescent="0.3">
      <c r="A3918">
        <v>3338</v>
      </c>
      <c r="B3918" s="3" t="s">
        <v>3338</v>
      </c>
      <c r="C3918" s="3" t="s">
        <v>7448</v>
      </c>
      <c r="D3918" s="6">
        <v>15000</v>
      </c>
      <c r="E3918" s="8">
        <v>15327</v>
      </c>
      <c r="F3918" t="s">
        <v>8218</v>
      </c>
      <c r="G3918" t="s">
        <v>8223</v>
      </c>
      <c r="H3918" t="s">
        <v>8245</v>
      </c>
      <c r="I3918" s="14">
        <v>1487944080</v>
      </c>
      <c r="J3918" s="14">
        <v>1486129680</v>
      </c>
      <c r="K3918" t="b">
        <v>0</v>
      </c>
      <c r="L3918">
        <v>112</v>
      </c>
      <c r="M3918" t="b">
        <v>1</v>
      </c>
      <c r="N3918" t="s">
        <v>8269</v>
      </c>
      <c r="O3918">
        <f t="shared" si="276"/>
        <v>102</v>
      </c>
      <c r="P3918" t="s">
        <v>8319</v>
      </c>
      <c r="Q3918" t="s">
        <v>8320</v>
      </c>
      <c r="R3918" s="12">
        <f t="shared" si="272"/>
        <v>42769.574999999997</v>
      </c>
      <c r="S3918" s="13">
        <f t="shared" si="273"/>
        <v>42790.574999999997</v>
      </c>
      <c r="T3918">
        <f t="shared" si="277"/>
        <v>2017</v>
      </c>
    </row>
    <row r="3919" spans="1:20" ht="43.2" x14ac:dyDescent="0.3">
      <c r="A3919">
        <v>4017</v>
      </c>
      <c r="B3919" s="3" t="s">
        <v>4013</v>
      </c>
      <c r="C3919" s="3" t="s">
        <v>8122</v>
      </c>
      <c r="D3919" s="6">
        <v>10000</v>
      </c>
      <c r="E3919" s="8">
        <v>105</v>
      </c>
      <c r="F3919" t="s">
        <v>8220</v>
      </c>
      <c r="G3919" t="s">
        <v>8223</v>
      </c>
      <c r="H3919" t="s">
        <v>8245</v>
      </c>
      <c r="I3919" s="14">
        <v>1409846874</v>
      </c>
      <c r="J3919" s="14">
        <v>1407254874</v>
      </c>
      <c r="K3919" t="b">
        <v>0</v>
      </c>
      <c r="L3919">
        <v>2</v>
      </c>
      <c r="M3919" t="b">
        <v>0</v>
      </c>
      <c r="N3919" t="s">
        <v>8269</v>
      </c>
      <c r="O3919">
        <f t="shared" si="276"/>
        <v>1</v>
      </c>
      <c r="P3919" t="s">
        <v>8319</v>
      </c>
      <c r="Q3919" t="s">
        <v>8320</v>
      </c>
      <c r="R3919" s="12">
        <f t="shared" si="272"/>
        <v>41856.672152777777</v>
      </c>
      <c r="S3919" s="13">
        <f t="shared" si="273"/>
        <v>41886.672152777777</v>
      </c>
    </row>
    <row r="3920" spans="1:20" ht="43.2" x14ac:dyDescent="0.3">
      <c r="A3920">
        <v>2913</v>
      </c>
      <c r="B3920" s="3" t="s">
        <v>2913</v>
      </c>
      <c r="C3920" s="3" t="s">
        <v>7023</v>
      </c>
      <c r="D3920" s="6">
        <v>10000</v>
      </c>
      <c r="E3920" s="8">
        <v>2</v>
      </c>
      <c r="F3920" t="s">
        <v>8220</v>
      </c>
      <c r="G3920" t="s">
        <v>8223</v>
      </c>
      <c r="H3920" t="s">
        <v>8245</v>
      </c>
      <c r="I3920" s="14">
        <v>1410041339</v>
      </c>
      <c r="J3920" s="14">
        <v>1404857339</v>
      </c>
      <c r="K3920" t="b">
        <v>0</v>
      </c>
      <c r="L3920">
        <v>2</v>
      </c>
      <c r="M3920" t="b">
        <v>0</v>
      </c>
      <c r="N3920" t="s">
        <v>8269</v>
      </c>
      <c r="O3920">
        <f t="shared" si="276"/>
        <v>0</v>
      </c>
      <c r="P3920" t="s">
        <v>8319</v>
      </c>
      <c r="Q3920" t="s">
        <v>8320</v>
      </c>
      <c r="R3920" s="12">
        <f t="shared" si="272"/>
        <v>41828.922905092593</v>
      </c>
      <c r="S3920" s="13">
        <f t="shared" si="273"/>
        <v>41888.922905092593</v>
      </c>
    </row>
    <row r="3921" spans="1:20" ht="43.2" x14ac:dyDescent="0.3">
      <c r="A3921">
        <v>3963</v>
      </c>
      <c r="B3921" s="3" t="s">
        <v>3960</v>
      </c>
      <c r="C3921" s="3" t="s">
        <v>8070</v>
      </c>
      <c r="D3921" s="6">
        <v>10000</v>
      </c>
      <c r="E3921" s="8">
        <v>0</v>
      </c>
      <c r="F3921" t="s">
        <v>8220</v>
      </c>
      <c r="G3921" t="s">
        <v>8228</v>
      </c>
      <c r="H3921" t="s">
        <v>8250</v>
      </c>
      <c r="I3921" s="14">
        <v>1447821717</v>
      </c>
      <c r="J3921" s="14">
        <v>1445226117</v>
      </c>
      <c r="K3921" t="b">
        <v>0</v>
      </c>
      <c r="L3921">
        <v>0</v>
      </c>
      <c r="M3921" t="b">
        <v>0</v>
      </c>
      <c r="N3921" t="s">
        <v>8269</v>
      </c>
      <c r="O3921">
        <f t="shared" si="276"/>
        <v>0</v>
      </c>
      <c r="P3921" t="s">
        <v>8319</v>
      </c>
      <c r="Q3921" t="s">
        <v>8320</v>
      </c>
      <c r="R3921" s="12">
        <f t="shared" si="272"/>
        <v>42296.154131944444</v>
      </c>
      <c r="S3921" s="13">
        <f t="shared" si="273"/>
        <v>42326.195798611108</v>
      </c>
    </row>
    <row r="3922" spans="1:20" ht="43.2" x14ac:dyDescent="0.3">
      <c r="A3922">
        <v>3949</v>
      </c>
      <c r="B3922" s="3" t="s">
        <v>3946</v>
      </c>
      <c r="C3922" s="3" t="s">
        <v>8057</v>
      </c>
      <c r="D3922" s="6">
        <v>10000</v>
      </c>
      <c r="E3922" s="8">
        <v>1577</v>
      </c>
      <c r="F3922" t="s">
        <v>8220</v>
      </c>
      <c r="G3922" t="s">
        <v>8225</v>
      </c>
      <c r="H3922" t="s">
        <v>8247</v>
      </c>
      <c r="I3922" s="14">
        <v>1423623221</v>
      </c>
      <c r="J3922" s="14">
        <v>1421031221</v>
      </c>
      <c r="K3922" t="b">
        <v>0</v>
      </c>
      <c r="L3922">
        <v>32</v>
      </c>
      <c r="M3922" t="b">
        <v>0</v>
      </c>
      <c r="N3922" t="s">
        <v>8269</v>
      </c>
      <c r="O3922">
        <f t="shared" si="276"/>
        <v>16</v>
      </c>
      <c r="P3922" t="s">
        <v>8319</v>
      </c>
      <c r="Q3922" t="s">
        <v>8320</v>
      </c>
      <c r="R3922" s="12">
        <f t="shared" si="272"/>
        <v>42016.120613425926</v>
      </c>
      <c r="S3922" s="13">
        <f t="shared" si="273"/>
        <v>42046.120613425926</v>
      </c>
    </row>
    <row r="3923" spans="1:20" ht="43.2" x14ac:dyDescent="0.3">
      <c r="A3923">
        <v>3585</v>
      </c>
      <c r="B3923" s="3" t="s">
        <v>3584</v>
      </c>
      <c r="C3923" s="3" t="s">
        <v>7695</v>
      </c>
      <c r="D3923" s="6">
        <v>3400</v>
      </c>
      <c r="E3923" s="8">
        <v>4050</v>
      </c>
      <c r="F3923" t="s">
        <v>8218</v>
      </c>
      <c r="G3923" t="s">
        <v>8223</v>
      </c>
      <c r="H3923" t="s">
        <v>8245</v>
      </c>
      <c r="I3923" s="14">
        <v>1419181890</v>
      </c>
      <c r="J3923" s="14">
        <v>1416589890</v>
      </c>
      <c r="K3923" t="b">
        <v>0</v>
      </c>
      <c r="L3923">
        <v>23</v>
      </c>
      <c r="M3923" t="b">
        <v>1</v>
      </c>
      <c r="N3923" t="s">
        <v>8269</v>
      </c>
      <c r="O3923">
        <f t="shared" si="276"/>
        <v>119</v>
      </c>
      <c r="P3923" t="s">
        <v>8319</v>
      </c>
      <c r="Q3923" t="s">
        <v>8320</v>
      </c>
      <c r="R3923" s="12">
        <f t="shared" si="272"/>
        <v>41964.716319444444</v>
      </c>
      <c r="S3923" s="13">
        <f t="shared" si="273"/>
        <v>41994.716319444444</v>
      </c>
      <c r="T3923">
        <f>YEAR(R3923)</f>
        <v>2014</v>
      </c>
    </row>
    <row r="3924" spans="1:20" ht="43.2" x14ac:dyDescent="0.3">
      <c r="A3924">
        <v>3847</v>
      </c>
      <c r="B3924" s="3" t="s">
        <v>3844</v>
      </c>
      <c r="C3924" s="3" t="s">
        <v>7956</v>
      </c>
      <c r="D3924" s="6">
        <v>10500</v>
      </c>
      <c r="E3924" s="8">
        <v>1697</v>
      </c>
      <c r="F3924" t="s">
        <v>8220</v>
      </c>
      <c r="G3924" t="s">
        <v>8223</v>
      </c>
      <c r="H3924" t="s">
        <v>8245</v>
      </c>
      <c r="I3924" s="14">
        <v>1437283391</v>
      </c>
      <c r="J3924" s="14">
        <v>1433395391</v>
      </c>
      <c r="K3924" t="b">
        <v>1</v>
      </c>
      <c r="L3924">
        <v>9</v>
      </c>
      <c r="M3924" t="b">
        <v>0</v>
      </c>
      <c r="N3924" t="s">
        <v>8269</v>
      </c>
      <c r="O3924">
        <f t="shared" si="276"/>
        <v>16</v>
      </c>
      <c r="P3924" t="s">
        <v>8319</v>
      </c>
      <c r="Q3924" t="s">
        <v>8320</v>
      </c>
      <c r="R3924" s="12">
        <f t="shared" si="272"/>
        <v>42159.224432870367</v>
      </c>
      <c r="S3924" s="13">
        <f t="shared" si="273"/>
        <v>42204.224432870367</v>
      </c>
    </row>
    <row r="3925" spans="1:20" ht="43.2" x14ac:dyDescent="0.3">
      <c r="A3925">
        <v>3570</v>
      </c>
      <c r="B3925" s="3" t="s">
        <v>3569</v>
      </c>
      <c r="C3925" s="3" t="s">
        <v>7680</v>
      </c>
      <c r="D3925" s="6">
        <v>2000</v>
      </c>
      <c r="E3925" s="8">
        <v>2287</v>
      </c>
      <c r="F3925" t="s">
        <v>8218</v>
      </c>
      <c r="G3925" t="s">
        <v>8223</v>
      </c>
      <c r="H3925" t="s">
        <v>8245</v>
      </c>
      <c r="I3925" s="14">
        <v>1420009200</v>
      </c>
      <c r="J3925" s="14">
        <v>1417593483</v>
      </c>
      <c r="K3925" t="b">
        <v>0</v>
      </c>
      <c r="L3925">
        <v>26</v>
      </c>
      <c r="M3925" t="b">
        <v>1</v>
      </c>
      <c r="N3925" t="s">
        <v>8269</v>
      </c>
      <c r="O3925">
        <f t="shared" si="276"/>
        <v>114</v>
      </c>
      <c r="P3925" t="s">
        <v>8319</v>
      </c>
      <c r="Q3925" t="s">
        <v>8320</v>
      </c>
      <c r="R3925" s="12">
        <f t="shared" si="272"/>
        <v>41976.331979166673</v>
      </c>
      <c r="S3925" s="13">
        <f t="shared" si="273"/>
        <v>42004.291666666672</v>
      </c>
      <c r="T3925">
        <f>YEAR(R3925)</f>
        <v>2014</v>
      </c>
    </row>
    <row r="3926" spans="1:20" ht="28.8" x14ac:dyDescent="0.3">
      <c r="A3926">
        <v>3854</v>
      </c>
      <c r="B3926" s="3" t="s">
        <v>3851</v>
      </c>
      <c r="C3926" s="3" t="s">
        <v>7963</v>
      </c>
      <c r="D3926" s="6">
        <v>11000</v>
      </c>
      <c r="E3926" s="8">
        <v>1788</v>
      </c>
      <c r="F3926" t="s">
        <v>8220</v>
      </c>
      <c r="G3926" t="s">
        <v>8223</v>
      </c>
      <c r="H3926" t="s">
        <v>8245</v>
      </c>
      <c r="I3926" s="14">
        <v>1431206058</v>
      </c>
      <c r="J3926" s="14">
        <v>1428614058</v>
      </c>
      <c r="K3926" t="b">
        <v>0</v>
      </c>
      <c r="L3926">
        <v>20</v>
      </c>
      <c r="M3926" t="b">
        <v>0</v>
      </c>
      <c r="N3926" t="s">
        <v>8269</v>
      </c>
      <c r="O3926">
        <f t="shared" si="276"/>
        <v>16</v>
      </c>
      <c r="P3926" t="s">
        <v>8319</v>
      </c>
      <c r="Q3926" t="s">
        <v>8320</v>
      </c>
      <c r="R3926" s="12">
        <f t="shared" si="272"/>
        <v>42103.884930555556</v>
      </c>
      <c r="S3926" s="13">
        <f t="shared" si="273"/>
        <v>42133.884930555556</v>
      </c>
    </row>
    <row r="3927" spans="1:20" ht="43.2" x14ac:dyDescent="0.3">
      <c r="A3927">
        <v>3299</v>
      </c>
      <c r="B3927" s="3" t="s">
        <v>3299</v>
      </c>
      <c r="C3927" s="3" t="s">
        <v>7409</v>
      </c>
      <c r="D3927" s="6">
        <v>3000</v>
      </c>
      <c r="E3927" s="8">
        <v>3486</v>
      </c>
      <c r="F3927" t="s">
        <v>8218</v>
      </c>
      <c r="G3927" t="s">
        <v>8223</v>
      </c>
      <c r="H3927" t="s">
        <v>8245</v>
      </c>
      <c r="I3927" s="14">
        <v>1444860063</v>
      </c>
      <c r="J3927" s="14">
        <v>1442268063</v>
      </c>
      <c r="K3927" t="b">
        <v>0</v>
      </c>
      <c r="L3927">
        <v>63</v>
      </c>
      <c r="M3927" t="b">
        <v>1</v>
      </c>
      <c r="N3927" t="s">
        <v>8269</v>
      </c>
      <c r="O3927">
        <f t="shared" si="276"/>
        <v>116</v>
      </c>
      <c r="P3927" t="s">
        <v>8319</v>
      </c>
      <c r="Q3927" t="s">
        <v>8320</v>
      </c>
      <c r="R3927" s="12">
        <f t="shared" si="272"/>
        <v>42261.917395833334</v>
      </c>
      <c r="S3927" s="13">
        <f t="shared" si="273"/>
        <v>42291.917395833334</v>
      </c>
      <c r="T3927">
        <f t="shared" ref="T3927:T3930" si="278">YEAR(R3927)</f>
        <v>2015</v>
      </c>
    </row>
    <row r="3928" spans="1:20" ht="43.2" x14ac:dyDescent="0.3">
      <c r="A3928">
        <v>3393</v>
      </c>
      <c r="B3928" s="3" t="s">
        <v>3392</v>
      </c>
      <c r="C3928" s="3" t="s">
        <v>7503</v>
      </c>
      <c r="D3928" s="6">
        <v>1500</v>
      </c>
      <c r="E3928" s="8">
        <v>1587</v>
      </c>
      <c r="F3928" t="s">
        <v>8218</v>
      </c>
      <c r="G3928" t="s">
        <v>8223</v>
      </c>
      <c r="H3928" t="s">
        <v>8245</v>
      </c>
      <c r="I3928" s="14">
        <v>1415234760</v>
      </c>
      <c r="J3928" s="14">
        <v>1413065230</v>
      </c>
      <c r="K3928" t="b">
        <v>0</v>
      </c>
      <c r="L3928">
        <v>44</v>
      </c>
      <c r="M3928" t="b">
        <v>1</v>
      </c>
      <c r="N3928" t="s">
        <v>8269</v>
      </c>
      <c r="O3928">
        <f t="shared" si="276"/>
        <v>106</v>
      </c>
      <c r="P3928" t="s">
        <v>8319</v>
      </c>
      <c r="Q3928" t="s">
        <v>8320</v>
      </c>
      <c r="R3928" s="12">
        <f t="shared" si="272"/>
        <v>41923.921643518523</v>
      </c>
      <c r="S3928" s="13">
        <f t="shared" si="273"/>
        <v>41949.031944444447</v>
      </c>
      <c r="T3928">
        <f t="shared" si="278"/>
        <v>2014</v>
      </c>
    </row>
    <row r="3929" spans="1:20" ht="43.2" x14ac:dyDescent="0.3">
      <c r="A3929">
        <v>3492</v>
      </c>
      <c r="B3929" s="3" t="s">
        <v>3491</v>
      </c>
      <c r="C3929" s="3" t="s">
        <v>7602</v>
      </c>
      <c r="D3929" s="6">
        <v>3800</v>
      </c>
      <c r="E3929" s="8">
        <v>4000.22</v>
      </c>
      <c r="F3929" t="s">
        <v>8218</v>
      </c>
      <c r="G3929" t="s">
        <v>8223</v>
      </c>
      <c r="H3929" t="s">
        <v>8245</v>
      </c>
      <c r="I3929" s="14">
        <v>1445818397</v>
      </c>
      <c r="J3929" s="14">
        <v>1442794397</v>
      </c>
      <c r="K3929" t="b">
        <v>0</v>
      </c>
      <c r="L3929">
        <v>35</v>
      </c>
      <c r="M3929" t="b">
        <v>1</v>
      </c>
      <c r="N3929" t="s">
        <v>8269</v>
      </c>
      <c r="O3929">
        <f t="shared" si="276"/>
        <v>105</v>
      </c>
      <c r="P3929" t="s">
        <v>8319</v>
      </c>
      <c r="Q3929" t="s">
        <v>8320</v>
      </c>
      <c r="R3929" s="12">
        <f t="shared" si="272"/>
        <v>42268.009224537032</v>
      </c>
      <c r="S3929" s="13">
        <f t="shared" si="273"/>
        <v>42303.009224537032</v>
      </c>
      <c r="T3929">
        <f t="shared" si="278"/>
        <v>2015</v>
      </c>
    </row>
    <row r="3930" spans="1:20" ht="43.2" x14ac:dyDescent="0.3">
      <c r="A3930">
        <v>3516</v>
      </c>
      <c r="B3930" s="3" t="s">
        <v>3515</v>
      </c>
      <c r="C3930" s="3" t="s">
        <v>7626</v>
      </c>
      <c r="D3930" s="6">
        <v>2500</v>
      </c>
      <c r="E3930" s="8">
        <v>2500</v>
      </c>
      <c r="F3930" t="s">
        <v>8218</v>
      </c>
      <c r="G3930" t="s">
        <v>8223</v>
      </c>
      <c r="H3930" t="s">
        <v>8245</v>
      </c>
      <c r="I3930" s="14">
        <v>1410145200</v>
      </c>
      <c r="J3930" s="14">
        <v>1407197670</v>
      </c>
      <c r="K3930" t="b">
        <v>0</v>
      </c>
      <c r="L3930">
        <v>11</v>
      </c>
      <c r="M3930" t="b">
        <v>1</v>
      </c>
      <c r="N3930" t="s">
        <v>8269</v>
      </c>
      <c r="O3930">
        <f t="shared" si="276"/>
        <v>100</v>
      </c>
      <c r="P3930" t="s">
        <v>8319</v>
      </c>
      <c r="Q3930" t="s">
        <v>8320</v>
      </c>
      <c r="R3930" s="12">
        <f t="shared" si="272"/>
        <v>41856.010069444441</v>
      </c>
      <c r="S3930" s="13">
        <f t="shared" si="273"/>
        <v>41890.125</v>
      </c>
      <c r="T3930">
        <f t="shared" si="278"/>
        <v>2014</v>
      </c>
    </row>
    <row r="3931" spans="1:20" ht="43.2" x14ac:dyDescent="0.3">
      <c r="A3931">
        <v>3983</v>
      </c>
      <c r="B3931" s="3" t="s">
        <v>3979</v>
      </c>
      <c r="C3931" s="3" t="s">
        <v>8089</v>
      </c>
      <c r="D3931" s="6">
        <v>11140</v>
      </c>
      <c r="E3931" s="8">
        <v>3877</v>
      </c>
      <c r="F3931" t="s">
        <v>8220</v>
      </c>
      <c r="G3931" t="s">
        <v>8223</v>
      </c>
      <c r="H3931" t="s">
        <v>8245</v>
      </c>
      <c r="I3931" s="14">
        <v>1400569140</v>
      </c>
      <c r="J3931" s="14">
        <v>1397854356</v>
      </c>
      <c r="K3931" t="b">
        <v>0</v>
      </c>
      <c r="L3931">
        <v>46</v>
      </c>
      <c r="M3931" t="b">
        <v>0</v>
      </c>
      <c r="N3931" t="s">
        <v>8269</v>
      </c>
      <c r="O3931">
        <f t="shared" si="276"/>
        <v>35</v>
      </c>
      <c r="P3931" t="s">
        <v>8319</v>
      </c>
      <c r="Q3931" t="s">
        <v>8320</v>
      </c>
      <c r="R3931" s="12">
        <f t="shared" si="272"/>
        <v>41747.86986111111</v>
      </c>
      <c r="S3931" s="13">
        <f t="shared" si="273"/>
        <v>41779.290972222225</v>
      </c>
    </row>
    <row r="3932" spans="1:20" ht="43.2" x14ac:dyDescent="0.3">
      <c r="A3932">
        <v>3811</v>
      </c>
      <c r="B3932" s="3" t="s">
        <v>3808</v>
      </c>
      <c r="C3932" s="3" t="s">
        <v>7921</v>
      </c>
      <c r="D3932" s="6">
        <v>250</v>
      </c>
      <c r="E3932" s="8">
        <v>825</v>
      </c>
      <c r="F3932" t="s">
        <v>8218</v>
      </c>
      <c r="G3932" t="s">
        <v>8224</v>
      </c>
      <c r="H3932" t="s">
        <v>8246</v>
      </c>
      <c r="I3932" s="14">
        <v>1464692400</v>
      </c>
      <c r="J3932" s="14">
        <v>1461769373</v>
      </c>
      <c r="K3932" t="b">
        <v>0</v>
      </c>
      <c r="L3932">
        <v>19</v>
      </c>
      <c r="M3932" t="b">
        <v>1</v>
      </c>
      <c r="N3932" t="s">
        <v>8269</v>
      </c>
      <c r="O3932">
        <f t="shared" si="276"/>
        <v>330</v>
      </c>
      <c r="P3932" t="s">
        <v>8319</v>
      </c>
      <c r="Q3932" t="s">
        <v>8320</v>
      </c>
      <c r="R3932" s="12">
        <f t="shared" si="272"/>
        <v>42487.62700231481</v>
      </c>
      <c r="S3932" s="13">
        <f t="shared" si="273"/>
        <v>42521.458333333328</v>
      </c>
    </row>
    <row r="3933" spans="1:20" ht="43.2" x14ac:dyDescent="0.3">
      <c r="A3933">
        <v>2879</v>
      </c>
      <c r="B3933" s="3" t="s">
        <v>2879</v>
      </c>
      <c r="C3933" s="3" t="s">
        <v>6989</v>
      </c>
      <c r="D3933" s="6">
        <v>11200</v>
      </c>
      <c r="E3933" s="8">
        <v>29</v>
      </c>
      <c r="F3933" t="s">
        <v>8220</v>
      </c>
      <c r="G3933" t="s">
        <v>8223</v>
      </c>
      <c r="H3933" t="s">
        <v>8245</v>
      </c>
      <c r="I3933" s="14">
        <v>1453310661</v>
      </c>
      <c r="J3933" s="14">
        <v>1450718661</v>
      </c>
      <c r="K3933" t="b">
        <v>0</v>
      </c>
      <c r="L3933">
        <v>1</v>
      </c>
      <c r="M3933" t="b">
        <v>0</v>
      </c>
      <c r="N3933" t="s">
        <v>8269</v>
      </c>
      <c r="O3933">
        <f t="shared" si="276"/>
        <v>0</v>
      </c>
      <c r="P3933" t="s">
        <v>8319</v>
      </c>
      <c r="Q3933" t="s">
        <v>8320</v>
      </c>
      <c r="R3933" s="12">
        <f t="shared" si="272"/>
        <v>42359.725243055553</v>
      </c>
      <c r="S3933" s="13">
        <f t="shared" si="273"/>
        <v>42389.725243055553</v>
      </c>
    </row>
    <row r="3934" spans="1:20" ht="43.2" x14ac:dyDescent="0.3">
      <c r="A3934">
        <v>3251</v>
      </c>
      <c r="B3934" s="3" t="s">
        <v>3251</v>
      </c>
      <c r="C3934" s="3" t="s">
        <v>7361</v>
      </c>
      <c r="D3934" s="6">
        <v>1500</v>
      </c>
      <c r="E3934" s="8">
        <v>1661</v>
      </c>
      <c r="F3934" t="s">
        <v>8218</v>
      </c>
      <c r="G3934" t="s">
        <v>8223</v>
      </c>
      <c r="H3934" t="s">
        <v>8245</v>
      </c>
      <c r="I3934" s="14">
        <v>1434907966</v>
      </c>
      <c r="J3934" s="14">
        <v>1432315966</v>
      </c>
      <c r="K3934" t="b">
        <v>1</v>
      </c>
      <c r="L3934">
        <v>20</v>
      </c>
      <c r="M3934" t="b">
        <v>1</v>
      </c>
      <c r="N3934" t="s">
        <v>8269</v>
      </c>
      <c r="O3934">
        <f t="shared" si="276"/>
        <v>111</v>
      </c>
      <c r="P3934" t="s">
        <v>8319</v>
      </c>
      <c r="Q3934" t="s">
        <v>8320</v>
      </c>
      <c r="R3934" s="12">
        <f t="shared" si="272"/>
        <v>42146.731087962966</v>
      </c>
      <c r="S3934" s="13">
        <f t="shared" si="273"/>
        <v>42176.731087962966</v>
      </c>
      <c r="T3934">
        <f>YEAR(R3934)</f>
        <v>2015</v>
      </c>
    </row>
    <row r="3935" spans="1:20" ht="43.2" x14ac:dyDescent="0.3">
      <c r="A3935">
        <v>3923</v>
      </c>
      <c r="B3935" s="3" t="s">
        <v>3920</v>
      </c>
      <c r="C3935" s="3" t="s">
        <v>8031</v>
      </c>
      <c r="D3935" s="6">
        <v>11500</v>
      </c>
      <c r="E3935" s="8">
        <v>1384</v>
      </c>
      <c r="F3935" t="s">
        <v>8220</v>
      </c>
      <c r="G3935" t="s">
        <v>8224</v>
      </c>
      <c r="H3935" t="s">
        <v>8246</v>
      </c>
      <c r="I3935" s="14">
        <v>1428622271</v>
      </c>
      <c r="J3935" s="14">
        <v>1426203071</v>
      </c>
      <c r="K3935" t="b">
        <v>0</v>
      </c>
      <c r="L3935">
        <v>17</v>
      </c>
      <c r="M3935" t="b">
        <v>0</v>
      </c>
      <c r="N3935" t="s">
        <v>8269</v>
      </c>
      <c r="O3935">
        <f t="shared" si="276"/>
        <v>12</v>
      </c>
      <c r="P3935" t="s">
        <v>8319</v>
      </c>
      <c r="Q3935" t="s">
        <v>8320</v>
      </c>
      <c r="R3935" s="12">
        <f t="shared" si="272"/>
        <v>42075.979988425926</v>
      </c>
      <c r="S3935" s="13">
        <f t="shared" si="273"/>
        <v>42103.979988425926</v>
      </c>
    </row>
    <row r="3936" spans="1:20" ht="43.2" x14ac:dyDescent="0.3">
      <c r="A3936">
        <v>2880</v>
      </c>
      <c r="B3936" s="3" t="s">
        <v>2880</v>
      </c>
      <c r="C3936" s="3" t="s">
        <v>6990</v>
      </c>
      <c r="D3936" s="6">
        <v>12000</v>
      </c>
      <c r="E3936" s="8">
        <v>2800</v>
      </c>
      <c r="F3936" t="s">
        <v>8220</v>
      </c>
      <c r="G3936" t="s">
        <v>8223</v>
      </c>
      <c r="H3936" t="s">
        <v>8245</v>
      </c>
      <c r="I3936" s="14">
        <v>1440090300</v>
      </c>
      <c r="J3936" s="14">
        <v>1436305452</v>
      </c>
      <c r="K3936" t="b">
        <v>0</v>
      </c>
      <c r="L3936">
        <v>29</v>
      </c>
      <c r="M3936" t="b">
        <v>0</v>
      </c>
      <c r="N3936" t="s">
        <v>8269</v>
      </c>
      <c r="O3936">
        <f t="shared" si="276"/>
        <v>23</v>
      </c>
      <c r="P3936" t="s">
        <v>8319</v>
      </c>
      <c r="Q3936" t="s">
        <v>8320</v>
      </c>
      <c r="R3936" s="12">
        <f t="shared" si="272"/>
        <v>42192.905694444446</v>
      </c>
      <c r="S3936" s="13">
        <f t="shared" si="273"/>
        <v>42236.711805555555</v>
      </c>
    </row>
    <row r="3937" spans="1:20" ht="57.6" x14ac:dyDescent="0.3">
      <c r="A3937">
        <v>3165</v>
      </c>
      <c r="B3937" s="3" t="s">
        <v>3165</v>
      </c>
      <c r="C3937" s="3" t="s">
        <v>7275</v>
      </c>
      <c r="D3937" s="6">
        <v>750</v>
      </c>
      <c r="E3937" s="8">
        <v>1220</v>
      </c>
      <c r="F3937" t="s">
        <v>8218</v>
      </c>
      <c r="G3937" t="s">
        <v>8223</v>
      </c>
      <c r="H3937" t="s">
        <v>8245</v>
      </c>
      <c r="I3937" s="14">
        <v>1304395140</v>
      </c>
      <c r="J3937" s="14">
        <v>1302493760</v>
      </c>
      <c r="K3937" t="b">
        <v>1</v>
      </c>
      <c r="L3937">
        <v>21</v>
      </c>
      <c r="M3937" t="b">
        <v>1</v>
      </c>
      <c r="N3937" t="s">
        <v>8269</v>
      </c>
      <c r="O3937">
        <f t="shared" si="276"/>
        <v>163</v>
      </c>
      <c r="P3937" t="s">
        <v>8319</v>
      </c>
      <c r="Q3937" t="s">
        <v>8320</v>
      </c>
      <c r="R3937" s="12">
        <f t="shared" si="272"/>
        <v>40644.159259259257</v>
      </c>
      <c r="S3937" s="13">
        <f t="shared" si="273"/>
        <v>40666.165972222225</v>
      </c>
      <c r="T3937">
        <f t="shared" ref="T3937:T3938" si="279">YEAR(R3937)</f>
        <v>2011</v>
      </c>
    </row>
    <row r="3938" spans="1:20" ht="43.2" x14ac:dyDescent="0.3">
      <c r="A3938">
        <v>3448</v>
      </c>
      <c r="B3938" s="3" t="s">
        <v>3447</v>
      </c>
      <c r="C3938" s="3" t="s">
        <v>7558</v>
      </c>
      <c r="D3938" s="6">
        <v>2100</v>
      </c>
      <c r="E3938" s="8">
        <v>2305</v>
      </c>
      <c r="F3938" t="s">
        <v>8218</v>
      </c>
      <c r="G3938" t="s">
        <v>8223</v>
      </c>
      <c r="H3938" t="s">
        <v>8245</v>
      </c>
      <c r="I3938" s="14">
        <v>1418784689</v>
      </c>
      <c r="J3938" s="14">
        <v>1416192689</v>
      </c>
      <c r="K3938" t="b">
        <v>0</v>
      </c>
      <c r="L3938">
        <v>45</v>
      </c>
      <c r="M3938" t="b">
        <v>1</v>
      </c>
      <c r="N3938" t="s">
        <v>8269</v>
      </c>
      <c r="O3938">
        <f t="shared" si="276"/>
        <v>110</v>
      </c>
      <c r="P3938" t="s">
        <v>8319</v>
      </c>
      <c r="Q3938" t="s">
        <v>8320</v>
      </c>
      <c r="R3938" s="12">
        <f t="shared" si="272"/>
        <v>41960.119085648148</v>
      </c>
      <c r="S3938" s="13">
        <f t="shared" si="273"/>
        <v>41990.119085648148</v>
      </c>
      <c r="T3938">
        <f t="shared" si="279"/>
        <v>2014</v>
      </c>
    </row>
    <row r="3939" spans="1:20" ht="43.2" x14ac:dyDescent="0.3">
      <c r="A3939">
        <v>3549</v>
      </c>
      <c r="B3939" s="3" t="s">
        <v>3548</v>
      </c>
      <c r="C3939" s="3" t="s">
        <v>7659</v>
      </c>
      <c r="D3939" s="6">
        <v>1000</v>
      </c>
      <c r="E3939" s="8">
        <v>1020</v>
      </c>
      <c r="F3939" t="s">
        <v>8218</v>
      </c>
      <c r="G3939" t="s">
        <v>8224</v>
      </c>
      <c r="H3939" t="s">
        <v>8246</v>
      </c>
      <c r="I3939" s="14">
        <v>1441358873</v>
      </c>
      <c r="J3939" s="14">
        <v>1438939673</v>
      </c>
      <c r="K3939" t="b">
        <v>0</v>
      </c>
      <c r="L3939">
        <v>42</v>
      </c>
      <c r="M3939" t="b">
        <v>1</v>
      </c>
      <c r="N3939" t="s">
        <v>8269</v>
      </c>
      <c r="O3939">
        <f t="shared" si="276"/>
        <v>102</v>
      </c>
      <c r="P3939" t="s">
        <v>8319</v>
      </c>
      <c r="Q3939" t="s">
        <v>8320</v>
      </c>
      <c r="R3939" s="12">
        <f t="shared" si="272"/>
        <v>42223.394363425927</v>
      </c>
      <c r="S3939" s="13">
        <f t="shared" si="273"/>
        <v>42251.394363425927</v>
      </c>
    </row>
    <row r="3940" spans="1:20" ht="57.6" x14ac:dyDescent="0.3">
      <c r="A3940">
        <v>2825</v>
      </c>
      <c r="B3940" s="3" t="s">
        <v>2825</v>
      </c>
      <c r="C3940" s="3" t="s">
        <v>6935</v>
      </c>
      <c r="D3940" s="6">
        <v>3000</v>
      </c>
      <c r="E3940" s="8">
        <v>3100</v>
      </c>
      <c r="F3940" t="s">
        <v>8218</v>
      </c>
      <c r="G3940" t="s">
        <v>8224</v>
      </c>
      <c r="H3940" t="s">
        <v>8246</v>
      </c>
      <c r="I3940" s="14">
        <v>1449255686</v>
      </c>
      <c r="J3940" s="14">
        <v>1446663686</v>
      </c>
      <c r="K3940" t="b">
        <v>0</v>
      </c>
      <c r="L3940">
        <v>51</v>
      </c>
      <c r="M3940" t="b">
        <v>1</v>
      </c>
      <c r="N3940" t="s">
        <v>8269</v>
      </c>
      <c r="O3940">
        <f t="shared" si="276"/>
        <v>103</v>
      </c>
      <c r="P3940" t="s">
        <v>8319</v>
      </c>
      <c r="Q3940" t="s">
        <v>8320</v>
      </c>
      <c r="R3940" s="12">
        <f t="shared" si="272"/>
        <v>42312.792662037042</v>
      </c>
      <c r="S3940" s="13">
        <f t="shared" si="273"/>
        <v>42342.792662037042</v>
      </c>
    </row>
    <row r="3941" spans="1:20" ht="57.6" x14ac:dyDescent="0.3">
      <c r="A3941">
        <v>3454</v>
      </c>
      <c r="B3941" s="3" t="s">
        <v>3453</v>
      </c>
      <c r="C3941" s="3" t="s">
        <v>7564</v>
      </c>
      <c r="D3941" s="6">
        <v>700</v>
      </c>
      <c r="E3941" s="8">
        <v>705</v>
      </c>
      <c r="F3941" t="s">
        <v>8218</v>
      </c>
      <c r="G3941" t="s">
        <v>8224</v>
      </c>
      <c r="H3941" t="s">
        <v>8246</v>
      </c>
      <c r="I3941" s="14">
        <v>1406825159</v>
      </c>
      <c r="J3941" s="14">
        <v>1404233159</v>
      </c>
      <c r="K3941" t="b">
        <v>0</v>
      </c>
      <c r="L3941">
        <v>21</v>
      </c>
      <c r="M3941" t="b">
        <v>1</v>
      </c>
      <c r="N3941" t="s">
        <v>8269</v>
      </c>
      <c r="O3941">
        <f t="shared" si="276"/>
        <v>101</v>
      </c>
      <c r="P3941" t="s">
        <v>8319</v>
      </c>
      <c r="Q3941" t="s">
        <v>8320</v>
      </c>
      <c r="R3941" s="12">
        <f t="shared" si="272"/>
        <v>41821.698599537034</v>
      </c>
      <c r="S3941" s="13">
        <f t="shared" si="273"/>
        <v>41851.698599537034</v>
      </c>
    </row>
    <row r="3942" spans="1:20" ht="43.2" x14ac:dyDescent="0.3">
      <c r="A3942">
        <v>1297</v>
      </c>
      <c r="B3942" s="3" t="s">
        <v>1298</v>
      </c>
      <c r="C3942" s="3" t="s">
        <v>5407</v>
      </c>
      <c r="D3942" s="6">
        <v>20000</v>
      </c>
      <c r="E3942" s="8">
        <v>21905</v>
      </c>
      <c r="F3942" t="s">
        <v>8218</v>
      </c>
      <c r="G3942" t="s">
        <v>8223</v>
      </c>
      <c r="H3942" t="s">
        <v>8245</v>
      </c>
      <c r="I3942" s="14">
        <v>1462125358</v>
      </c>
      <c r="J3942" s="14">
        <v>1459533358</v>
      </c>
      <c r="K3942" t="b">
        <v>0</v>
      </c>
      <c r="L3942">
        <v>238</v>
      </c>
      <c r="M3942" t="b">
        <v>1</v>
      </c>
      <c r="N3942" t="s">
        <v>8269</v>
      </c>
      <c r="O3942">
        <f t="shared" si="276"/>
        <v>110</v>
      </c>
      <c r="P3942" t="s">
        <v>8319</v>
      </c>
      <c r="Q3942" t="s">
        <v>8320</v>
      </c>
      <c r="R3942" s="12">
        <f t="shared" si="272"/>
        <v>42461.747199074074</v>
      </c>
      <c r="S3942" s="13">
        <f t="shared" si="273"/>
        <v>42491.747199074074</v>
      </c>
      <c r="T3942">
        <f>YEAR(R3942)</f>
        <v>2016</v>
      </c>
    </row>
    <row r="3943" spans="1:20" ht="43.2" x14ac:dyDescent="0.3">
      <c r="A3943">
        <v>2897</v>
      </c>
      <c r="B3943" s="3" t="s">
        <v>2897</v>
      </c>
      <c r="C3943" s="3" t="s">
        <v>7007</v>
      </c>
      <c r="D3943" s="6">
        <v>12000</v>
      </c>
      <c r="E3943" s="8">
        <v>550</v>
      </c>
      <c r="F3943" t="s">
        <v>8220</v>
      </c>
      <c r="G3943" t="s">
        <v>8223</v>
      </c>
      <c r="H3943" t="s">
        <v>8245</v>
      </c>
      <c r="I3943" s="14">
        <v>1444577345</v>
      </c>
      <c r="J3943" s="14">
        <v>1441985458</v>
      </c>
      <c r="K3943" t="b">
        <v>0</v>
      </c>
      <c r="L3943">
        <v>3</v>
      </c>
      <c r="M3943" t="b">
        <v>0</v>
      </c>
      <c r="N3943" t="s">
        <v>8269</v>
      </c>
      <c r="O3943">
        <f t="shared" si="276"/>
        <v>5</v>
      </c>
      <c r="P3943" t="s">
        <v>8319</v>
      </c>
      <c r="Q3943" t="s">
        <v>8320</v>
      </c>
      <c r="R3943" s="12">
        <f t="shared" si="272"/>
        <v>42258.646504629629</v>
      </c>
      <c r="S3943" s="13">
        <f t="shared" si="273"/>
        <v>42288.645196759258</v>
      </c>
    </row>
    <row r="3944" spans="1:20" ht="43.2" x14ac:dyDescent="0.3">
      <c r="A3944">
        <v>3344</v>
      </c>
      <c r="B3944" s="3" t="s">
        <v>3344</v>
      </c>
      <c r="C3944" s="3" t="s">
        <v>7454</v>
      </c>
      <c r="D3944" s="6">
        <v>4500</v>
      </c>
      <c r="E3944" s="8">
        <v>4565</v>
      </c>
      <c r="F3944" t="s">
        <v>8218</v>
      </c>
      <c r="G3944" t="s">
        <v>8223</v>
      </c>
      <c r="H3944" t="s">
        <v>8245</v>
      </c>
      <c r="I3944" s="14">
        <v>1409374093</v>
      </c>
      <c r="J3944" s="14">
        <v>1406782093</v>
      </c>
      <c r="K3944" t="b">
        <v>0</v>
      </c>
      <c r="L3944">
        <v>40</v>
      </c>
      <c r="M3944" t="b">
        <v>1</v>
      </c>
      <c r="N3944" t="s">
        <v>8269</v>
      </c>
      <c r="O3944">
        <f t="shared" si="276"/>
        <v>101</v>
      </c>
      <c r="P3944" t="s">
        <v>8319</v>
      </c>
      <c r="Q3944" t="s">
        <v>8320</v>
      </c>
      <c r="R3944" s="12">
        <f t="shared" si="272"/>
        <v>41851.200150462959</v>
      </c>
      <c r="S3944" s="13">
        <f t="shared" si="273"/>
        <v>41881.200150462959</v>
      </c>
      <c r="T3944">
        <f>YEAR(R3944)</f>
        <v>2014</v>
      </c>
    </row>
    <row r="3945" spans="1:20" ht="43.2" x14ac:dyDescent="0.3">
      <c r="A3945">
        <v>3932</v>
      </c>
      <c r="B3945" s="3" t="s">
        <v>3929</v>
      </c>
      <c r="C3945" s="3" t="s">
        <v>8040</v>
      </c>
      <c r="D3945" s="6">
        <v>12000</v>
      </c>
      <c r="E3945" s="8">
        <v>1</v>
      </c>
      <c r="F3945" t="s">
        <v>8220</v>
      </c>
      <c r="G3945" t="s">
        <v>8223</v>
      </c>
      <c r="H3945" t="s">
        <v>8245</v>
      </c>
      <c r="I3945" s="14">
        <v>1458097364</v>
      </c>
      <c r="J3945" s="14">
        <v>1455508964</v>
      </c>
      <c r="K3945" t="b">
        <v>0</v>
      </c>
      <c r="L3945">
        <v>1</v>
      </c>
      <c r="M3945" t="b">
        <v>0</v>
      </c>
      <c r="N3945" t="s">
        <v>8269</v>
      </c>
      <c r="O3945">
        <f t="shared" si="276"/>
        <v>0</v>
      </c>
      <c r="P3945" t="s">
        <v>8319</v>
      </c>
      <c r="Q3945" t="s">
        <v>8320</v>
      </c>
      <c r="R3945" s="12">
        <f t="shared" si="272"/>
        <v>42415.168564814812</v>
      </c>
      <c r="S3945" s="13">
        <f t="shared" si="273"/>
        <v>42445.126898148148</v>
      </c>
    </row>
    <row r="3946" spans="1:20" ht="43.2" x14ac:dyDescent="0.3">
      <c r="A3946">
        <v>2862</v>
      </c>
      <c r="B3946" s="3" t="s">
        <v>2862</v>
      </c>
      <c r="C3946" s="3" t="s">
        <v>6972</v>
      </c>
      <c r="D3946" s="6">
        <v>12700</v>
      </c>
      <c r="E3946" s="8">
        <v>55</v>
      </c>
      <c r="F3946" t="s">
        <v>8220</v>
      </c>
      <c r="G3946" t="s">
        <v>8223</v>
      </c>
      <c r="H3946" t="s">
        <v>8245</v>
      </c>
      <c r="I3946" s="14">
        <v>1403636229</v>
      </c>
      <c r="J3946" s="14">
        <v>1401044229</v>
      </c>
      <c r="K3946" t="b">
        <v>0</v>
      </c>
      <c r="L3946">
        <v>3</v>
      </c>
      <c r="M3946" t="b">
        <v>0</v>
      </c>
      <c r="N3946" t="s">
        <v>8269</v>
      </c>
      <c r="O3946">
        <f t="shared" si="276"/>
        <v>0</v>
      </c>
      <c r="P3946" t="s">
        <v>8319</v>
      </c>
      <c r="Q3946" t="s">
        <v>8320</v>
      </c>
      <c r="R3946" s="12">
        <f t="shared" si="272"/>
        <v>41784.789687500001</v>
      </c>
      <c r="S3946" s="13">
        <f t="shared" si="273"/>
        <v>41814.789687500001</v>
      </c>
    </row>
    <row r="3947" spans="1:20" ht="43.2" hidden="1" x14ac:dyDescent="0.3">
      <c r="A3947">
        <v>3142</v>
      </c>
      <c r="B3947" s="3" t="s">
        <v>3142</v>
      </c>
      <c r="C3947" s="3" t="s">
        <v>7252</v>
      </c>
      <c r="D3947" s="6">
        <v>2750</v>
      </c>
      <c r="E3947" s="8">
        <v>45</v>
      </c>
      <c r="F3947" t="s">
        <v>8221</v>
      </c>
      <c r="G3947" t="s">
        <v>8224</v>
      </c>
      <c r="H3947" t="s">
        <v>8246</v>
      </c>
      <c r="I3947" s="14">
        <v>1489922339</v>
      </c>
      <c r="J3947" s="14">
        <v>1487333939</v>
      </c>
      <c r="K3947" t="b">
        <v>0</v>
      </c>
      <c r="L3947">
        <v>3</v>
      </c>
      <c r="M3947" t="b">
        <v>0</v>
      </c>
      <c r="N3947" t="s">
        <v>8269</v>
      </c>
      <c r="O3947">
        <f t="shared" si="276"/>
        <v>2</v>
      </c>
      <c r="P3947" t="s">
        <v>8319</v>
      </c>
      <c r="Q3947" t="s">
        <v>8320</v>
      </c>
      <c r="R3947" s="12">
        <f t="shared" si="272"/>
        <v>42783.513182870374</v>
      </c>
      <c r="S3947" s="13">
        <f t="shared" si="273"/>
        <v>42813.471516203703</v>
      </c>
    </row>
    <row r="3948" spans="1:20" ht="57.6" x14ac:dyDescent="0.3">
      <c r="A3948">
        <v>2827</v>
      </c>
      <c r="B3948" s="3" t="s">
        <v>2827</v>
      </c>
      <c r="C3948" s="3" t="s">
        <v>6937</v>
      </c>
      <c r="D3948" s="6">
        <v>2000</v>
      </c>
      <c r="E3948" s="8">
        <v>2405</v>
      </c>
      <c r="F3948" t="s">
        <v>8218</v>
      </c>
      <c r="G3948" t="s">
        <v>8223</v>
      </c>
      <c r="H3948" t="s">
        <v>8245</v>
      </c>
      <c r="I3948" s="14">
        <v>1464971400</v>
      </c>
      <c r="J3948" s="14">
        <v>1462379066</v>
      </c>
      <c r="K3948" t="b">
        <v>0</v>
      </c>
      <c r="L3948">
        <v>23</v>
      </c>
      <c r="M3948" t="b">
        <v>1</v>
      </c>
      <c r="N3948" t="s">
        <v>8269</v>
      </c>
      <c r="O3948">
        <f t="shared" si="276"/>
        <v>120</v>
      </c>
      <c r="P3948" t="s">
        <v>8319</v>
      </c>
      <c r="Q3948" t="s">
        <v>8320</v>
      </c>
      <c r="R3948" s="12">
        <f t="shared" si="272"/>
        <v>42494.683634259258</v>
      </c>
      <c r="S3948" s="13">
        <f t="shared" si="273"/>
        <v>42524.6875</v>
      </c>
      <c r="T3948">
        <f>YEAR(R3948)</f>
        <v>2016</v>
      </c>
    </row>
    <row r="3949" spans="1:20" ht="43.2" x14ac:dyDescent="0.3">
      <c r="A3949">
        <v>2804</v>
      </c>
      <c r="B3949" s="3" t="s">
        <v>2804</v>
      </c>
      <c r="C3949" s="3" t="s">
        <v>6914</v>
      </c>
      <c r="D3949" s="6">
        <v>1000</v>
      </c>
      <c r="E3949" s="8">
        <v>1150</v>
      </c>
      <c r="F3949" t="s">
        <v>8218</v>
      </c>
      <c r="G3949" t="s">
        <v>8224</v>
      </c>
      <c r="H3949" t="s">
        <v>8246</v>
      </c>
      <c r="I3949" s="14">
        <v>1411987990</v>
      </c>
      <c r="J3949" s="14">
        <v>1409395990</v>
      </c>
      <c r="K3949" t="b">
        <v>0</v>
      </c>
      <c r="L3949">
        <v>23</v>
      </c>
      <c r="M3949" t="b">
        <v>1</v>
      </c>
      <c r="N3949" t="s">
        <v>8269</v>
      </c>
      <c r="O3949">
        <f t="shared" si="276"/>
        <v>115</v>
      </c>
      <c r="P3949" t="s">
        <v>8319</v>
      </c>
      <c r="Q3949" t="s">
        <v>8320</v>
      </c>
      <c r="R3949" s="12">
        <f t="shared" si="272"/>
        <v>41881.453587962962</v>
      </c>
      <c r="S3949" s="13">
        <f t="shared" si="273"/>
        <v>41911.453587962962</v>
      </c>
    </row>
    <row r="3950" spans="1:20" ht="28.8" x14ac:dyDescent="0.3">
      <c r="A3950">
        <v>3564</v>
      </c>
      <c r="B3950" s="3" t="s">
        <v>3563</v>
      </c>
      <c r="C3950" s="3" t="s">
        <v>7674</v>
      </c>
      <c r="D3950" s="6">
        <v>1000</v>
      </c>
      <c r="E3950" s="8">
        <v>1005</v>
      </c>
      <c r="F3950" t="s">
        <v>8218</v>
      </c>
      <c r="G3950" t="s">
        <v>8224</v>
      </c>
      <c r="H3950" t="s">
        <v>8246</v>
      </c>
      <c r="I3950" s="14">
        <v>1444060800</v>
      </c>
      <c r="J3950" s="14">
        <v>1440082649</v>
      </c>
      <c r="K3950" t="b">
        <v>0</v>
      </c>
      <c r="L3950">
        <v>17</v>
      </c>
      <c r="M3950" t="b">
        <v>1</v>
      </c>
      <c r="N3950" t="s">
        <v>8269</v>
      </c>
      <c r="O3950">
        <f t="shared" si="276"/>
        <v>101</v>
      </c>
      <c r="P3950" t="s">
        <v>8319</v>
      </c>
      <c r="Q3950" t="s">
        <v>8320</v>
      </c>
      <c r="R3950" s="12">
        <f t="shared" si="272"/>
        <v>42236.623252314821</v>
      </c>
      <c r="S3950" s="13">
        <f t="shared" si="273"/>
        <v>42282.666666666672</v>
      </c>
    </row>
    <row r="3951" spans="1:20" ht="57.6" x14ac:dyDescent="0.3">
      <c r="A3951">
        <v>3379</v>
      </c>
      <c r="B3951" s="3" t="s">
        <v>3378</v>
      </c>
      <c r="C3951" s="3" t="s">
        <v>7489</v>
      </c>
      <c r="D3951" s="6">
        <v>2000</v>
      </c>
      <c r="E3951" s="8">
        <v>2073</v>
      </c>
      <c r="F3951" t="s">
        <v>8218</v>
      </c>
      <c r="G3951" t="s">
        <v>8224</v>
      </c>
      <c r="H3951" t="s">
        <v>8246</v>
      </c>
      <c r="I3951" s="14">
        <v>1440630000</v>
      </c>
      <c r="J3951" s="14">
        <v>1439122800</v>
      </c>
      <c r="K3951" t="b">
        <v>0</v>
      </c>
      <c r="L3951">
        <v>38</v>
      </c>
      <c r="M3951" t="b">
        <v>1</v>
      </c>
      <c r="N3951" t="s">
        <v>8269</v>
      </c>
      <c r="O3951">
        <f t="shared" si="276"/>
        <v>104</v>
      </c>
      <c r="P3951" t="s">
        <v>8319</v>
      </c>
      <c r="Q3951" t="s">
        <v>8320</v>
      </c>
      <c r="R3951" s="12">
        <f t="shared" si="272"/>
        <v>42225.513888888891</v>
      </c>
      <c r="S3951" s="13">
        <f t="shared" si="273"/>
        <v>42242.958333333328</v>
      </c>
    </row>
    <row r="3952" spans="1:20" ht="43.2" x14ac:dyDescent="0.3">
      <c r="A3952">
        <v>3848</v>
      </c>
      <c r="B3952" s="3" t="s">
        <v>3845</v>
      </c>
      <c r="C3952" s="3" t="s">
        <v>7957</v>
      </c>
      <c r="D3952" s="6">
        <v>13000</v>
      </c>
      <c r="E3952" s="8">
        <v>2129</v>
      </c>
      <c r="F3952" t="s">
        <v>8220</v>
      </c>
      <c r="G3952" t="s">
        <v>8223</v>
      </c>
      <c r="H3952" t="s">
        <v>8245</v>
      </c>
      <c r="I3952" s="14">
        <v>1445196989</v>
      </c>
      <c r="J3952" s="14">
        <v>1442604989</v>
      </c>
      <c r="K3952" t="b">
        <v>1</v>
      </c>
      <c r="L3952">
        <v>43</v>
      </c>
      <c r="M3952" t="b">
        <v>0</v>
      </c>
      <c r="N3952" t="s">
        <v>8269</v>
      </c>
      <c r="O3952">
        <f t="shared" si="276"/>
        <v>16</v>
      </c>
      <c r="P3952" t="s">
        <v>8319</v>
      </c>
      <c r="Q3952" t="s">
        <v>8320</v>
      </c>
      <c r="R3952" s="12">
        <f t="shared" si="272"/>
        <v>42265.817002314812</v>
      </c>
      <c r="S3952" s="13">
        <f t="shared" si="273"/>
        <v>42295.817002314812</v>
      </c>
    </row>
    <row r="3953" spans="1:20" x14ac:dyDescent="0.3">
      <c r="A3953">
        <v>3531</v>
      </c>
      <c r="B3953" s="3" t="s">
        <v>3530</v>
      </c>
      <c r="C3953" s="3" t="s">
        <v>7641</v>
      </c>
      <c r="D3953" s="6">
        <v>1000</v>
      </c>
      <c r="E3953" s="8">
        <v>1280</v>
      </c>
      <c r="F3953" t="s">
        <v>8218</v>
      </c>
      <c r="G3953" t="s">
        <v>8223</v>
      </c>
      <c r="H3953" t="s">
        <v>8245</v>
      </c>
      <c r="I3953" s="14">
        <v>1467301334</v>
      </c>
      <c r="J3953" s="14">
        <v>1464709334</v>
      </c>
      <c r="K3953" t="b">
        <v>0</v>
      </c>
      <c r="L3953">
        <v>26</v>
      </c>
      <c r="M3953" t="b">
        <v>1</v>
      </c>
      <c r="N3953" t="s">
        <v>8269</v>
      </c>
      <c r="O3953">
        <f t="shared" si="276"/>
        <v>128</v>
      </c>
      <c r="P3953" t="s">
        <v>8319</v>
      </c>
      <c r="Q3953" t="s">
        <v>8320</v>
      </c>
      <c r="R3953" s="12">
        <f t="shared" si="272"/>
        <v>42521.654328703706</v>
      </c>
      <c r="S3953" s="13">
        <f t="shared" si="273"/>
        <v>42551.654328703706</v>
      </c>
      <c r="T3953">
        <f t="shared" ref="T3953:T3954" si="280">YEAR(R3953)</f>
        <v>2016</v>
      </c>
    </row>
    <row r="3954" spans="1:20" ht="43.2" x14ac:dyDescent="0.3">
      <c r="A3954">
        <v>3307</v>
      </c>
      <c r="B3954" s="3" t="s">
        <v>3307</v>
      </c>
      <c r="C3954" s="3" t="s">
        <v>7417</v>
      </c>
      <c r="D3954" s="6">
        <v>1000</v>
      </c>
      <c r="E3954" s="8">
        <v>1066.8</v>
      </c>
      <c r="F3954" t="s">
        <v>8218</v>
      </c>
      <c r="G3954" t="s">
        <v>8223</v>
      </c>
      <c r="H3954" t="s">
        <v>8245</v>
      </c>
      <c r="I3954" s="14">
        <v>1463275339</v>
      </c>
      <c r="J3954" s="14">
        <v>1460683339</v>
      </c>
      <c r="K3954" t="b">
        <v>0</v>
      </c>
      <c r="L3954">
        <v>20</v>
      </c>
      <c r="M3954" t="b">
        <v>1</v>
      </c>
      <c r="N3954" t="s">
        <v>8269</v>
      </c>
      <c r="O3954">
        <f t="shared" si="276"/>
        <v>107</v>
      </c>
      <c r="P3954" t="s">
        <v>8319</v>
      </c>
      <c r="Q3954" t="s">
        <v>8320</v>
      </c>
      <c r="R3954" s="12">
        <f t="shared" si="272"/>
        <v>42475.057164351849</v>
      </c>
      <c r="S3954" s="13">
        <f t="shared" si="273"/>
        <v>42505.057164351849</v>
      </c>
      <c r="T3954">
        <f t="shared" si="280"/>
        <v>2016</v>
      </c>
    </row>
    <row r="3955" spans="1:20" ht="43.2" x14ac:dyDescent="0.3">
      <c r="A3955">
        <v>4034</v>
      </c>
      <c r="B3955" s="3" t="s">
        <v>4030</v>
      </c>
      <c r="C3955" s="3" t="s">
        <v>8139</v>
      </c>
      <c r="D3955" s="6">
        <v>13500</v>
      </c>
      <c r="E3955" s="8">
        <v>200</v>
      </c>
      <c r="F3955" t="s">
        <v>8220</v>
      </c>
      <c r="G3955" t="s">
        <v>8223</v>
      </c>
      <c r="H3955" t="s">
        <v>8245</v>
      </c>
      <c r="I3955" s="14">
        <v>1428097450</v>
      </c>
      <c r="J3955" s="14">
        <v>1425509050</v>
      </c>
      <c r="K3955" t="b">
        <v>0</v>
      </c>
      <c r="L3955">
        <v>2</v>
      </c>
      <c r="M3955" t="b">
        <v>0</v>
      </c>
      <c r="N3955" t="s">
        <v>8269</v>
      </c>
      <c r="O3955">
        <f t="shared" si="276"/>
        <v>1</v>
      </c>
      <c r="P3955" t="s">
        <v>8319</v>
      </c>
      <c r="Q3955" t="s">
        <v>8320</v>
      </c>
      <c r="R3955" s="12">
        <f t="shared" si="272"/>
        <v>42067.947337962964</v>
      </c>
      <c r="S3955" s="13">
        <f t="shared" si="273"/>
        <v>42097.905671296292</v>
      </c>
    </row>
    <row r="3956" spans="1:20" ht="43.2" x14ac:dyDescent="0.3">
      <c r="A3956">
        <v>3971</v>
      </c>
      <c r="B3956" s="3" t="s">
        <v>3968</v>
      </c>
      <c r="C3956" s="3" t="s">
        <v>8078</v>
      </c>
      <c r="D3956" s="6">
        <v>14000</v>
      </c>
      <c r="E3956" s="8">
        <v>136</v>
      </c>
      <c r="F3956" t="s">
        <v>8220</v>
      </c>
      <c r="G3956" t="s">
        <v>8223</v>
      </c>
      <c r="H3956" t="s">
        <v>8245</v>
      </c>
      <c r="I3956" s="14">
        <v>1405947126</v>
      </c>
      <c r="J3956" s="14">
        <v>1403355126</v>
      </c>
      <c r="K3956" t="b">
        <v>0</v>
      </c>
      <c r="L3956">
        <v>6</v>
      </c>
      <c r="M3956" t="b">
        <v>0</v>
      </c>
      <c r="N3956" t="s">
        <v>8269</v>
      </c>
      <c r="O3956">
        <f t="shared" si="276"/>
        <v>1</v>
      </c>
      <c r="P3956" t="s">
        <v>8319</v>
      </c>
      <c r="Q3956" t="s">
        <v>8320</v>
      </c>
      <c r="R3956" s="12">
        <f t="shared" si="272"/>
        <v>41811.536180555559</v>
      </c>
      <c r="S3956" s="13">
        <f t="shared" si="273"/>
        <v>41841.536180555559</v>
      </c>
    </row>
    <row r="3957" spans="1:20" ht="43.2" x14ac:dyDescent="0.3">
      <c r="A3957">
        <v>2824</v>
      </c>
      <c r="B3957" s="3" t="s">
        <v>2824</v>
      </c>
      <c r="C3957" s="3" t="s">
        <v>6934</v>
      </c>
      <c r="D3957" s="6">
        <v>650</v>
      </c>
      <c r="E3957" s="8">
        <v>760</v>
      </c>
      <c r="F3957" t="s">
        <v>8218</v>
      </c>
      <c r="G3957" t="s">
        <v>8223</v>
      </c>
      <c r="H3957" t="s">
        <v>8245</v>
      </c>
      <c r="I3957" s="14">
        <v>1434159780</v>
      </c>
      <c r="J3957" s="14">
        <v>1431412196</v>
      </c>
      <c r="K3957" t="b">
        <v>0</v>
      </c>
      <c r="L3957">
        <v>15</v>
      </c>
      <c r="M3957" t="b">
        <v>1</v>
      </c>
      <c r="N3957" t="s">
        <v>8269</v>
      </c>
      <c r="O3957">
        <f t="shared" si="276"/>
        <v>117</v>
      </c>
      <c r="P3957" t="s">
        <v>8319</v>
      </c>
      <c r="Q3957" t="s">
        <v>8320</v>
      </c>
      <c r="R3957" s="12">
        <f t="shared" si="272"/>
        <v>42136.270787037036</v>
      </c>
      <c r="S3957" s="13">
        <f t="shared" si="273"/>
        <v>42168.071527777778</v>
      </c>
      <c r="T3957">
        <f>YEAR(R3957)</f>
        <v>2015</v>
      </c>
    </row>
    <row r="3958" spans="1:20" ht="43.2" x14ac:dyDescent="0.3">
      <c r="A3958">
        <v>3709</v>
      </c>
      <c r="B3958" s="3" t="s">
        <v>3706</v>
      </c>
      <c r="C3958" s="3" t="s">
        <v>7819</v>
      </c>
      <c r="D3958" s="6">
        <v>1000</v>
      </c>
      <c r="E3958" s="8">
        <v>1082.5</v>
      </c>
      <c r="F3958" t="s">
        <v>8218</v>
      </c>
      <c r="G3958" t="s">
        <v>8224</v>
      </c>
      <c r="H3958" t="s">
        <v>8246</v>
      </c>
      <c r="I3958" s="14">
        <v>1403715546</v>
      </c>
      <c r="J3958" s="14">
        <v>1401123546</v>
      </c>
      <c r="K3958" t="b">
        <v>0</v>
      </c>
      <c r="L3958">
        <v>35</v>
      </c>
      <c r="M3958" t="b">
        <v>1</v>
      </c>
      <c r="N3958" t="s">
        <v>8269</v>
      </c>
      <c r="O3958">
        <f t="shared" si="276"/>
        <v>108</v>
      </c>
      <c r="P3958" t="s">
        <v>8319</v>
      </c>
      <c r="Q3958" t="s">
        <v>8320</v>
      </c>
      <c r="R3958" s="12">
        <f t="shared" si="272"/>
        <v>41785.707708333335</v>
      </c>
      <c r="S3958" s="13">
        <f t="shared" si="273"/>
        <v>41815.707708333335</v>
      </c>
    </row>
    <row r="3959" spans="1:20" ht="43.2" x14ac:dyDescent="0.3">
      <c r="A3959">
        <v>3373</v>
      </c>
      <c r="B3959" s="3" t="s">
        <v>3372</v>
      </c>
      <c r="C3959" s="3" t="s">
        <v>7483</v>
      </c>
      <c r="D3959" s="6">
        <v>2000</v>
      </c>
      <c r="E3959" s="8">
        <v>2005</v>
      </c>
      <c r="F3959" t="s">
        <v>8218</v>
      </c>
      <c r="G3959" t="s">
        <v>8224</v>
      </c>
      <c r="H3959" t="s">
        <v>8246</v>
      </c>
      <c r="I3959" s="14">
        <v>1437235200</v>
      </c>
      <c r="J3959" s="14">
        <v>1435177840</v>
      </c>
      <c r="K3959" t="b">
        <v>0</v>
      </c>
      <c r="L3959">
        <v>30</v>
      </c>
      <c r="M3959" t="b">
        <v>1</v>
      </c>
      <c r="N3959" t="s">
        <v>8269</v>
      </c>
      <c r="O3959">
        <f t="shared" si="276"/>
        <v>100</v>
      </c>
      <c r="P3959" t="s">
        <v>8319</v>
      </c>
      <c r="Q3959" t="s">
        <v>8320</v>
      </c>
      <c r="R3959" s="12">
        <f t="shared" si="272"/>
        <v>42179.854629629626</v>
      </c>
      <c r="S3959" s="13">
        <f t="shared" si="273"/>
        <v>42203.666666666672</v>
      </c>
    </row>
    <row r="3960" spans="1:20" ht="43.2" x14ac:dyDescent="0.3">
      <c r="A3960">
        <v>2912</v>
      </c>
      <c r="B3960" s="3" t="s">
        <v>2912</v>
      </c>
      <c r="C3960" s="3" t="s">
        <v>7022</v>
      </c>
      <c r="D3960" s="6">
        <v>14440</v>
      </c>
      <c r="E3960" s="8">
        <v>2030</v>
      </c>
      <c r="F3960" t="s">
        <v>8220</v>
      </c>
      <c r="G3960" t="s">
        <v>8223</v>
      </c>
      <c r="H3960" t="s">
        <v>8245</v>
      </c>
      <c r="I3960" s="14">
        <v>1452827374</v>
      </c>
      <c r="J3960" s="14">
        <v>1450235374</v>
      </c>
      <c r="K3960" t="b">
        <v>0</v>
      </c>
      <c r="L3960">
        <v>26</v>
      </c>
      <c r="M3960" t="b">
        <v>0</v>
      </c>
      <c r="N3960" t="s">
        <v>8269</v>
      </c>
      <c r="O3960">
        <f t="shared" si="276"/>
        <v>14</v>
      </c>
      <c r="P3960" t="s">
        <v>8319</v>
      </c>
      <c r="Q3960" t="s">
        <v>8320</v>
      </c>
      <c r="R3960" s="12">
        <f t="shared" si="272"/>
        <v>42354.131643518514</v>
      </c>
      <c r="S3960" s="13">
        <f t="shared" si="273"/>
        <v>42384.131643518514</v>
      </c>
    </row>
    <row r="3961" spans="1:20" ht="28.8" x14ac:dyDescent="0.3">
      <c r="A3961">
        <v>3334</v>
      </c>
      <c r="B3961" s="3" t="s">
        <v>3334</v>
      </c>
      <c r="C3961" s="3" t="s">
        <v>7444</v>
      </c>
      <c r="D3961" s="6">
        <v>3871</v>
      </c>
      <c r="E3961" s="8">
        <v>5366</v>
      </c>
      <c r="F3961" t="s">
        <v>8218</v>
      </c>
      <c r="G3961" t="s">
        <v>8223</v>
      </c>
      <c r="H3961" t="s">
        <v>8245</v>
      </c>
      <c r="I3961" s="14">
        <v>1438259422</v>
      </c>
      <c r="J3961" s="14">
        <v>1435667422</v>
      </c>
      <c r="K3961" t="b">
        <v>0</v>
      </c>
      <c r="L3961">
        <v>46</v>
      </c>
      <c r="M3961" t="b">
        <v>1</v>
      </c>
      <c r="N3961" t="s">
        <v>8269</v>
      </c>
      <c r="O3961">
        <f t="shared" si="276"/>
        <v>139</v>
      </c>
      <c r="P3961" t="s">
        <v>8319</v>
      </c>
      <c r="Q3961" t="s">
        <v>8320</v>
      </c>
      <c r="R3961" s="12">
        <f t="shared" si="272"/>
        <v>42185.521087962959</v>
      </c>
      <c r="S3961" s="13">
        <f t="shared" si="273"/>
        <v>42215.521087962959</v>
      </c>
      <c r="T3961">
        <f>YEAR(R3961)</f>
        <v>2015</v>
      </c>
    </row>
    <row r="3962" spans="1:20" ht="43.2" x14ac:dyDescent="0.3">
      <c r="A3962">
        <v>4021</v>
      </c>
      <c r="B3962" s="3" t="s">
        <v>4017</v>
      </c>
      <c r="C3962" s="3" t="s">
        <v>8126</v>
      </c>
      <c r="D3962" s="6">
        <v>15000</v>
      </c>
      <c r="E3962" s="8">
        <v>125</v>
      </c>
      <c r="F3962" t="s">
        <v>8220</v>
      </c>
      <c r="G3962" t="s">
        <v>8223</v>
      </c>
      <c r="H3962" t="s">
        <v>8245</v>
      </c>
      <c r="I3962" s="14">
        <v>1414360358</v>
      </c>
      <c r="J3962" s="14">
        <v>1409176358</v>
      </c>
      <c r="K3962" t="b">
        <v>0</v>
      </c>
      <c r="L3962">
        <v>2</v>
      </c>
      <c r="M3962" t="b">
        <v>0</v>
      </c>
      <c r="N3962" t="s">
        <v>8269</v>
      </c>
      <c r="O3962">
        <f t="shared" si="276"/>
        <v>1</v>
      </c>
      <c r="P3962" t="s">
        <v>8319</v>
      </c>
      <c r="Q3962" t="s">
        <v>8320</v>
      </c>
      <c r="R3962" s="12">
        <f t="shared" si="272"/>
        <v>41878.911550925928</v>
      </c>
      <c r="S3962" s="13">
        <f t="shared" si="273"/>
        <v>41938.911550925928</v>
      </c>
    </row>
    <row r="3963" spans="1:20" ht="57.6" x14ac:dyDescent="0.3">
      <c r="A3963">
        <v>2868</v>
      </c>
      <c r="B3963" s="3" t="s">
        <v>2868</v>
      </c>
      <c r="C3963" s="3" t="s">
        <v>6978</v>
      </c>
      <c r="D3963" s="6">
        <v>15000</v>
      </c>
      <c r="E3963" s="8">
        <v>6301.76</v>
      </c>
      <c r="F3963" t="s">
        <v>8220</v>
      </c>
      <c r="G3963" t="s">
        <v>8223</v>
      </c>
      <c r="H3963" t="s">
        <v>8245</v>
      </c>
      <c r="I3963" s="14">
        <v>1475697054</v>
      </c>
      <c r="J3963" s="14">
        <v>1473105054</v>
      </c>
      <c r="K3963" t="b">
        <v>0</v>
      </c>
      <c r="L3963">
        <v>60</v>
      </c>
      <c r="M3963" t="b">
        <v>0</v>
      </c>
      <c r="N3963" t="s">
        <v>8269</v>
      </c>
      <c r="O3963">
        <f t="shared" si="276"/>
        <v>42</v>
      </c>
      <c r="P3963" t="s">
        <v>8319</v>
      </c>
      <c r="Q3963" t="s">
        <v>8320</v>
      </c>
      <c r="R3963" s="12">
        <f t="shared" si="272"/>
        <v>42618.827013888891</v>
      </c>
      <c r="S3963" s="13">
        <f t="shared" si="273"/>
        <v>42648.827013888891</v>
      </c>
    </row>
    <row r="3964" spans="1:20" ht="43.2" x14ac:dyDescent="0.3">
      <c r="A3964">
        <v>3183</v>
      </c>
      <c r="B3964" s="3" t="s">
        <v>3183</v>
      </c>
      <c r="C3964" s="3" t="s">
        <v>7293</v>
      </c>
      <c r="D3964" s="6">
        <v>2500</v>
      </c>
      <c r="E3964" s="8">
        <v>2725</v>
      </c>
      <c r="F3964" t="s">
        <v>8218</v>
      </c>
      <c r="G3964" t="s">
        <v>8223</v>
      </c>
      <c r="H3964" t="s">
        <v>8245</v>
      </c>
      <c r="I3964" s="14">
        <v>1377284669</v>
      </c>
      <c r="J3964" s="14">
        <v>1375729469</v>
      </c>
      <c r="K3964" t="b">
        <v>1</v>
      </c>
      <c r="L3964">
        <v>68</v>
      </c>
      <c r="M3964" t="b">
        <v>1</v>
      </c>
      <c r="N3964" t="s">
        <v>8269</v>
      </c>
      <c r="O3964">
        <f t="shared" si="276"/>
        <v>109</v>
      </c>
      <c r="P3964" t="s">
        <v>8319</v>
      </c>
      <c r="Q3964" t="s">
        <v>8320</v>
      </c>
      <c r="R3964" s="12">
        <f t="shared" si="272"/>
        <v>41491.79478009259</v>
      </c>
      <c r="S3964" s="13">
        <f t="shared" si="273"/>
        <v>41509.79478009259</v>
      </c>
      <c r="T3964">
        <f t="shared" ref="T3964:T3965" si="281">YEAR(R3964)</f>
        <v>2013</v>
      </c>
    </row>
    <row r="3965" spans="1:20" ht="43.2" x14ac:dyDescent="0.3">
      <c r="A3965">
        <v>3229</v>
      </c>
      <c r="B3965" s="3" t="s">
        <v>3229</v>
      </c>
      <c r="C3965" s="3" t="s">
        <v>7339</v>
      </c>
      <c r="D3965" s="6">
        <v>20000</v>
      </c>
      <c r="E3965" s="8">
        <v>21573</v>
      </c>
      <c r="F3965" t="s">
        <v>8218</v>
      </c>
      <c r="G3965" t="s">
        <v>8223</v>
      </c>
      <c r="H3965" t="s">
        <v>8245</v>
      </c>
      <c r="I3965" s="14">
        <v>1416470398</v>
      </c>
      <c r="J3965" s="14">
        <v>1413874798</v>
      </c>
      <c r="K3965" t="b">
        <v>1</v>
      </c>
      <c r="L3965">
        <v>202</v>
      </c>
      <c r="M3965" t="b">
        <v>1</v>
      </c>
      <c r="N3965" t="s">
        <v>8269</v>
      </c>
      <c r="O3965">
        <f t="shared" si="276"/>
        <v>108</v>
      </c>
      <c r="P3965" t="s">
        <v>8319</v>
      </c>
      <c r="Q3965" t="s">
        <v>8320</v>
      </c>
      <c r="R3965" s="12">
        <f t="shared" si="272"/>
        <v>41933.291643518518</v>
      </c>
      <c r="S3965" s="13">
        <f t="shared" si="273"/>
        <v>41963.333310185189</v>
      </c>
      <c r="T3965">
        <f t="shared" si="281"/>
        <v>2014</v>
      </c>
    </row>
    <row r="3966" spans="1:20" ht="43.2" x14ac:dyDescent="0.3">
      <c r="A3966">
        <v>3422</v>
      </c>
      <c r="B3966" s="3" t="s">
        <v>3421</v>
      </c>
      <c r="C3966" s="3" t="s">
        <v>7532</v>
      </c>
      <c r="D3966" s="6">
        <v>3000</v>
      </c>
      <c r="E3966" s="8">
        <v>3273</v>
      </c>
      <c r="F3966" t="s">
        <v>8218</v>
      </c>
      <c r="G3966" t="s">
        <v>8224</v>
      </c>
      <c r="H3966" t="s">
        <v>8246</v>
      </c>
      <c r="I3966" s="14">
        <v>1450051200</v>
      </c>
      <c r="J3966" s="14">
        <v>1447594176</v>
      </c>
      <c r="K3966" t="b">
        <v>0</v>
      </c>
      <c r="L3966">
        <v>46</v>
      </c>
      <c r="M3966" t="b">
        <v>1</v>
      </c>
      <c r="N3966" t="s">
        <v>8269</v>
      </c>
      <c r="O3966">
        <f t="shared" si="276"/>
        <v>109</v>
      </c>
      <c r="P3966" t="s">
        <v>8319</v>
      </c>
      <c r="Q3966" t="s">
        <v>8320</v>
      </c>
      <c r="R3966" s="12">
        <f t="shared" si="272"/>
        <v>42323.562222222223</v>
      </c>
      <c r="S3966" s="13">
        <f t="shared" si="273"/>
        <v>42352</v>
      </c>
    </row>
    <row r="3967" spans="1:20" ht="43.2" x14ac:dyDescent="0.3">
      <c r="A3967">
        <v>4077</v>
      </c>
      <c r="B3967" s="3" t="s">
        <v>4073</v>
      </c>
      <c r="C3967" s="3" t="s">
        <v>8180</v>
      </c>
      <c r="D3967" s="6">
        <v>15000</v>
      </c>
      <c r="E3967" s="8">
        <v>1335</v>
      </c>
      <c r="F3967" t="s">
        <v>8220</v>
      </c>
      <c r="G3967" t="s">
        <v>8223</v>
      </c>
      <c r="H3967" t="s">
        <v>8245</v>
      </c>
      <c r="I3967" s="14">
        <v>1482339794</v>
      </c>
      <c r="J3967" s="14">
        <v>1479747794</v>
      </c>
      <c r="K3967" t="b">
        <v>0</v>
      </c>
      <c r="L3967">
        <v>6</v>
      </c>
      <c r="M3967" t="b">
        <v>0</v>
      </c>
      <c r="N3967" t="s">
        <v>8269</v>
      </c>
      <c r="O3967">
        <f t="shared" si="276"/>
        <v>9</v>
      </c>
      <c r="P3967" t="s">
        <v>8319</v>
      </c>
      <c r="Q3967" t="s">
        <v>8320</v>
      </c>
      <c r="R3967" s="12">
        <f t="shared" si="272"/>
        <v>42695.7105787037</v>
      </c>
      <c r="S3967" s="13">
        <f t="shared" si="273"/>
        <v>42725.7105787037</v>
      </c>
    </row>
    <row r="3968" spans="1:20" ht="57.6" x14ac:dyDescent="0.3">
      <c r="A3968">
        <v>3540</v>
      </c>
      <c r="B3968" s="3" t="s">
        <v>3539</v>
      </c>
      <c r="C3968" s="3" t="s">
        <v>7650</v>
      </c>
      <c r="D3968" s="6">
        <v>300</v>
      </c>
      <c r="E3968" s="8">
        <v>369</v>
      </c>
      <c r="F3968" t="s">
        <v>8218</v>
      </c>
      <c r="G3968" t="s">
        <v>8224</v>
      </c>
      <c r="H3968" t="s">
        <v>8246</v>
      </c>
      <c r="I3968" s="14">
        <v>1466899491</v>
      </c>
      <c r="J3968" s="14">
        <v>1464307491</v>
      </c>
      <c r="K3968" t="b">
        <v>0</v>
      </c>
      <c r="L3968">
        <v>8</v>
      </c>
      <c r="M3968" t="b">
        <v>1</v>
      </c>
      <c r="N3968" t="s">
        <v>8269</v>
      </c>
      <c r="O3968">
        <f t="shared" si="276"/>
        <v>123</v>
      </c>
      <c r="P3968" t="s">
        <v>8319</v>
      </c>
      <c r="Q3968" t="s">
        <v>8320</v>
      </c>
      <c r="R3968" s="12">
        <f t="shared" si="272"/>
        <v>42517.003368055557</v>
      </c>
      <c r="S3968" s="13">
        <f t="shared" si="273"/>
        <v>42547.003368055557</v>
      </c>
    </row>
    <row r="3969" spans="1:20" ht="57.6" x14ac:dyDescent="0.3">
      <c r="A3969">
        <v>4066</v>
      </c>
      <c r="B3969" s="3" t="s">
        <v>4062</v>
      </c>
      <c r="C3969" s="3" t="s">
        <v>8170</v>
      </c>
      <c r="D3969" s="6">
        <v>15000</v>
      </c>
      <c r="E3969" s="8">
        <v>25</v>
      </c>
      <c r="F3969" t="s">
        <v>8220</v>
      </c>
      <c r="G3969" t="s">
        <v>8223</v>
      </c>
      <c r="H3969" t="s">
        <v>8245</v>
      </c>
      <c r="I3969" s="14">
        <v>1463619388</v>
      </c>
      <c r="J3969" s="14">
        <v>1461027388</v>
      </c>
      <c r="K3969" t="b">
        <v>0</v>
      </c>
      <c r="L3969">
        <v>1</v>
      </c>
      <c r="M3969" t="b">
        <v>0</v>
      </c>
      <c r="N3969" t="s">
        <v>8269</v>
      </c>
      <c r="O3969">
        <f t="shared" si="276"/>
        <v>0</v>
      </c>
      <c r="P3969" t="s">
        <v>8319</v>
      </c>
      <c r="Q3969" t="s">
        <v>8320</v>
      </c>
      <c r="R3969" s="12">
        <f t="shared" si="272"/>
        <v>42479.039212962962</v>
      </c>
      <c r="S3969" s="13">
        <f t="shared" si="273"/>
        <v>42509.039212962962</v>
      </c>
    </row>
    <row r="3970" spans="1:20" ht="57.6" x14ac:dyDescent="0.3">
      <c r="A3970">
        <v>3970</v>
      </c>
      <c r="B3970" s="3" t="s">
        <v>3967</v>
      </c>
      <c r="C3970" s="3" t="s">
        <v>8077</v>
      </c>
      <c r="D3970" s="6">
        <v>15000</v>
      </c>
      <c r="E3970" s="8">
        <v>11</v>
      </c>
      <c r="F3970" t="s">
        <v>8220</v>
      </c>
      <c r="G3970" t="s">
        <v>8223</v>
      </c>
      <c r="H3970" t="s">
        <v>8245</v>
      </c>
      <c r="I3970" s="14">
        <v>1460925811</v>
      </c>
      <c r="J3970" s="14">
        <v>1458333811</v>
      </c>
      <c r="K3970" t="b">
        <v>0</v>
      </c>
      <c r="L3970">
        <v>2</v>
      </c>
      <c r="M3970" t="b">
        <v>0</v>
      </c>
      <c r="N3970" t="s">
        <v>8269</v>
      </c>
      <c r="O3970">
        <f t="shared" si="276"/>
        <v>0</v>
      </c>
      <c r="P3970" t="s">
        <v>8319</v>
      </c>
      <c r="Q3970" t="s">
        <v>8320</v>
      </c>
      <c r="R3970" s="12">
        <f t="shared" ref="R3970:R4033" si="282">(((J3970/60)/60)/24)+DATE(1970,1,1)</f>
        <v>42447.863553240735</v>
      </c>
      <c r="S3970" s="13">
        <f t="shared" ref="S3970:S4033" si="283">(((I3970/60)/60)/24)+DATE(1970,1,1)</f>
        <v>42477.863553240735</v>
      </c>
    </row>
    <row r="3971" spans="1:20" ht="43.2" x14ac:dyDescent="0.3">
      <c r="A3971">
        <v>3912</v>
      </c>
      <c r="B3971" s="3" t="s">
        <v>3909</v>
      </c>
      <c r="C3971" s="3" t="s">
        <v>8020</v>
      </c>
      <c r="D3971" s="6">
        <v>15000</v>
      </c>
      <c r="E3971" s="8">
        <v>1</v>
      </c>
      <c r="F3971" t="s">
        <v>8220</v>
      </c>
      <c r="G3971" t="s">
        <v>8223</v>
      </c>
      <c r="H3971" t="s">
        <v>8245</v>
      </c>
      <c r="I3971" s="14">
        <v>1429936500</v>
      </c>
      <c r="J3971" s="14">
        <v>1424759330</v>
      </c>
      <c r="K3971" t="b">
        <v>0</v>
      </c>
      <c r="L3971">
        <v>1</v>
      </c>
      <c r="M3971" t="b">
        <v>0</v>
      </c>
      <c r="N3971" t="s">
        <v>8269</v>
      </c>
      <c r="O3971">
        <f t="shared" si="276"/>
        <v>0</v>
      </c>
      <c r="P3971" t="s">
        <v>8319</v>
      </c>
      <c r="Q3971" t="s">
        <v>8320</v>
      </c>
      <c r="R3971" s="12">
        <f t="shared" si="282"/>
        <v>42059.270023148143</v>
      </c>
      <c r="S3971" s="13">
        <f t="shared" si="283"/>
        <v>42119.190972222219</v>
      </c>
    </row>
    <row r="3972" spans="1:20" ht="43.2" x14ac:dyDescent="0.3">
      <c r="A3972">
        <v>3894</v>
      </c>
      <c r="B3972" s="3" t="s">
        <v>3891</v>
      </c>
      <c r="C3972" s="3" t="s">
        <v>8002</v>
      </c>
      <c r="D3972" s="6">
        <v>15000</v>
      </c>
      <c r="E3972" s="8">
        <v>520</v>
      </c>
      <c r="F3972" t="s">
        <v>8220</v>
      </c>
      <c r="G3972" t="s">
        <v>8223</v>
      </c>
      <c r="H3972" t="s">
        <v>8245</v>
      </c>
      <c r="I3972" s="14">
        <v>1481000340</v>
      </c>
      <c r="J3972" s="14">
        <v>1478386812</v>
      </c>
      <c r="K3972" t="b">
        <v>0</v>
      </c>
      <c r="L3972">
        <v>11</v>
      </c>
      <c r="M3972" t="b">
        <v>0</v>
      </c>
      <c r="N3972" t="s">
        <v>8269</v>
      </c>
      <c r="O3972">
        <f t="shared" si="276"/>
        <v>3</v>
      </c>
      <c r="P3972" t="s">
        <v>8319</v>
      </c>
      <c r="Q3972" t="s">
        <v>8320</v>
      </c>
      <c r="R3972" s="12">
        <f t="shared" si="282"/>
        <v>42679.958472222221</v>
      </c>
      <c r="S3972" s="13">
        <f t="shared" si="283"/>
        <v>42710.207638888889</v>
      </c>
    </row>
    <row r="3973" spans="1:20" ht="57.6" x14ac:dyDescent="0.3">
      <c r="A3973">
        <v>3241</v>
      </c>
      <c r="B3973" s="3" t="s">
        <v>3241</v>
      </c>
      <c r="C3973" s="3" t="s">
        <v>7351</v>
      </c>
      <c r="D3973" s="6">
        <v>8500</v>
      </c>
      <c r="E3973" s="8">
        <v>9801</v>
      </c>
      <c r="F3973" t="s">
        <v>8218</v>
      </c>
      <c r="G3973" t="s">
        <v>8223</v>
      </c>
      <c r="H3973" t="s">
        <v>8245</v>
      </c>
      <c r="I3973" s="14">
        <v>1413269940</v>
      </c>
      <c r="J3973" s="14">
        <v>1410421670</v>
      </c>
      <c r="K3973" t="b">
        <v>1</v>
      </c>
      <c r="L3973">
        <v>167</v>
      </c>
      <c r="M3973" t="b">
        <v>1</v>
      </c>
      <c r="N3973" t="s">
        <v>8269</v>
      </c>
      <c r="O3973">
        <f t="shared" si="276"/>
        <v>115</v>
      </c>
      <c r="P3973" t="s">
        <v>8319</v>
      </c>
      <c r="Q3973" t="s">
        <v>8320</v>
      </c>
      <c r="R3973" s="12">
        <f t="shared" si="282"/>
        <v>41893.324884259258</v>
      </c>
      <c r="S3973" s="13">
        <f t="shared" si="283"/>
        <v>41926.290972222225</v>
      </c>
      <c r="T3973">
        <f t="shared" ref="T3973:T3974" si="284">YEAR(R3973)</f>
        <v>2014</v>
      </c>
    </row>
    <row r="3974" spans="1:20" ht="43.2" x14ac:dyDescent="0.3">
      <c r="A3974">
        <v>3410</v>
      </c>
      <c r="B3974" s="3" t="s">
        <v>3409</v>
      </c>
      <c r="C3974" s="3" t="s">
        <v>7520</v>
      </c>
      <c r="D3974" s="6">
        <v>3000</v>
      </c>
      <c r="E3974" s="8">
        <v>3255</v>
      </c>
      <c r="F3974" t="s">
        <v>8218</v>
      </c>
      <c r="G3974" t="s">
        <v>8223</v>
      </c>
      <c r="H3974" t="s">
        <v>8245</v>
      </c>
      <c r="I3974" s="14">
        <v>1465196400</v>
      </c>
      <c r="J3974" s="14">
        <v>1462841990</v>
      </c>
      <c r="K3974" t="b">
        <v>0</v>
      </c>
      <c r="L3974">
        <v>40</v>
      </c>
      <c r="M3974" t="b">
        <v>1</v>
      </c>
      <c r="N3974" t="s">
        <v>8269</v>
      </c>
      <c r="O3974">
        <f t="shared" si="276"/>
        <v>109</v>
      </c>
      <c r="P3974" t="s">
        <v>8319</v>
      </c>
      <c r="Q3974" t="s">
        <v>8320</v>
      </c>
      <c r="R3974" s="12">
        <f t="shared" si="282"/>
        <v>42500.041550925926</v>
      </c>
      <c r="S3974" s="13">
        <f t="shared" si="283"/>
        <v>42527.291666666672</v>
      </c>
      <c r="T3974">
        <f t="shared" si="284"/>
        <v>2016</v>
      </c>
    </row>
    <row r="3975" spans="1:20" ht="43.2" x14ac:dyDescent="0.3">
      <c r="A3975">
        <v>3667</v>
      </c>
      <c r="B3975" s="3" t="s">
        <v>3664</v>
      </c>
      <c r="C3975" s="3" t="s">
        <v>7777</v>
      </c>
      <c r="D3975" s="6">
        <v>3000</v>
      </c>
      <c r="E3975" s="8">
        <v>3095.11</v>
      </c>
      <c r="F3975" t="s">
        <v>8218</v>
      </c>
      <c r="G3975" t="s">
        <v>8224</v>
      </c>
      <c r="H3975" t="s">
        <v>8246</v>
      </c>
      <c r="I3975" s="14">
        <v>1437261419</v>
      </c>
      <c r="J3975" s="14">
        <v>1434669419</v>
      </c>
      <c r="K3975" t="b">
        <v>0</v>
      </c>
      <c r="L3975">
        <v>58</v>
      </c>
      <c r="M3975" t="b">
        <v>1</v>
      </c>
      <c r="N3975" t="s">
        <v>8269</v>
      </c>
      <c r="O3975">
        <f t="shared" si="276"/>
        <v>103</v>
      </c>
      <c r="P3975" t="s">
        <v>8319</v>
      </c>
      <c r="Q3975" t="s">
        <v>8320</v>
      </c>
      <c r="R3975" s="12">
        <f t="shared" si="282"/>
        <v>42173.970127314817</v>
      </c>
      <c r="S3975" s="13">
        <f t="shared" si="283"/>
        <v>42203.970127314817</v>
      </c>
    </row>
    <row r="3976" spans="1:20" ht="43.2" x14ac:dyDescent="0.3">
      <c r="A3976">
        <v>3890</v>
      </c>
      <c r="B3976" s="3" t="s">
        <v>3887</v>
      </c>
      <c r="C3976" s="3" t="s">
        <v>7998</v>
      </c>
      <c r="D3976" s="6">
        <v>15000</v>
      </c>
      <c r="E3976" s="8">
        <v>2524</v>
      </c>
      <c r="F3976" t="s">
        <v>8220</v>
      </c>
      <c r="G3976" t="s">
        <v>8223</v>
      </c>
      <c r="H3976" t="s">
        <v>8245</v>
      </c>
      <c r="I3976" s="14">
        <v>1439662344</v>
      </c>
      <c r="J3976" s="14">
        <v>1434478344</v>
      </c>
      <c r="K3976" t="b">
        <v>0</v>
      </c>
      <c r="L3976">
        <v>8</v>
      </c>
      <c r="M3976" t="b">
        <v>0</v>
      </c>
      <c r="N3976" t="s">
        <v>8269</v>
      </c>
      <c r="O3976">
        <f t="shared" si="276"/>
        <v>17</v>
      </c>
      <c r="P3976" t="s">
        <v>8319</v>
      </c>
      <c r="Q3976" t="s">
        <v>8320</v>
      </c>
      <c r="R3976" s="12">
        <f t="shared" si="282"/>
        <v>42171.758611111116</v>
      </c>
      <c r="S3976" s="13">
        <f t="shared" si="283"/>
        <v>42231.758611111116</v>
      </c>
    </row>
    <row r="3977" spans="1:20" ht="43.2" x14ac:dyDescent="0.3">
      <c r="A3977">
        <v>3924</v>
      </c>
      <c r="B3977" s="3" t="s">
        <v>3921</v>
      </c>
      <c r="C3977" s="3" t="s">
        <v>8032</v>
      </c>
      <c r="D3977" s="6">
        <v>15000</v>
      </c>
      <c r="E3977" s="8">
        <v>2290</v>
      </c>
      <c r="F3977" t="s">
        <v>8220</v>
      </c>
      <c r="G3977" t="s">
        <v>8223</v>
      </c>
      <c r="H3977" t="s">
        <v>8245</v>
      </c>
      <c r="I3977" s="14">
        <v>1403823722</v>
      </c>
      <c r="J3977" s="14">
        <v>1401231722</v>
      </c>
      <c r="K3977" t="b">
        <v>0</v>
      </c>
      <c r="L3977">
        <v>40</v>
      </c>
      <c r="M3977" t="b">
        <v>0</v>
      </c>
      <c r="N3977" t="s">
        <v>8269</v>
      </c>
      <c r="O3977">
        <f t="shared" si="276"/>
        <v>15</v>
      </c>
      <c r="P3977" t="s">
        <v>8319</v>
      </c>
      <c r="Q3977" t="s">
        <v>8320</v>
      </c>
      <c r="R3977" s="12">
        <f t="shared" si="282"/>
        <v>41786.959745370368</v>
      </c>
      <c r="S3977" s="13">
        <f t="shared" si="283"/>
        <v>41816.959745370368</v>
      </c>
    </row>
    <row r="3978" spans="1:20" ht="43.2" x14ac:dyDescent="0.3">
      <c r="A3978">
        <v>4048</v>
      </c>
      <c r="B3978" s="3" t="s">
        <v>4044</v>
      </c>
      <c r="C3978" s="3" t="s">
        <v>8152</v>
      </c>
      <c r="D3978" s="6">
        <v>17000</v>
      </c>
      <c r="E3978" s="8">
        <v>3001</v>
      </c>
      <c r="F3978" t="s">
        <v>8220</v>
      </c>
      <c r="G3978" t="s">
        <v>8224</v>
      </c>
      <c r="H3978" t="s">
        <v>8246</v>
      </c>
      <c r="I3978" s="14">
        <v>1460373187</v>
      </c>
      <c r="J3978" s="14">
        <v>1457352787</v>
      </c>
      <c r="K3978" t="b">
        <v>0</v>
      </c>
      <c r="L3978">
        <v>91</v>
      </c>
      <c r="M3978" t="b">
        <v>0</v>
      </c>
      <c r="N3978" t="s">
        <v>8269</v>
      </c>
      <c r="O3978">
        <f t="shared" ref="O3978:O4041" si="285">ROUND(E3978/D3978*100,0)</f>
        <v>18</v>
      </c>
      <c r="P3978" t="s">
        <v>8319</v>
      </c>
      <c r="Q3978" t="s">
        <v>8320</v>
      </c>
      <c r="R3978" s="12">
        <f t="shared" si="282"/>
        <v>42436.509108796294</v>
      </c>
      <c r="S3978" s="13">
        <f t="shared" si="283"/>
        <v>42471.467442129629</v>
      </c>
    </row>
    <row r="3979" spans="1:20" ht="43.2" x14ac:dyDescent="0.3">
      <c r="A3979">
        <v>3953</v>
      </c>
      <c r="B3979" s="3" t="s">
        <v>3950</v>
      </c>
      <c r="C3979" s="3" t="s">
        <v>8060</v>
      </c>
      <c r="D3979" s="6">
        <v>17600</v>
      </c>
      <c r="E3979" s="8">
        <v>0</v>
      </c>
      <c r="F3979" t="s">
        <v>8220</v>
      </c>
      <c r="G3979" t="s">
        <v>8223</v>
      </c>
      <c r="H3979" t="s">
        <v>8245</v>
      </c>
      <c r="I3979" s="14">
        <v>1469834940</v>
      </c>
      <c r="J3979" s="14">
        <v>1467162586</v>
      </c>
      <c r="K3979" t="b">
        <v>0</v>
      </c>
      <c r="L3979">
        <v>0</v>
      </c>
      <c r="M3979" t="b">
        <v>0</v>
      </c>
      <c r="N3979" t="s">
        <v>8269</v>
      </c>
      <c r="O3979">
        <f t="shared" si="285"/>
        <v>0</v>
      </c>
      <c r="P3979" t="s">
        <v>8319</v>
      </c>
      <c r="Q3979" t="s">
        <v>8320</v>
      </c>
      <c r="R3979" s="12">
        <f t="shared" si="282"/>
        <v>42550.048449074078</v>
      </c>
      <c r="S3979" s="13">
        <f t="shared" si="283"/>
        <v>42580.978472222225</v>
      </c>
    </row>
    <row r="3980" spans="1:20" ht="28.8" x14ac:dyDescent="0.3">
      <c r="A3980">
        <v>4022</v>
      </c>
      <c r="B3980" s="3" t="s">
        <v>4018</v>
      </c>
      <c r="C3980" s="3" t="s">
        <v>8127</v>
      </c>
      <c r="D3980" s="6">
        <v>18000</v>
      </c>
      <c r="E3980" s="8">
        <v>12521</v>
      </c>
      <c r="F3980" t="s">
        <v>8220</v>
      </c>
      <c r="G3980" t="s">
        <v>8223</v>
      </c>
      <c r="H3980" t="s">
        <v>8245</v>
      </c>
      <c r="I3980" s="14">
        <v>1422759240</v>
      </c>
      <c r="J3980" s="14">
        <v>1418824867</v>
      </c>
      <c r="K3980" t="b">
        <v>0</v>
      </c>
      <c r="L3980">
        <v>197</v>
      </c>
      <c r="M3980" t="b">
        <v>0</v>
      </c>
      <c r="N3980" t="s">
        <v>8269</v>
      </c>
      <c r="O3980">
        <f t="shared" si="285"/>
        <v>70</v>
      </c>
      <c r="P3980" t="s">
        <v>8319</v>
      </c>
      <c r="Q3980" t="s">
        <v>8320</v>
      </c>
      <c r="R3980" s="12">
        <f t="shared" si="282"/>
        <v>41990.584108796291</v>
      </c>
      <c r="S3980" s="13">
        <f t="shared" si="283"/>
        <v>42036.120833333334</v>
      </c>
    </row>
    <row r="3981" spans="1:20" ht="43.2" x14ac:dyDescent="0.3">
      <c r="A3981">
        <v>3583</v>
      </c>
      <c r="B3981" s="3" t="s">
        <v>3582</v>
      </c>
      <c r="C3981" s="3" t="s">
        <v>7693</v>
      </c>
      <c r="D3981" s="6">
        <v>3000</v>
      </c>
      <c r="E3981" s="8">
        <v>3255</v>
      </c>
      <c r="F3981" t="s">
        <v>8218</v>
      </c>
      <c r="G3981" t="s">
        <v>8223</v>
      </c>
      <c r="H3981" t="s">
        <v>8245</v>
      </c>
      <c r="I3981" s="14">
        <v>1460970805</v>
      </c>
      <c r="J3981" s="14">
        <v>1455790405</v>
      </c>
      <c r="K3981" t="b">
        <v>0</v>
      </c>
      <c r="L3981">
        <v>24</v>
      </c>
      <c r="M3981" t="b">
        <v>1</v>
      </c>
      <c r="N3981" t="s">
        <v>8269</v>
      </c>
      <c r="O3981">
        <f t="shared" si="285"/>
        <v>109</v>
      </c>
      <c r="P3981" t="s">
        <v>8319</v>
      </c>
      <c r="Q3981" t="s">
        <v>8320</v>
      </c>
      <c r="R3981" s="12">
        <f t="shared" si="282"/>
        <v>42418.425983796296</v>
      </c>
      <c r="S3981" s="13">
        <f t="shared" si="283"/>
        <v>42478.384317129632</v>
      </c>
      <c r="T3981">
        <f>YEAR(R3981)</f>
        <v>2016</v>
      </c>
    </row>
    <row r="3982" spans="1:20" ht="43.2" x14ac:dyDescent="0.3">
      <c r="A3982">
        <v>3688</v>
      </c>
      <c r="B3982" s="3" t="s">
        <v>3685</v>
      </c>
      <c r="C3982" s="3" t="s">
        <v>7798</v>
      </c>
      <c r="D3982" s="6">
        <v>3000</v>
      </c>
      <c r="E3982" s="8">
        <v>3275</v>
      </c>
      <c r="F3982" t="s">
        <v>8218</v>
      </c>
      <c r="G3982" t="s">
        <v>8224</v>
      </c>
      <c r="H3982" t="s">
        <v>8246</v>
      </c>
      <c r="I3982" s="14">
        <v>1407524004</v>
      </c>
      <c r="J3982" s="14">
        <v>1404932004</v>
      </c>
      <c r="K3982" t="b">
        <v>0</v>
      </c>
      <c r="L3982">
        <v>39</v>
      </c>
      <c r="M3982" t="b">
        <v>1</v>
      </c>
      <c r="N3982" t="s">
        <v>8269</v>
      </c>
      <c r="O3982">
        <f t="shared" si="285"/>
        <v>109</v>
      </c>
      <c r="P3982" t="s">
        <v>8319</v>
      </c>
      <c r="Q3982" t="s">
        <v>8320</v>
      </c>
      <c r="R3982" s="12">
        <f t="shared" si="282"/>
        <v>41829.787083333329</v>
      </c>
      <c r="S3982" s="13">
        <f t="shared" si="283"/>
        <v>41859.787083333329</v>
      </c>
    </row>
    <row r="3983" spans="1:20" ht="57.6" x14ac:dyDescent="0.3">
      <c r="A3983">
        <v>3655</v>
      </c>
      <c r="B3983" s="3" t="s">
        <v>3652</v>
      </c>
      <c r="C3983" s="3" t="s">
        <v>7765</v>
      </c>
      <c r="D3983" s="6">
        <v>5000</v>
      </c>
      <c r="E3983" s="8">
        <v>5813</v>
      </c>
      <c r="F3983" t="s">
        <v>8218</v>
      </c>
      <c r="G3983" t="s">
        <v>8223</v>
      </c>
      <c r="H3983" t="s">
        <v>8245</v>
      </c>
      <c r="I3983" s="14">
        <v>1437202740</v>
      </c>
      <c r="J3983" s="14">
        <v>1434654998</v>
      </c>
      <c r="K3983" t="b">
        <v>0</v>
      </c>
      <c r="L3983">
        <v>79</v>
      </c>
      <c r="M3983" t="b">
        <v>1</v>
      </c>
      <c r="N3983" t="s">
        <v>8269</v>
      </c>
      <c r="O3983">
        <f t="shared" si="285"/>
        <v>116</v>
      </c>
      <c r="P3983" t="s">
        <v>8319</v>
      </c>
      <c r="Q3983" t="s">
        <v>8320</v>
      </c>
      <c r="R3983" s="12">
        <f t="shared" si="282"/>
        <v>42173.803217592591</v>
      </c>
      <c r="S3983" s="13">
        <f t="shared" si="283"/>
        <v>42203.290972222225</v>
      </c>
      <c r="T3983">
        <f t="shared" ref="T3983:T3986" si="286">YEAR(R3983)</f>
        <v>2015</v>
      </c>
    </row>
    <row r="3984" spans="1:20" ht="43.2" x14ac:dyDescent="0.3">
      <c r="A3984">
        <v>3376</v>
      </c>
      <c r="B3984" s="3" t="s">
        <v>3375</v>
      </c>
      <c r="C3984" s="3" t="s">
        <v>7486</v>
      </c>
      <c r="D3984" s="6">
        <v>8000</v>
      </c>
      <c r="E3984" s="8">
        <v>8001</v>
      </c>
      <c r="F3984" t="s">
        <v>8218</v>
      </c>
      <c r="G3984" t="s">
        <v>8223</v>
      </c>
      <c r="H3984" t="s">
        <v>8245</v>
      </c>
      <c r="I3984" s="14">
        <v>1429976994</v>
      </c>
      <c r="J3984" s="14">
        <v>1424796594</v>
      </c>
      <c r="K3984" t="b">
        <v>0</v>
      </c>
      <c r="L3984">
        <v>19</v>
      </c>
      <c r="M3984" t="b">
        <v>1</v>
      </c>
      <c r="N3984" t="s">
        <v>8269</v>
      </c>
      <c r="O3984">
        <f t="shared" si="285"/>
        <v>100</v>
      </c>
      <c r="P3984" t="s">
        <v>8319</v>
      </c>
      <c r="Q3984" t="s">
        <v>8320</v>
      </c>
      <c r="R3984" s="12">
        <f t="shared" si="282"/>
        <v>42059.701319444444</v>
      </c>
      <c r="S3984" s="13">
        <f t="shared" si="283"/>
        <v>42119.659652777773</v>
      </c>
      <c r="T3984">
        <f t="shared" si="286"/>
        <v>2015</v>
      </c>
    </row>
    <row r="3985" spans="1:20" ht="43.2" x14ac:dyDescent="0.3">
      <c r="A3985">
        <v>3451</v>
      </c>
      <c r="B3985" s="3" t="s">
        <v>3450</v>
      </c>
      <c r="C3985" s="3" t="s">
        <v>7561</v>
      </c>
      <c r="D3985" s="6">
        <v>650</v>
      </c>
      <c r="E3985" s="8">
        <v>658</v>
      </c>
      <c r="F3985" t="s">
        <v>8218</v>
      </c>
      <c r="G3985" t="s">
        <v>8223</v>
      </c>
      <c r="H3985" t="s">
        <v>8245</v>
      </c>
      <c r="I3985" s="14">
        <v>1429636927</v>
      </c>
      <c r="J3985" s="14">
        <v>1427304127</v>
      </c>
      <c r="K3985" t="b">
        <v>0</v>
      </c>
      <c r="L3985">
        <v>16</v>
      </c>
      <c r="M3985" t="b">
        <v>1</v>
      </c>
      <c r="N3985" t="s">
        <v>8269</v>
      </c>
      <c r="O3985">
        <f t="shared" si="285"/>
        <v>101</v>
      </c>
      <c r="P3985" t="s">
        <v>8319</v>
      </c>
      <c r="Q3985" t="s">
        <v>8320</v>
      </c>
      <c r="R3985" s="12">
        <f t="shared" si="282"/>
        <v>42088.723692129628</v>
      </c>
      <c r="S3985" s="13">
        <f t="shared" si="283"/>
        <v>42115.723692129628</v>
      </c>
      <c r="T3985">
        <f t="shared" si="286"/>
        <v>2015</v>
      </c>
    </row>
    <row r="3986" spans="1:20" ht="43.2" x14ac:dyDescent="0.3">
      <c r="A3986">
        <v>3548</v>
      </c>
      <c r="B3986" s="3" t="s">
        <v>3547</v>
      </c>
      <c r="C3986" s="3" t="s">
        <v>7658</v>
      </c>
      <c r="D3986" s="6">
        <v>2100</v>
      </c>
      <c r="E3986" s="8">
        <v>2140</v>
      </c>
      <c r="F3986" t="s">
        <v>8218</v>
      </c>
      <c r="G3986" t="s">
        <v>8223</v>
      </c>
      <c r="H3986" t="s">
        <v>8245</v>
      </c>
      <c r="I3986" s="14">
        <v>1457139600</v>
      </c>
      <c r="J3986" s="14">
        <v>1455230214</v>
      </c>
      <c r="K3986" t="b">
        <v>0</v>
      </c>
      <c r="L3986">
        <v>13</v>
      </c>
      <c r="M3986" t="b">
        <v>1</v>
      </c>
      <c r="N3986" t="s">
        <v>8269</v>
      </c>
      <c r="O3986">
        <f t="shared" si="285"/>
        <v>102</v>
      </c>
      <c r="P3986" t="s">
        <v>8319</v>
      </c>
      <c r="Q3986" t="s">
        <v>8320</v>
      </c>
      <c r="R3986" s="12">
        <f t="shared" si="282"/>
        <v>42411.942291666666</v>
      </c>
      <c r="S3986" s="13">
        <f t="shared" si="283"/>
        <v>42434.041666666672</v>
      </c>
      <c r="T3986">
        <f t="shared" si="286"/>
        <v>2016</v>
      </c>
    </row>
    <row r="3987" spans="1:20" ht="43.2" x14ac:dyDescent="0.3">
      <c r="A3987">
        <v>3537</v>
      </c>
      <c r="B3987" s="3" t="s">
        <v>3536</v>
      </c>
      <c r="C3987" s="3" t="s">
        <v>7647</v>
      </c>
      <c r="D3987" s="6">
        <v>675</v>
      </c>
      <c r="E3987" s="8">
        <v>1218</v>
      </c>
      <c r="F3987" t="s">
        <v>8218</v>
      </c>
      <c r="G3987" t="s">
        <v>8228</v>
      </c>
      <c r="H3987" t="s">
        <v>8250</v>
      </c>
      <c r="I3987" s="14">
        <v>1416211140</v>
      </c>
      <c r="J3987" s="14">
        <v>1413016216</v>
      </c>
      <c r="K3987" t="b">
        <v>0</v>
      </c>
      <c r="L3987">
        <v>28</v>
      </c>
      <c r="M3987" t="b">
        <v>1</v>
      </c>
      <c r="N3987" t="s">
        <v>8269</v>
      </c>
      <c r="O3987">
        <f t="shared" si="285"/>
        <v>180</v>
      </c>
      <c r="P3987" t="s">
        <v>8319</v>
      </c>
      <c r="Q3987" t="s">
        <v>8320</v>
      </c>
      <c r="R3987" s="12">
        <f t="shared" si="282"/>
        <v>41923.354351851849</v>
      </c>
      <c r="S3987" s="13">
        <f t="shared" si="283"/>
        <v>41960.332638888889</v>
      </c>
    </row>
    <row r="3988" spans="1:20" ht="28.8" x14ac:dyDescent="0.3">
      <c r="A3988">
        <v>3447</v>
      </c>
      <c r="B3988" s="3" t="s">
        <v>3446</v>
      </c>
      <c r="C3988" s="3" t="s">
        <v>7557</v>
      </c>
      <c r="D3988" s="6">
        <v>1000</v>
      </c>
      <c r="E3988" s="8">
        <v>1078</v>
      </c>
      <c r="F3988" t="s">
        <v>8218</v>
      </c>
      <c r="G3988" t="s">
        <v>8223</v>
      </c>
      <c r="H3988" t="s">
        <v>8245</v>
      </c>
      <c r="I3988" s="14">
        <v>1458332412</v>
      </c>
      <c r="J3988" s="14">
        <v>1454448012</v>
      </c>
      <c r="K3988" t="b">
        <v>0</v>
      </c>
      <c r="L3988">
        <v>14</v>
      </c>
      <c r="M3988" t="b">
        <v>1</v>
      </c>
      <c r="N3988" t="s">
        <v>8269</v>
      </c>
      <c r="O3988">
        <f t="shared" si="285"/>
        <v>108</v>
      </c>
      <c r="P3988" t="s">
        <v>8319</v>
      </c>
      <c r="Q3988" t="s">
        <v>8320</v>
      </c>
      <c r="R3988" s="12">
        <f t="shared" si="282"/>
        <v>42402.889027777783</v>
      </c>
      <c r="S3988" s="13">
        <f t="shared" si="283"/>
        <v>42447.847361111111</v>
      </c>
      <c r="T3988">
        <f>YEAR(R3988)</f>
        <v>2016</v>
      </c>
    </row>
    <row r="3989" spans="1:20" ht="57.6" x14ac:dyDescent="0.3">
      <c r="A3989">
        <v>4071</v>
      </c>
      <c r="B3989" s="3" t="s">
        <v>4067</v>
      </c>
      <c r="C3989" s="3" t="s">
        <v>8174</v>
      </c>
      <c r="D3989" s="6">
        <v>20000</v>
      </c>
      <c r="E3989" s="8">
        <v>0</v>
      </c>
      <c r="F3989" t="s">
        <v>8220</v>
      </c>
      <c r="G3989" t="s">
        <v>8237</v>
      </c>
      <c r="H3989" t="s">
        <v>8255</v>
      </c>
      <c r="I3989" s="14">
        <v>1482779931</v>
      </c>
      <c r="J3989" s="14">
        <v>1480187931</v>
      </c>
      <c r="K3989" t="b">
        <v>0</v>
      </c>
      <c r="L3989">
        <v>0</v>
      </c>
      <c r="M3989" t="b">
        <v>0</v>
      </c>
      <c r="N3989" t="s">
        <v>8269</v>
      </c>
      <c r="O3989">
        <f t="shared" si="285"/>
        <v>0</v>
      </c>
      <c r="P3989" t="s">
        <v>8319</v>
      </c>
      <c r="Q3989" t="s">
        <v>8320</v>
      </c>
      <c r="R3989" s="12">
        <f t="shared" si="282"/>
        <v>42700.804756944446</v>
      </c>
      <c r="S3989" s="13">
        <f t="shared" si="283"/>
        <v>42730.804756944446</v>
      </c>
    </row>
    <row r="3990" spans="1:20" ht="43.2" x14ac:dyDescent="0.3">
      <c r="A3990">
        <v>3495</v>
      </c>
      <c r="B3990" s="3" t="s">
        <v>3494</v>
      </c>
      <c r="C3990" s="3" t="s">
        <v>7605</v>
      </c>
      <c r="D3990" s="6">
        <v>5000</v>
      </c>
      <c r="E3990" s="8">
        <v>5343</v>
      </c>
      <c r="F3990" t="s">
        <v>8218</v>
      </c>
      <c r="G3990" t="s">
        <v>8228</v>
      </c>
      <c r="H3990" t="s">
        <v>8250</v>
      </c>
      <c r="I3990" s="14">
        <v>1414862280</v>
      </c>
      <c r="J3990" s="14">
        <v>1412360309</v>
      </c>
      <c r="K3990" t="b">
        <v>0</v>
      </c>
      <c r="L3990">
        <v>72</v>
      </c>
      <c r="M3990" t="b">
        <v>1</v>
      </c>
      <c r="N3990" t="s">
        <v>8269</v>
      </c>
      <c r="O3990">
        <f t="shared" si="285"/>
        <v>107</v>
      </c>
      <c r="P3990" t="s">
        <v>8319</v>
      </c>
      <c r="Q3990" t="s">
        <v>8320</v>
      </c>
      <c r="R3990" s="12">
        <f t="shared" si="282"/>
        <v>41915.762835648151</v>
      </c>
      <c r="S3990" s="13">
        <f t="shared" si="283"/>
        <v>41944.720833333333</v>
      </c>
    </row>
    <row r="3991" spans="1:20" ht="43.2" x14ac:dyDescent="0.3">
      <c r="A3991">
        <v>3728</v>
      </c>
      <c r="B3991" s="3" t="s">
        <v>3725</v>
      </c>
      <c r="C3991" s="3" t="s">
        <v>7838</v>
      </c>
      <c r="D3991" s="6">
        <v>20000</v>
      </c>
      <c r="E3991" s="8">
        <v>1862</v>
      </c>
      <c r="F3991" t="s">
        <v>8220</v>
      </c>
      <c r="G3991" t="s">
        <v>8223</v>
      </c>
      <c r="H3991" t="s">
        <v>8245</v>
      </c>
      <c r="I3991" s="14">
        <v>1439957176</v>
      </c>
      <c r="J3991" s="14">
        <v>1437365176</v>
      </c>
      <c r="K3991" t="b">
        <v>0</v>
      </c>
      <c r="L3991">
        <v>31</v>
      </c>
      <c r="M3991" t="b">
        <v>0</v>
      </c>
      <c r="N3991" t="s">
        <v>8269</v>
      </c>
      <c r="O3991">
        <f t="shared" si="285"/>
        <v>9</v>
      </c>
      <c r="P3991" t="s">
        <v>8319</v>
      </c>
      <c r="Q3991" t="s">
        <v>8320</v>
      </c>
      <c r="R3991" s="12">
        <f t="shared" si="282"/>
        <v>42205.171018518522</v>
      </c>
      <c r="S3991" s="13">
        <f t="shared" si="283"/>
        <v>42235.171018518522</v>
      </c>
    </row>
    <row r="3992" spans="1:20" ht="43.2" x14ac:dyDescent="0.3">
      <c r="A3992">
        <v>3929</v>
      </c>
      <c r="B3992" s="3" t="s">
        <v>3926</v>
      </c>
      <c r="C3992" s="3" t="s">
        <v>8037</v>
      </c>
      <c r="D3992" s="6">
        <v>20000</v>
      </c>
      <c r="E3992" s="8">
        <v>453</v>
      </c>
      <c r="F3992" t="s">
        <v>8220</v>
      </c>
      <c r="G3992" t="s">
        <v>8223</v>
      </c>
      <c r="H3992" t="s">
        <v>8245</v>
      </c>
      <c r="I3992" s="14">
        <v>1474228265</v>
      </c>
      <c r="J3992" s="14">
        <v>1471636265</v>
      </c>
      <c r="K3992" t="b">
        <v>0</v>
      </c>
      <c r="L3992">
        <v>14</v>
      </c>
      <c r="M3992" t="b">
        <v>0</v>
      </c>
      <c r="N3992" t="s">
        <v>8269</v>
      </c>
      <c r="O3992">
        <f t="shared" si="285"/>
        <v>2</v>
      </c>
      <c r="P3992" t="s">
        <v>8319</v>
      </c>
      <c r="Q3992" t="s">
        <v>8320</v>
      </c>
      <c r="R3992" s="12">
        <f t="shared" si="282"/>
        <v>42601.827141203699</v>
      </c>
      <c r="S3992" s="13">
        <f t="shared" si="283"/>
        <v>42631.827141203699</v>
      </c>
    </row>
    <row r="3993" spans="1:20" ht="43.2" x14ac:dyDescent="0.3">
      <c r="A3993">
        <v>3314</v>
      </c>
      <c r="B3993" s="3" t="s">
        <v>3314</v>
      </c>
      <c r="C3993" s="3" t="s">
        <v>7424</v>
      </c>
      <c r="D3993" s="6">
        <v>800</v>
      </c>
      <c r="E3993" s="8">
        <v>1686</v>
      </c>
      <c r="F3993" t="s">
        <v>8218</v>
      </c>
      <c r="G3993" t="s">
        <v>8224</v>
      </c>
      <c r="H3993" t="s">
        <v>8246</v>
      </c>
      <c r="I3993" s="14">
        <v>1431115500</v>
      </c>
      <c r="J3993" s="14">
        <v>1428733511</v>
      </c>
      <c r="K3993" t="b">
        <v>0</v>
      </c>
      <c r="L3993">
        <v>58</v>
      </c>
      <c r="M3993" t="b">
        <v>1</v>
      </c>
      <c r="N3993" t="s">
        <v>8269</v>
      </c>
      <c r="O3993">
        <f t="shared" si="285"/>
        <v>211</v>
      </c>
      <c r="P3993" t="s">
        <v>8319</v>
      </c>
      <c r="Q3993" t="s">
        <v>8320</v>
      </c>
      <c r="R3993" s="12">
        <f t="shared" si="282"/>
        <v>42105.267488425925</v>
      </c>
      <c r="S3993" s="13">
        <f t="shared" si="283"/>
        <v>42132.836805555555</v>
      </c>
    </row>
    <row r="3994" spans="1:20" ht="43.2" x14ac:dyDescent="0.3">
      <c r="A3994">
        <v>3434</v>
      </c>
      <c r="B3994" s="3" t="s">
        <v>3433</v>
      </c>
      <c r="C3994" s="3" t="s">
        <v>7544</v>
      </c>
      <c r="D3994" s="6">
        <v>10000</v>
      </c>
      <c r="E3994" s="8">
        <v>10555</v>
      </c>
      <c r="F3994" t="s">
        <v>8218</v>
      </c>
      <c r="G3994" t="s">
        <v>8223</v>
      </c>
      <c r="H3994" t="s">
        <v>8245</v>
      </c>
      <c r="I3994" s="14">
        <v>1404983269</v>
      </c>
      <c r="J3994" s="14">
        <v>1402391269</v>
      </c>
      <c r="K3994" t="b">
        <v>0</v>
      </c>
      <c r="L3994">
        <v>168</v>
      </c>
      <c r="M3994" t="b">
        <v>1</v>
      </c>
      <c r="N3994" t="s">
        <v>8269</v>
      </c>
      <c r="O3994">
        <f t="shared" si="285"/>
        <v>106</v>
      </c>
      <c r="P3994" t="s">
        <v>8319</v>
      </c>
      <c r="Q3994" t="s">
        <v>8320</v>
      </c>
      <c r="R3994" s="12">
        <f t="shared" si="282"/>
        <v>41800.380428240744</v>
      </c>
      <c r="S3994" s="13">
        <f t="shared" si="283"/>
        <v>41830.380428240744</v>
      </c>
      <c r="T3994">
        <f t="shared" ref="T3994:T3995" si="287">YEAR(R3994)</f>
        <v>2014</v>
      </c>
    </row>
    <row r="3995" spans="1:20" ht="28.8" x14ac:dyDescent="0.3">
      <c r="A3995">
        <v>3169</v>
      </c>
      <c r="B3995" s="3" t="s">
        <v>3169</v>
      </c>
      <c r="C3995" s="3" t="s">
        <v>7279</v>
      </c>
      <c r="D3995" s="6">
        <v>8000</v>
      </c>
      <c r="E3995" s="8">
        <v>8241</v>
      </c>
      <c r="F3995" t="s">
        <v>8218</v>
      </c>
      <c r="G3995" t="s">
        <v>8223</v>
      </c>
      <c r="H3995" t="s">
        <v>8245</v>
      </c>
      <c r="I3995" s="14">
        <v>1386910740</v>
      </c>
      <c r="J3995" s="14">
        <v>1384364561</v>
      </c>
      <c r="K3995" t="b">
        <v>1</v>
      </c>
      <c r="L3995">
        <v>82</v>
      </c>
      <c r="M3995" t="b">
        <v>1</v>
      </c>
      <c r="N3995" t="s">
        <v>8269</v>
      </c>
      <c r="O3995">
        <f t="shared" si="285"/>
        <v>103</v>
      </c>
      <c r="P3995" t="s">
        <v>8319</v>
      </c>
      <c r="Q3995" t="s">
        <v>8320</v>
      </c>
      <c r="R3995" s="12">
        <f t="shared" si="282"/>
        <v>41591.737974537034</v>
      </c>
      <c r="S3995" s="13">
        <f t="shared" si="283"/>
        <v>41621.207638888889</v>
      </c>
      <c r="T3995">
        <f t="shared" si="287"/>
        <v>2013</v>
      </c>
    </row>
    <row r="3996" spans="1:20" ht="43.2" x14ac:dyDescent="0.3">
      <c r="A3996">
        <v>3936</v>
      </c>
      <c r="B3996" s="3" t="s">
        <v>3933</v>
      </c>
      <c r="C3996" s="3" t="s">
        <v>8044</v>
      </c>
      <c r="D3996" s="6">
        <v>20000</v>
      </c>
      <c r="E3996" s="8">
        <v>0</v>
      </c>
      <c r="F3996" t="s">
        <v>8220</v>
      </c>
      <c r="G3996" t="s">
        <v>8223</v>
      </c>
      <c r="H3996" t="s">
        <v>8245</v>
      </c>
      <c r="I3996" s="14">
        <v>1480576720</v>
      </c>
      <c r="J3996" s="14">
        <v>1477981120</v>
      </c>
      <c r="K3996" t="b">
        <v>0</v>
      </c>
      <c r="L3996">
        <v>0</v>
      </c>
      <c r="M3996" t="b">
        <v>0</v>
      </c>
      <c r="N3996" t="s">
        <v>8269</v>
      </c>
      <c r="O3996">
        <f t="shared" si="285"/>
        <v>0</v>
      </c>
      <c r="P3996" t="s">
        <v>8319</v>
      </c>
      <c r="Q3996" t="s">
        <v>8320</v>
      </c>
      <c r="R3996" s="12">
        <f t="shared" si="282"/>
        <v>42675.262962962966</v>
      </c>
      <c r="S3996" s="13">
        <f t="shared" si="283"/>
        <v>42705.304629629631</v>
      </c>
    </row>
    <row r="3997" spans="1:20" ht="57.6" x14ac:dyDescent="0.3">
      <c r="A3997">
        <v>2974</v>
      </c>
      <c r="B3997" s="3" t="s">
        <v>2974</v>
      </c>
      <c r="C3997" s="3" t="s">
        <v>7084</v>
      </c>
      <c r="D3997" s="6">
        <v>5000</v>
      </c>
      <c r="E3997" s="8">
        <v>5100</v>
      </c>
      <c r="F3997" t="s">
        <v>8218</v>
      </c>
      <c r="G3997" t="s">
        <v>8223</v>
      </c>
      <c r="H3997" t="s">
        <v>8245</v>
      </c>
      <c r="I3997" s="14">
        <v>1411695300</v>
      </c>
      <c r="J3997" s="14">
        <v>1409275671</v>
      </c>
      <c r="K3997" t="b">
        <v>0</v>
      </c>
      <c r="L3997">
        <v>87</v>
      </c>
      <c r="M3997" t="b">
        <v>1</v>
      </c>
      <c r="N3997" t="s">
        <v>8269</v>
      </c>
      <c r="O3997">
        <f t="shared" si="285"/>
        <v>102</v>
      </c>
      <c r="P3997" t="s">
        <v>8319</v>
      </c>
      <c r="Q3997" t="s">
        <v>8320</v>
      </c>
      <c r="R3997" s="12">
        <f t="shared" si="282"/>
        <v>41880.061006944445</v>
      </c>
      <c r="S3997" s="13">
        <f t="shared" si="283"/>
        <v>41908.065972222219</v>
      </c>
      <c r="T3997">
        <f t="shared" ref="T3997:T3998" si="288">YEAR(R3997)</f>
        <v>2014</v>
      </c>
    </row>
    <row r="3998" spans="1:20" ht="28.8" x14ac:dyDescent="0.3">
      <c r="A3998">
        <v>3711</v>
      </c>
      <c r="B3998" s="3" t="s">
        <v>3708</v>
      </c>
      <c r="C3998" s="3" t="s">
        <v>7821</v>
      </c>
      <c r="D3998" s="6">
        <v>500</v>
      </c>
      <c r="E3998" s="8">
        <v>570</v>
      </c>
      <c r="F3998" t="s">
        <v>8218</v>
      </c>
      <c r="G3998" t="s">
        <v>8223</v>
      </c>
      <c r="H3998" t="s">
        <v>8245</v>
      </c>
      <c r="I3998" s="14">
        <v>1402848000</v>
      </c>
      <c r="J3998" s="14">
        <v>1400606573</v>
      </c>
      <c r="K3998" t="b">
        <v>0</v>
      </c>
      <c r="L3998">
        <v>21</v>
      </c>
      <c r="M3998" t="b">
        <v>1</v>
      </c>
      <c r="N3998" t="s">
        <v>8269</v>
      </c>
      <c r="O3998">
        <f t="shared" si="285"/>
        <v>114</v>
      </c>
      <c r="P3998" t="s">
        <v>8319</v>
      </c>
      <c r="Q3998" t="s">
        <v>8320</v>
      </c>
      <c r="R3998" s="12">
        <f t="shared" si="282"/>
        <v>41779.724224537036</v>
      </c>
      <c r="S3998" s="13">
        <f t="shared" si="283"/>
        <v>41805.666666666664</v>
      </c>
      <c r="T3998">
        <f t="shared" si="288"/>
        <v>2014</v>
      </c>
    </row>
    <row r="3999" spans="1:20" ht="43.2" x14ac:dyDescent="0.3">
      <c r="A3999">
        <v>4062</v>
      </c>
      <c r="B3999" s="3" t="s">
        <v>4058</v>
      </c>
      <c r="C3999" s="3" t="s">
        <v>8166</v>
      </c>
      <c r="D3999" s="6">
        <v>20000</v>
      </c>
      <c r="E3999" s="8">
        <v>490</v>
      </c>
      <c r="F3999" t="s">
        <v>8220</v>
      </c>
      <c r="G3999" t="s">
        <v>8223</v>
      </c>
      <c r="H3999" t="s">
        <v>8245</v>
      </c>
      <c r="I3999" s="14">
        <v>1467481468</v>
      </c>
      <c r="J3999" s="14">
        <v>1464889468</v>
      </c>
      <c r="K3999" t="b">
        <v>0</v>
      </c>
      <c r="L3999">
        <v>3</v>
      </c>
      <c r="M3999" t="b">
        <v>0</v>
      </c>
      <c r="N3999" t="s">
        <v>8269</v>
      </c>
      <c r="O3999">
        <f t="shared" si="285"/>
        <v>2</v>
      </c>
      <c r="P3999" t="s">
        <v>8319</v>
      </c>
      <c r="Q3999" t="s">
        <v>8320</v>
      </c>
      <c r="R3999" s="12">
        <f t="shared" si="282"/>
        <v>42523.739212962959</v>
      </c>
      <c r="S3999" s="13">
        <f t="shared" si="283"/>
        <v>42553.739212962959</v>
      </c>
    </row>
    <row r="4000" spans="1:20" ht="43.2" x14ac:dyDescent="0.3">
      <c r="A4000">
        <v>534</v>
      </c>
      <c r="B4000" s="3" t="s">
        <v>535</v>
      </c>
      <c r="C4000" s="3" t="s">
        <v>4644</v>
      </c>
      <c r="D4000" s="6">
        <v>15000</v>
      </c>
      <c r="E4000" s="8">
        <v>15700</v>
      </c>
      <c r="F4000" t="s">
        <v>8218</v>
      </c>
      <c r="G4000" t="s">
        <v>8233</v>
      </c>
      <c r="H4000" t="s">
        <v>8253</v>
      </c>
      <c r="I4000" s="14">
        <v>1446418800</v>
      </c>
      <c r="J4000" s="14">
        <v>1443036470</v>
      </c>
      <c r="K4000" t="b">
        <v>0</v>
      </c>
      <c r="L4000">
        <v>48</v>
      </c>
      <c r="M4000" t="b">
        <v>1</v>
      </c>
      <c r="N4000" t="s">
        <v>8269</v>
      </c>
      <c r="O4000">
        <f t="shared" si="285"/>
        <v>105</v>
      </c>
      <c r="P4000" t="s">
        <v>8319</v>
      </c>
      <c r="Q4000" t="s">
        <v>8320</v>
      </c>
      <c r="R4000" s="12">
        <f t="shared" si="282"/>
        <v>42270.810995370368</v>
      </c>
      <c r="S4000" s="13">
        <f t="shared" si="283"/>
        <v>42309.958333333328</v>
      </c>
    </row>
    <row r="4001" spans="1:20" ht="57.6" x14ac:dyDescent="0.3">
      <c r="A4001">
        <v>2822</v>
      </c>
      <c r="B4001" s="3" t="s">
        <v>2822</v>
      </c>
      <c r="C4001" s="3" t="s">
        <v>6932</v>
      </c>
      <c r="D4001" s="6">
        <v>6000</v>
      </c>
      <c r="E4001" s="8">
        <v>6000</v>
      </c>
      <c r="F4001" t="s">
        <v>8218</v>
      </c>
      <c r="G4001" t="s">
        <v>8223</v>
      </c>
      <c r="H4001" t="s">
        <v>8245</v>
      </c>
      <c r="I4001" s="14">
        <v>1427469892</v>
      </c>
      <c r="J4001" s="14">
        <v>1424881492</v>
      </c>
      <c r="K4001" t="b">
        <v>0</v>
      </c>
      <c r="L4001">
        <v>94</v>
      </c>
      <c r="M4001" t="b">
        <v>1</v>
      </c>
      <c r="N4001" t="s">
        <v>8269</v>
      </c>
      <c r="O4001">
        <f t="shared" si="285"/>
        <v>100</v>
      </c>
      <c r="P4001" t="s">
        <v>8319</v>
      </c>
      <c r="Q4001" t="s">
        <v>8320</v>
      </c>
      <c r="R4001" s="12">
        <f t="shared" si="282"/>
        <v>42060.683935185181</v>
      </c>
      <c r="S4001" s="13">
        <f t="shared" si="283"/>
        <v>42090.642268518524</v>
      </c>
      <c r="T4001">
        <f>YEAR(R4001)</f>
        <v>2015</v>
      </c>
    </row>
    <row r="4002" spans="1:20" ht="43.2" x14ac:dyDescent="0.3">
      <c r="A4002">
        <v>4029</v>
      </c>
      <c r="B4002" s="3" t="s">
        <v>4025</v>
      </c>
      <c r="C4002" s="3" t="s">
        <v>8134</v>
      </c>
      <c r="D4002" s="6">
        <v>20000</v>
      </c>
      <c r="E4002" s="8">
        <v>0</v>
      </c>
      <c r="F4002" t="s">
        <v>8220</v>
      </c>
      <c r="G4002" t="s">
        <v>8223</v>
      </c>
      <c r="H4002" t="s">
        <v>8245</v>
      </c>
      <c r="I4002" s="14">
        <v>1450053370</v>
      </c>
      <c r="J4002" s="14">
        <v>1447461370</v>
      </c>
      <c r="K4002" t="b">
        <v>0</v>
      </c>
      <c r="L4002">
        <v>0</v>
      </c>
      <c r="M4002" t="b">
        <v>0</v>
      </c>
      <c r="N4002" t="s">
        <v>8269</v>
      </c>
      <c r="O4002">
        <f t="shared" si="285"/>
        <v>0</v>
      </c>
      <c r="P4002" t="s">
        <v>8319</v>
      </c>
      <c r="Q4002" t="s">
        <v>8320</v>
      </c>
      <c r="R4002" s="12">
        <f t="shared" si="282"/>
        <v>42322.025115740747</v>
      </c>
      <c r="S4002" s="13">
        <f t="shared" si="283"/>
        <v>42352.025115740747</v>
      </c>
    </row>
    <row r="4003" spans="1:20" ht="43.2" x14ac:dyDescent="0.3">
      <c r="A4003">
        <v>3741</v>
      </c>
      <c r="B4003" s="3" t="s">
        <v>3738</v>
      </c>
      <c r="C4003" s="3" t="s">
        <v>7851</v>
      </c>
      <c r="D4003" s="6">
        <v>20000</v>
      </c>
      <c r="E4003" s="8">
        <v>0</v>
      </c>
      <c r="F4003" t="s">
        <v>8220</v>
      </c>
      <c r="G4003" t="s">
        <v>8223</v>
      </c>
      <c r="H4003" t="s">
        <v>8245</v>
      </c>
      <c r="I4003" s="14">
        <v>1450389950</v>
      </c>
      <c r="J4003" s="14">
        <v>1447797950</v>
      </c>
      <c r="K4003" t="b">
        <v>0</v>
      </c>
      <c r="L4003">
        <v>0</v>
      </c>
      <c r="M4003" t="b">
        <v>0</v>
      </c>
      <c r="N4003" t="s">
        <v>8269</v>
      </c>
      <c r="O4003">
        <f t="shared" si="285"/>
        <v>0</v>
      </c>
      <c r="P4003" t="s">
        <v>8319</v>
      </c>
      <c r="Q4003" t="s">
        <v>8320</v>
      </c>
      <c r="R4003" s="12">
        <f t="shared" si="282"/>
        <v>42325.920717592591</v>
      </c>
      <c r="S4003" s="13">
        <f t="shared" si="283"/>
        <v>42355.920717592591</v>
      </c>
    </row>
    <row r="4004" spans="1:20" ht="43.2" x14ac:dyDescent="0.3">
      <c r="A4004">
        <v>3626</v>
      </c>
      <c r="B4004" s="3" t="s">
        <v>3624</v>
      </c>
      <c r="C4004" s="3" t="s">
        <v>7736</v>
      </c>
      <c r="D4004" s="6">
        <v>4000</v>
      </c>
      <c r="E4004" s="8">
        <v>4073</v>
      </c>
      <c r="F4004" t="s">
        <v>8218</v>
      </c>
      <c r="G4004" t="s">
        <v>8224</v>
      </c>
      <c r="H4004" t="s">
        <v>8246</v>
      </c>
      <c r="I4004" s="14">
        <v>1408204857</v>
      </c>
      <c r="J4004" s="14">
        <v>1406390457</v>
      </c>
      <c r="K4004" t="b">
        <v>0</v>
      </c>
      <c r="L4004">
        <v>48</v>
      </c>
      <c r="M4004" t="b">
        <v>1</v>
      </c>
      <c r="N4004" t="s">
        <v>8269</v>
      </c>
      <c r="O4004">
        <f t="shared" si="285"/>
        <v>102</v>
      </c>
      <c r="P4004" t="s">
        <v>8319</v>
      </c>
      <c r="Q4004" t="s">
        <v>8320</v>
      </c>
      <c r="R4004" s="12">
        <f t="shared" si="282"/>
        <v>41846.667326388888</v>
      </c>
      <c r="S4004" s="13">
        <f t="shared" si="283"/>
        <v>41867.667326388888</v>
      </c>
    </row>
    <row r="4005" spans="1:20" ht="43.2" x14ac:dyDescent="0.3">
      <c r="A4005">
        <v>3456</v>
      </c>
      <c r="B4005" s="3" t="s">
        <v>3455</v>
      </c>
      <c r="C4005" s="3" t="s">
        <v>7566</v>
      </c>
      <c r="D4005" s="6">
        <v>3000</v>
      </c>
      <c r="E4005" s="8">
        <v>5739</v>
      </c>
      <c r="F4005" t="s">
        <v>8218</v>
      </c>
      <c r="G4005" t="s">
        <v>8223</v>
      </c>
      <c r="H4005" t="s">
        <v>8245</v>
      </c>
      <c r="I4005" s="14">
        <v>1406876340</v>
      </c>
      <c r="J4005" s="14">
        <v>1404190567</v>
      </c>
      <c r="K4005" t="b">
        <v>0</v>
      </c>
      <c r="L4005">
        <v>16</v>
      </c>
      <c r="M4005" t="b">
        <v>1</v>
      </c>
      <c r="N4005" t="s">
        <v>8269</v>
      </c>
      <c r="O4005">
        <f t="shared" si="285"/>
        <v>191</v>
      </c>
      <c r="P4005" t="s">
        <v>8319</v>
      </c>
      <c r="Q4005" t="s">
        <v>8320</v>
      </c>
      <c r="R4005" s="12">
        <f t="shared" si="282"/>
        <v>41821.205636574072</v>
      </c>
      <c r="S4005" s="13">
        <f t="shared" si="283"/>
        <v>41852.290972222225</v>
      </c>
      <c r="T4005">
        <f>YEAR(R4005)</f>
        <v>2014</v>
      </c>
    </row>
    <row r="4006" spans="1:20" ht="57.6" hidden="1" x14ac:dyDescent="0.3">
      <c r="A4006">
        <v>3143</v>
      </c>
      <c r="B4006" s="3" t="s">
        <v>3143</v>
      </c>
      <c r="C4006" s="3" t="s">
        <v>7253</v>
      </c>
      <c r="D4006" s="6">
        <v>700</v>
      </c>
      <c r="E4006" s="8">
        <v>0</v>
      </c>
      <c r="F4006" t="s">
        <v>8221</v>
      </c>
      <c r="G4006" t="s">
        <v>8224</v>
      </c>
      <c r="H4006" t="s">
        <v>8246</v>
      </c>
      <c r="I4006" s="14">
        <v>1491726956</v>
      </c>
      <c r="J4006" s="14">
        <v>1489480556</v>
      </c>
      <c r="K4006" t="b">
        <v>0</v>
      </c>
      <c r="L4006">
        <v>0</v>
      </c>
      <c r="M4006" t="b">
        <v>0</v>
      </c>
      <c r="N4006" t="s">
        <v>8269</v>
      </c>
      <c r="O4006">
        <f t="shared" si="285"/>
        <v>0</v>
      </c>
      <c r="P4006" t="s">
        <v>8319</v>
      </c>
      <c r="Q4006" t="s">
        <v>8320</v>
      </c>
      <c r="R4006" s="12">
        <f t="shared" si="282"/>
        <v>42808.358287037037</v>
      </c>
      <c r="S4006" s="13">
        <f t="shared" si="283"/>
        <v>42834.358287037037</v>
      </c>
    </row>
    <row r="4007" spans="1:20" ht="57.6" x14ac:dyDescent="0.3">
      <c r="A4007">
        <v>3401</v>
      </c>
      <c r="B4007" s="3" t="s">
        <v>3400</v>
      </c>
      <c r="C4007" s="3" t="s">
        <v>7511</v>
      </c>
      <c r="D4007" s="6">
        <v>2900</v>
      </c>
      <c r="E4007" s="8">
        <v>2954</v>
      </c>
      <c r="F4007" t="s">
        <v>8218</v>
      </c>
      <c r="G4007" t="s">
        <v>8224</v>
      </c>
      <c r="H4007" t="s">
        <v>8246</v>
      </c>
      <c r="I4007" s="14">
        <v>1438968146</v>
      </c>
      <c r="J4007" s="14">
        <v>1436376146</v>
      </c>
      <c r="K4007" t="b">
        <v>0</v>
      </c>
      <c r="L4007">
        <v>66</v>
      </c>
      <c r="M4007" t="b">
        <v>1</v>
      </c>
      <c r="N4007" t="s">
        <v>8269</v>
      </c>
      <c r="O4007">
        <f t="shared" si="285"/>
        <v>102</v>
      </c>
      <c r="P4007" t="s">
        <v>8319</v>
      </c>
      <c r="Q4007" t="s">
        <v>8320</v>
      </c>
      <c r="R4007" s="12">
        <f t="shared" si="282"/>
        <v>42193.723912037036</v>
      </c>
      <c r="S4007" s="13">
        <f t="shared" si="283"/>
        <v>42223.723912037036</v>
      </c>
    </row>
    <row r="4008" spans="1:20" ht="43.2" x14ac:dyDescent="0.3">
      <c r="A4008">
        <v>2875</v>
      </c>
      <c r="B4008" s="3" t="s">
        <v>2875</v>
      </c>
      <c r="C4008" s="3" t="s">
        <v>6985</v>
      </c>
      <c r="D4008" s="6">
        <v>20000</v>
      </c>
      <c r="E4008" s="8">
        <v>7</v>
      </c>
      <c r="F4008" t="s">
        <v>8220</v>
      </c>
      <c r="G4008" t="s">
        <v>8223</v>
      </c>
      <c r="H4008" t="s">
        <v>8245</v>
      </c>
      <c r="I4008" s="14">
        <v>1462417493</v>
      </c>
      <c r="J4008" s="14">
        <v>1459825493</v>
      </c>
      <c r="K4008" t="b">
        <v>0</v>
      </c>
      <c r="L4008">
        <v>3</v>
      </c>
      <c r="M4008" t="b">
        <v>0</v>
      </c>
      <c r="N4008" t="s">
        <v>8269</v>
      </c>
      <c r="O4008">
        <f t="shared" si="285"/>
        <v>0</v>
      </c>
      <c r="P4008" t="s">
        <v>8319</v>
      </c>
      <c r="Q4008" t="s">
        <v>8320</v>
      </c>
      <c r="R4008" s="12">
        <f t="shared" si="282"/>
        <v>42465.128391203703</v>
      </c>
      <c r="S4008" s="13">
        <f t="shared" si="283"/>
        <v>42495.128391203703</v>
      </c>
    </row>
    <row r="4009" spans="1:20" ht="43.2" hidden="1" x14ac:dyDescent="0.3">
      <c r="A4009">
        <v>3134</v>
      </c>
      <c r="B4009" s="3" t="s">
        <v>3134</v>
      </c>
      <c r="C4009" s="3" t="s">
        <v>7244</v>
      </c>
      <c r="D4009" s="6">
        <v>1000</v>
      </c>
      <c r="E4009" s="8">
        <v>225</v>
      </c>
      <c r="F4009" t="s">
        <v>8221</v>
      </c>
      <c r="G4009" t="s">
        <v>8224</v>
      </c>
      <c r="H4009" t="s">
        <v>8246</v>
      </c>
      <c r="I4009" s="14">
        <v>1490631419</v>
      </c>
      <c r="J4009" s="14">
        <v>1488820619</v>
      </c>
      <c r="K4009" t="b">
        <v>0</v>
      </c>
      <c r="L4009">
        <v>12</v>
      </c>
      <c r="M4009" t="b">
        <v>0</v>
      </c>
      <c r="N4009" t="s">
        <v>8269</v>
      </c>
      <c r="O4009">
        <f t="shared" si="285"/>
        <v>23</v>
      </c>
      <c r="P4009" t="s">
        <v>8319</v>
      </c>
      <c r="Q4009" t="s">
        <v>8320</v>
      </c>
      <c r="R4009" s="12">
        <f t="shared" si="282"/>
        <v>42800.720127314817</v>
      </c>
      <c r="S4009" s="13">
        <f t="shared" si="283"/>
        <v>42821.678460648152</v>
      </c>
    </row>
    <row r="4010" spans="1:20" ht="57.6" x14ac:dyDescent="0.3">
      <c r="A4010">
        <v>3694</v>
      </c>
      <c r="B4010" s="3" t="s">
        <v>3691</v>
      </c>
      <c r="C4010" s="3" t="s">
        <v>7804</v>
      </c>
      <c r="D4010" s="6">
        <v>3500</v>
      </c>
      <c r="E4010" s="8">
        <v>3760</v>
      </c>
      <c r="F4010" t="s">
        <v>8218</v>
      </c>
      <c r="G4010" t="s">
        <v>8223</v>
      </c>
      <c r="H4010" t="s">
        <v>8245</v>
      </c>
      <c r="I4010" s="14">
        <v>1465178400</v>
      </c>
      <c r="J4010" s="14">
        <v>1461985967</v>
      </c>
      <c r="K4010" t="b">
        <v>0</v>
      </c>
      <c r="L4010">
        <v>60</v>
      </c>
      <c r="M4010" t="b">
        <v>1</v>
      </c>
      <c r="N4010" t="s">
        <v>8269</v>
      </c>
      <c r="O4010">
        <f t="shared" si="285"/>
        <v>107</v>
      </c>
      <c r="P4010" t="s">
        <v>8319</v>
      </c>
      <c r="Q4010" t="s">
        <v>8320</v>
      </c>
      <c r="R4010" s="12">
        <f t="shared" si="282"/>
        <v>42490.133877314816</v>
      </c>
      <c r="S4010" s="13">
        <f t="shared" si="283"/>
        <v>42527.083333333328</v>
      </c>
      <c r="T4010">
        <f>YEAR(R4010)</f>
        <v>2016</v>
      </c>
    </row>
    <row r="4011" spans="1:20" ht="43.2" x14ac:dyDescent="0.3">
      <c r="A4011">
        <v>4049</v>
      </c>
      <c r="B4011" s="3" t="s">
        <v>4045</v>
      </c>
      <c r="C4011" s="3" t="s">
        <v>8153</v>
      </c>
      <c r="D4011" s="6">
        <v>20000</v>
      </c>
      <c r="E4011" s="8">
        <v>16</v>
      </c>
      <c r="F4011" t="s">
        <v>8220</v>
      </c>
      <c r="G4011" t="s">
        <v>8223</v>
      </c>
      <c r="H4011" t="s">
        <v>8245</v>
      </c>
      <c r="I4011" s="14">
        <v>1436914815</v>
      </c>
      <c r="J4011" s="14">
        <v>1434322815</v>
      </c>
      <c r="K4011" t="b">
        <v>0</v>
      </c>
      <c r="L4011">
        <v>1</v>
      </c>
      <c r="M4011" t="b">
        <v>0</v>
      </c>
      <c r="N4011" t="s">
        <v>8269</v>
      </c>
      <c r="O4011">
        <f t="shared" si="285"/>
        <v>0</v>
      </c>
      <c r="P4011" t="s">
        <v>8319</v>
      </c>
      <c r="Q4011" t="s">
        <v>8320</v>
      </c>
      <c r="R4011" s="12">
        <f t="shared" si="282"/>
        <v>42169.958506944444</v>
      </c>
      <c r="S4011" s="13">
        <f t="shared" si="283"/>
        <v>42199.958506944444</v>
      </c>
    </row>
    <row r="4012" spans="1:20" ht="28.8" x14ac:dyDescent="0.3">
      <c r="A4012">
        <v>3287</v>
      </c>
      <c r="B4012" s="3" t="s">
        <v>3287</v>
      </c>
      <c r="C4012" s="3" t="s">
        <v>7397</v>
      </c>
      <c r="D4012" s="6">
        <v>2500</v>
      </c>
      <c r="E4012" s="8">
        <v>2500</v>
      </c>
      <c r="F4012" t="s">
        <v>8218</v>
      </c>
      <c r="G4012" t="s">
        <v>8228</v>
      </c>
      <c r="H4012" t="s">
        <v>8250</v>
      </c>
      <c r="I4012" s="14">
        <v>1448733628</v>
      </c>
      <c r="J4012" s="14">
        <v>1446573628</v>
      </c>
      <c r="K4012" t="b">
        <v>0</v>
      </c>
      <c r="L4012">
        <v>34</v>
      </c>
      <c r="M4012" t="b">
        <v>1</v>
      </c>
      <c r="N4012" t="s">
        <v>8269</v>
      </c>
      <c r="O4012">
        <f t="shared" si="285"/>
        <v>100</v>
      </c>
      <c r="P4012" t="s">
        <v>8319</v>
      </c>
      <c r="Q4012" t="s">
        <v>8320</v>
      </c>
      <c r="R4012" s="12">
        <f t="shared" si="282"/>
        <v>42311.750324074077</v>
      </c>
      <c r="S4012" s="13">
        <f t="shared" si="283"/>
        <v>42336.750324074077</v>
      </c>
    </row>
    <row r="4013" spans="1:20" ht="57.6" x14ac:dyDescent="0.3">
      <c r="A4013">
        <v>3293</v>
      </c>
      <c r="B4013" s="3" t="s">
        <v>3293</v>
      </c>
      <c r="C4013" s="3" t="s">
        <v>7403</v>
      </c>
      <c r="D4013" s="6">
        <v>4500</v>
      </c>
      <c r="E4013" s="8">
        <v>7670</v>
      </c>
      <c r="F4013" t="s">
        <v>8218</v>
      </c>
      <c r="G4013" t="s">
        <v>8227</v>
      </c>
      <c r="H4013" t="s">
        <v>8249</v>
      </c>
      <c r="I4013" s="14">
        <v>1488622352</v>
      </c>
      <c r="J4013" s="14">
        <v>1486030352</v>
      </c>
      <c r="K4013" t="b">
        <v>0</v>
      </c>
      <c r="L4013">
        <v>91</v>
      </c>
      <c r="M4013" t="b">
        <v>1</v>
      </c>
      <c r="N4013" t="s">
        <v>8269</v>
      </c>
      <c r="O4013">
        <f t="shared" si="285"/>
        <v>170</v>
      </c>
      <c r="P4013" t="s">
        <v>8319</v>
      </c>
      <c r="Q4013" t="s">
        <v>8320</v>
      </c>
      <c r="R4013" s="12">
        <f t="shared" si="282"/>
        <v>42768.425370370373</v>
      </c>
      <c r="S4013" s="13">
        <f t="shared" si="283"/>
        <v>42798.425370370373</v>
      </c>
    </row>
    <row r="4014" spans="1:20" ht="43.2" x14ac:dyDescent="0.3">
      <c r="A4014">
        <v>3562</v>
      </c>
      <c r="B4014" s="3" t="s">
        <v>3561</v>
      </c>
      <c r="C4014" s="3" t="s">
        <v>7672</v>
      </c>
      <c r="D4014" s="6">
        <v>315</v>
      </c>
      <c r="E4014" s="8">
        <v>469</v>
      </c>
      <c r="F4014" t="s">
        <v>8218</v>
      </c>
      <c r="G4014" t="s">
        <v>8224</v>
      </c>
      <c r="H4014" t="s">
        <v>8246</v>
      </c>
      <c r="I4014" s="14">
        <v>1457906400</v>
      </c>
      <c r="J4014" s="14">
        <v>1457115427</v>
      </c>
      <c r="K4014" t="b">
        <v>0</v>
      </c>
      <c r="L4014">
        <v>31</v>
      </c>
      <c r="M4014" t="b">
        <v>1</v>
      </c>
      <c r="N4014" t="s">
        <v>8269</v>
      </c>
      <c r="O4014">
        <f t="shared" si="285"/>
        <v>149</v>
      </c>
      <c r="P4014" t="s">
        <v>8319</v>
      </c>
      <c r="Q4014" t="s">
        <v>8320</v>
      </c>
      <c r="R4014" s="12">
        <f t="shared" si="282"/>
        <v>42433.761886574073</v>
      </c>
      <c r="S4014" s="13">
        <f t="shared" si="283"/>
        <v>42442.916666666672</v>
      </c>
    </row>
    <row r="4015" spans="1:20" ht="57.6" x14ac:dyDescent="0.3">
      <c r="A4015">
        <v>2869</v>
      </c>
      <c r="B4015" s="3" t="s">
        <v>2869</v>
      </c>
      <c r="C4015" s="3" t="s">
        <v>6979</v>
      </c>
      <c r="D4015" s="6">
        <v>20000</v>
      </c>
      <c r="E4015" s="8">
        <v>177</v>
      </c>
      <c r="F4015" t="s">
        <v>8220</v>
      </c>
      <c r="G4015" t="s">
        <v>8223</v>
      </c>
      <c r="H4015" t="s">
        <v>8245</v>
      </c>
      <c r="I4015" s="14">
        <v>1468937681</v>
      </c>
      <c r="J4015" s="14">
        <v>1466345681</v>
      </c>
      <c r="K4015" t="b">
        <v>0</v>
      </c>
      <c r="L4015">
        <v>5</v>
      </c>
      <c r="M4015" t="b">
        <v>0</v>
      </c>
      <c r="N4015" t="s">
        <v>8269</v>
      </c>
      <c r="O4015">
        <f t="shared" si="285"/>
        <v>1</v>
      </c>
      <c r="P4015" t="s">
        <v>8319</v>
      </c>
      <c r="Q4015" t="s">
        <v>8320</v>
      </c>
      <c r="R4015" s="12">
        <f t="shared" si="282"/>
        <v>42540.593530092592</v>
      </c>
      <c r="S4015" s="13">
        <f t="shared" si="283"/>
        <v>42570.593530092592</v>
      </c>
    </row>
    <row r="4016" spans="1:20" ht="43.2" x14ac:dyDescent="0.3">
      <c r="A4016">
        <v>3435</v>
      </c>
      <c r="B4016" s="3" t="s">
        <v>3434</v>
      </c>
      <c r="C4016" s="3" t="s">
        <v>7545</v>
      </c>
      <c r="D4016" s="6">
        <v>1000</v>
      </c>
      <c r="E4016" s="8">
        <v>1120</v>
      </c>
      <c r="F4016" t="s">
        <v>8218</v>
      </c>
      <c r="G4016" t="s">
        <v>8223</v>
      </c>
      <c r="H4016" t="s">
        <v>8245</v>
      </c>
      <c r="I4016" s="14">
        <v>1470538800</v>
      </c>
      <c r="J4016" s="14">
        <v>1469112493</v>
      </c>
      <c r="K4016" t="b">
        <v>0</v>
      </c>
      <c r="L4016">
        <v>19</v>
      </c>
      <c r="M4016" t="b">
        <v>1</v>
      </c>
      <c r="N4016" t="s">
        <v>8269</v>
      </c>
      <c r="O4016">
        <f t="shared" si="285"/>
        <v>112</v>
      </c>
      <c r="P4016" t="s">
        <v>8319</v>
      </c>
      <c r="Q4016" t="s">
        <v>8320</v>
      </c>
      <c r="R4016" s="12">
        <f t="shared" si="282"/>
        <v>42572.61681712963</v>
      </c>
      <c r="S4016" s="13">
        <f t="shared" si="283"/>
        <v>42589.125</v>
      </c>
      <c r="T4016">
        <f t="shared" ref="T4016:T4017" si="289">YEAR(R4016)</f>
        <v>2016</v>
      </c>
    </row>
    <row r="4017" spans="1:20" ht="43.2" x14ac:dyDescent="0.3">
      <c r="A4017">
        <v>3177</v>
      </c>
      <c r="B4017" s="3" t="s">
        <v>3177</v>
      </c>
      <c r="C4017" s="3" t="s">
        <v>7287</v>
      </c>
      <c r="D4017" s="6">
        <v>2500</v>
      </c>
      <c r="E4017" s="8">
        <v>2935</v>
      </c>
      <c r="F4017" t="s">
        <v>8218</v>
      </c>
      <c r="G4017" t="s">
        <v>8223</v>
      </c>
      <c r="H4017" t="s">
        <v>8245</v>
      </c>
      <c r="I4017" s="14">
        <v>1403366409</v>
      </c>
      <c r="J4017" s="14">
        <v>1400774409</v>
      </c>
      <c r="K4017" t="b">
        <v>1</v>
      </c>
      <c r="L4017">
        <v>51</v>
      </c>
      <c r="M4017" t="b">
        <v>1</v>
      </c>
      <c r="N4017" t="s">
        <v>8269</v>
      </c>
      <c r="O4017">
        <f t="shared" si="285"/>
        <v>117</v>
      </c>
      <c r="P4017" t="s">
        <v>8319</v>
      </c>
      <c r="Q4017" t="s">
        <v>8320</v>
      </c>
      <c r="R4017" s="12">
        <f t="shared" si="282"/>
        <v>41781.666770833333</v>
      </c>
      <c r="S4017" s="13">
        <f t="shared" si="283"/>
        <v>41811.666770833333</v>
      </c>
      <c r="T4017">
        <f t="shared" si="289"/>
        <v>2014</v>
      </c>
    </row>
    <row r="4018" spans="1:20" ht="43.2" x14ac:dyDescent="0.3">
      <c r="A4018">
        <v>4033</v>
      </c>
      <c r="B4018" s="3" t="s">
        <v>4029</v>
      </c>
      <c r="C4018" s="3" t="s">
        <v>8138</v>
      </c>
      <c r="D4018" s="6">
        <v>23900</v>
      </c>
      <c r="E4018" s="8">
        <v>6141.99</v>
      </c>
      <c r="F4018" t="s">
        <v>8220</v>
      </c>
      <c r="G4018" t="s">
        <v>8224</v>
      </c>
      <c r="H4018" t="s">
        <v>8246</v>
      </c>
      <c r="I4018" s="14">
        <v>1475398800</v>
      </c>
      <c r="J4018" s="14">
        <v>1472711224</v>
      </c>
      <c r="K4018" t="b">
        <v>0</v>
      </c>
      <c r="L4018">
        <v>94</v>
      </c>
      <c r="M4018" t="b">
        <v>0</v>
      </c>
      <c r="N4018" t="s">
        <v>8269</v>
      </c>
      <c r="O4018">
        <f t="shared" si="285"/>
        <v>26</v>
      </c>
      <c r="P4018" t="s">
        <v>8319</v>
      </c>
      <c r="Q4018" t="s">
        <v>8320</v>
      </c>
      <c r="R4018" s="12">
        <f t="shared" si="282"/>
        <v>42614.268796296295</v>
      </c>
      <c r="S4018" s="13">
        <f t="shared" si="283"/>
        <v>42645.375</v>
      </c>
    </row>
    <row r="4019" spans="1:20" ht="43.2" x14ac:dyDescent="0.3">
      <c r="A4019">
        <v>3808</v>
      </c>
      <c r="B4019" s="3" t="s">
        <v>3805</v>
      </c>
      <c r="C4019" s="3" t="s">
        <v>7918</v>
      </c>
      <c r="D4019" s="6">
        <v>1000</v>
      </c>
      <c r="E4019" s="8">
        <v>1000</v>
      </c>
      <c r="F4019" t="s">
        <v>8218</v>
      </c>
      <c r="G4019" t="s">
        <v>8224</v>
      </c>
      <c r="H4019" t="s">
        <v>8246</v>
      </c>
      <c r="I4019" s="14">
        <v>1429955619</v>
      </c>
      <c r="J4019" s="14">
        <v>1424775219</v>
      </c>
      <c r="K4019" t="b">
        <v>0</v>
      </c>
      <c r="L4019">
        <v>24</v>
      </c>
      <c r="M4019" t="b">
        <v>1</v>
      </c>
      <c r="N4019" t="s">
        <v>8269</v>
      </c>
      <c r="O4019">
        <f t="shared" si="285"/>
        <v>100</v>
      </c>
      <c r="P4019" t="s">
        <v>8319</v>
      </c>
      <c r="Q4019" t="s">
        <v>8320</v>
      </c>
      <c r="R4019" s="12">
        <f t="shared" si="282"/>
        <v>42059.453923611116</v>
      </c>
      <c r="S4019" s="13">
        <f t="shared" si="283"/>
        <v>42119.412256944444</v>
      </c>
    </row>
    <row r="4020" spans="1:20" ht="43.2" x14ac:dyDescent="0.3">
      <c r="A4020">
        <v>3244</v>
      </c>
      <c r="B4020" s="3" t="s">
        <v>3244</v>
      </c>
      <c r="C4020" s="3" t="s">
        <v>7354</v>
      </c>
      <c r="D4020" s="6">
        <v>1600</v>
      </c>
      <c r="E4020" s="8">
        <v>1647</v>
      </c>
      <c r="F4020" t="s">
        <v>8218</v>
      </c>
      <c r="G4020" t="s">
        <v>8224</v>
      </c>
      <c r="H4020" t="s">
        <v>8246</v>
      </c>
      <c r="I4020" s="14">
        <v>1480613982</v>
      </c>
      <c r="J4020" s="14">
        <v>1478018382</v>
      </c>
      <c r="K4020" t="b">
        <v>0</v>
      </c>
      <c r="L4020">
        <v>69</v>
      </c>
      <c r="M4020" t="b">
        <v>1</v>
      </c>
      <c r="N4020" t="s">
        <v>8269</v>
      </c>
      <c r="O4020">
        <f t="shared" si="285"/>
        <v>103</v>
      </c>
      <c r="P4020" t="s">
        <v>8319</v>
      </c>
      <c r="Q4020" t="s">
        <v>8320</v>
      </c>
      <c r="R4020" s="12">
        <f t="shared" si="282"/>
        <v>42675.694236111114</v>
      </c>
      <c r="S4020" s="13">
        <f t="shared" si="283"/>
        <v>42705.735902777778</v>
      </c>
    </row>
    <row r="4021" spans="1:20" ht="57.6" x14ac:dyDescent="0.3">
      <c r="A4021">
        <v>3954</v>
      </c>
      <c r="B4021" s="3" t="s">
        <v>3951</v>
      </c>
      <c r="C4021" s="3" t="s">
        <v>8061</v>
      </c>
      <c r="D4021" s="6">
        <v>25000</v>
      </c>
      <c r="E4021" s="8">
        <v>0</v>
      </c>
      <c r="F4021" t="s">
        <v>8220</v>
      </c>
      <c r="G4021" t="s">
        <v>8228</v>
      </c>
      <c r="H4021" t="s">
        <v>8250</v>
      </c>
      <c r="I4021" s="14">
        <v>1405352264</v>
      </c>
      <c r="J4021" s="14">
        <v>1400168264</v>
      </c>
      <c r="K4021" t="b">
        <v>0</v>
      </c>
      <c r="L4021">
        <v>0</v>
      </c>
      <c r="M4021" t="b">
        <v>0</v>
      </c>
      <c r="N4021" t="s">
        <v>8269</v>
      </c>
      <c r="O4021">
        <f t="shared" si="285"/>
        <v>0</v>
      </c>
      <c r="P4021" t="s">
        <v>8319</v>
      </c>
      <c r="Q4021" t="s">
        <v>8320</v>
      </c>
      <c r="R4021" s="12">
        <f t="shared" si="282"/>
        <v>41774.651203703703</v>
      </c>
      <c r="S4021" s="13">
        <f t="shared" si="283"/>
        <v>41834.651203703703</v>
      </c>
    </row>
    <row r="4022" spans="1:20" ht="43.2" x14ac:dyDescent="0.3">
      <c r="A4022">
        <v>3330</v>
      </c>
      <c r="B4022" s="3" t="s">
        <v>3330</v>
      </c>
      <c r="C4022" s="3" t="s">
        <v>7440</v>
      </c>
      <c r="D4022" s="6">
        <v>1500</v>
      </c>
      <c r="E4022" s="8">
        <v>1594</v>
      </c>
      <c r="F4022" t="s">
        <v>8218</v>
      </c>
      <c r="G4022" t="s">
        <v>8224</v>
      </c>
      <c r="H4022" t="s">
        <v>8246</v>
      </c>
      <c r="I4022" s="14">
        <v>1427919468</v>
      </c>
      <c r="J4022" s="14">
        <v>1425331068</v>
      </c>
      <c r="K4022" t="b">
        <v>0</v>
      </c>
      <c r="L4022">
        <v>69</v>
      </c>
      <c r="M4022" t="b">
        <v>1</v>
      </c>
      <c r="N4022" t="s">
        <v>8269</v>
      </c>
      <c r="O4022">
        <f t="shared" si="285"/>
        <v>106</v>
      </c>
      <c r="P4022" t="s">
        <v>8319</v>
      </c>
      <c r="Q4022" t="s">
        <v>8320</v>
      </c>
      <c r="R4022" s="12">
        <f t="shared" si="282"/>
        <v>42065.887361111112</v>
      </c>
      <c r="S4022" s="13">
        <f t="shared" si="283"/>
        <v>42095.845694444448</v>
      </c>
    </row>
    <row r="4023" spans="1:20" ht="43.2" x14ac:dyDescent="0.3">
      <c r="A4023">
        <v>3211</v>
      </c>
      <c r="B4023" s="3" t="s">
        <v>3211</v>
      </c>
      <c r="C4023" s="3" t="s">
        <v>7321</v>
      </c>
      <c r="D4023" s="6">
        <v>23000</v>
      </c>
      <c r="E4023" s="8">
        <v>27541</v>
      </c>
      <c r="F4023" t="s">
        <v>8218</v>
      </c>
      <c r="G4023" t="s">
        <v>8223</v>
      </c>
      <c r="H4023" t="s">
        <v>8245</v>
      </c>
      <c r="I4023" s="14">
        <v>1408068000</v>
      </c>
      <c r="J4023" s="14">
        <v>1405346680</v>
      </c>
      <c r="K4023" t="b">
        <v>1</v>
      </c>
      <c r="L4023">
        <v>322</v>
      </c>
      <c r="M4023" t="b">
        <v>1</v>
      </c>
      <c r="N4023" t="s">
        <v>8269</v>
      </c>
      <c r="O4023">
        <f t="shared" si="285"/>
        <v>120</v>
      </c>
      <c r="P4023" t="s">
        <v>8319</v>
      </c>
      <c r="Q4023" t="s">
        <v>8320</v>
      </c>
      <c r="R4023" s="12">
        <f t="shared" si="282"/>
        <v>41834.586574074077</v>
      </c>
      <c r="S4023" s="13">
        <f t="shared" si="283"/>
        <v>41866.083333333336</v>
      </c>
      <c r="T4023">
        <f t="shared" ref="T4023:T4024" si="290">YEAR(R4023)</f>
        <v>2014</v>
      </c>
    </row>
    <row r="4024" spans="1:20" ht="28.8" x14ac:dyDescent="0.3">
      <c r="A4024">
        <v>3263</v>
      </c>
      <c r="B4024" s="3" t="s">
        <v>3263</v>
      </c>
      <c r="C4024" s="3" t="s">
        <v>7373</v>
      </c>
      <c r="D4024" s="6">
        <v>2500</v>
      </c>
      <c r="E4024" s="8">
        <v>2804.16</v>
      </c>
      <c r="F4024" t="s">
        <v>8218</v>
      </c>
      <c r="G4024" t="s">
        <v>8223</v>
      </c>
      <c r="H4024" t="s">
        <v>8245</v>
      </c>
      <c r="I4024" s="14">
        <v>1446238800</v>
      </c>
      <c r="J4024" s="14">
        <v>1444220588</v>
      </c>
      <c r="K4024" t="b">
        <v>1</v>
      </c>
      <c r="L4024">
        <v>68</v>
      </c>
      <c r="M4024" t="b">
        <v>1</v>
      </c>
      <c r="N4024" t="s">
        <v>8269</v>
      </c>
      <c r="O4024">
        <f t="shared" si="285"/>
        <v>112</v>
      </c>
      <c r="P4024" t="s">
        <v>8319</v>
      </c>
      <c r="Q4024" t="s">
        <v>8320</v>
      </c>
      <c r="R4024" s="12">
        <f t="shared" si="282"/>
        <v>42284.516064814816</v>
      </c>
      <c r="S4024" s="13">
        <f t="shared" si="283"/>
        <v>42307.875</v>
      </c>
      <c r="T4024">
        <f t="shared" si="290"/>
        <v>2015</v>
      </c>
    </row>
    <row r="4025" spans="1:20" ht="43.2" x14ac:dyDescent="0.3">
      <c r="A4025">
        <v>3377</v>
      </c>
      <c r="B4025" s="3" t="s">
        <v>3376</v>
      </c>
      <c r="C4025" s="3" t="s">
        <v>7487</v>
      </c>
      <c r="D4025" s="6">
        <v>8000</v>
      </c>
      <c r="E4025" s="8">
        <v>8084</v>
      </c>
      <c r="F4025" t="s">
        <v>8218</v>
      </c>
      <c r="G4025" t="s">
        <v>8224</v>
      </c>
      <c r="H4025" t="s">
        <v>8246</v>
      </c>
      <c r="I4025" s="14">
        <v>1426870560</v>
      </c>
      <c r="J4025" s="14">
        <v>1424280899</v>
      </c>
      <c r="K4025" t="b">
        <v>0</v>
      </c>
      <c r="L4025">
        <v>77</v>
      </c>
      <c r="M4025" t="b">
        <v>1</v>
      </c>
      <c r="N4025" t="s">
        <v>8269</v>
      </c>
      <c r="O4025">
        <f t="shared" si="285"/>
        <v>101</v>
      </c>
      <c r="P4025" t="s">
        <v>8319</v>
      </c>
      <c r="Q4025" t="s">
        <v>8320</v>
      </c>
      <c r="R4025" s="12">
        <f t="shared" si="282"/>
        <v>42053.732627314821</v>
      </c>
      <c r="S4025" s="13">
        <f t="shared" si="283"/>
        <v>42083.705555555556</v>
      </c>
    </row>
    <row r="4026" spans="1:20" ht="43.2" x14ac:dyDescent="0.3">
      <c r="A4026">
        <v>3341</v>
      </c>
      <c r="B4026" s="3" t="s">
        <v>3341</v>
      </c>
      <c r="C4026" s="3" t="s">
        <v>7451</v>
      </c>
      <c r="D4026" s="6">
        <v>3350</v>
      </c>
      <c r="E4026" s="8">
        <v>3350</v>
      </c>
      <c r="F4026" t="s">
        <v>8218</v>
      </c>
      <c r="G4026" t="s">
        <v>8224</v>
      </c>
      <c r="H4026" t="s">
        <v>8246</v>
      </c>
      <c r="I4026" s="14">
        <v>1465750800</v>
      </c>
      <c r="J4026" s="14">
        <v>1463771421</v>
      </c>
      <c r="K4026" t="b">
        <v>0</v>
      </c>
      <c r="L4026">
        <v>28</v>
      </c>
      <c r="M4026" t="b">
        <v>1</v>
      </c>
      <c r="N4026" t="s">
        <v>8269</v>
      </c>
      <c r="O4026">
        <f t="shared" si="285"/>
        <v>100</v>
      </c>
      <c r="P4026" t="s">
        <v>8319</v>
      </c>
      <c r="Q4026" t="s">
        <v>8320</v>
      </c>
      <c r="R4026" s="12">
        <f t="shared" si="282"/>
        <v>42510.798854166671</v>
      </c>
      <c r="S4026" s="13">
        <f t="shared" si="283"/>
        <v>42533.708333333328</v>
      </c>
    </row>
    <row r="4027" spans="1:20" ht="43.2" x14ac:dyDescent="0.3">
      <c r="A4027">
        <v>3717</v>
      </c>
      <c r="B4027" s="3" t="s">
        <v>3714</v>
      </c>
      <c r="C4027" s="3" t="s">
        <v>7827</v>
      </c>
      <c r="D4027" s="6">
        <v>4000</v>
      </c>
      <c r="E4027" s="8">
        <v>4030</v>
      </c>
      <c r="F4027" t="s">
        <v>8218</v>
      </c>
      <c r="G4027" t="s">
        <v>8224</v>
      </c>
      <c r="H4027" t="s">
        <v>8246</v>
      </c>
      <c r="I4027" s="14">
        <v>1431204449</v>
      </c>
      <c r="J4027" s="14">
        <v>1428526049</v>
      </c>
      <c r="K4027" t="b">
        <v>0</v>
      </c>
      <c r="L4027">
        <v>13</v>
      </c>
      <c r="M4027" t="b">
        <v>1</v>
      </c>
      <c r="N4027" t="s">
        <v>8269</v>
      </c>
      <c r="O4027">
        <f t="shared" si="285"/>
        <v>101</v>
      </c>
      <c r="P4027" t="s">
        <v>8319</v>
      </c>
      <c r="Q4027" t="s">
        <v>8320</v>
      </c>
      <c r="R4027" s="12">
        <f t="shared" si="282"/>
        <v>42102.866307870368</v>
      </c>
      <c r="S4027" s="13">
        <f t="shared" si="283"/>
        <v>42133.866307870368</v>
      </c>
    </row>
    <row r="4028" spans="1:20" ht="43.2" x14ac:dyDescent="0.3">
      <c r="A4028">
        <v>3547</v>
      </c>
      <c r="B4028" s="3" t="s">
        <v>3546</v>
      </c>
      <c r="C4028" s="3" t="s">
        <v>7657</v>
      </c>
      <c r="D4028" s="6">
        <v>35000</v>
      </c>
      <c r="E4028" s="8">
        <v>40043.25</v>
      </c>
      <c r="F4028" t="s">
        <v>8218</v>
      </c>
      <c r="G4028" t="s">
        <v>8223</v>
      </c>
      <c r="H4028" t="s">
        <v>8245</v>
      </c>
      <c r="I4028" s="14">
        <v>1463198340</v>
      </c>
      <c r="J4028" s="14">
        <v>1461117201</v>
      </c>
      <c r="K4028" t="b">
        <v>0</v>
      </c>
      <c r="L4028">
        <v>336</v>
      </c>
      <c r="M4028" t="b">
        <v>1</v>
      </c>
      <c r="N4028" t="s">
        <v>8269</v>
      </c>
      <c r="O4028">
        <f t="shared" si="285"/>
        <v>114</v>
      </c>
      <c r="P4028" t="s">
        <v>8319</v>
      </c>
      <c r="Q4028" t="s">
        <v>8320</v>
      </c>
      <c r="R4028" s="12">
        <f t="shared" si="282"/>
        <v>42480.078715277778</v>
      </c>
      <c r="S4028" s="13">
        <f t="shared" si="283"/>
        <v>42504.165972222225</v>
      </c>
      <c r="T4028">
        <f>YEAR(R4028)</f>
        <v>2016</v>
      </c>
    </row>
    <row r="4029" spans="1:20" ht="43.2" x14ac:dyDescent="0.3">
      <c r="A4029">
        <v>3840</v>
      </c>
      <c r="B4029" s="3" t="s">
        <v>3837</v>
      </c>
      <c r="C4029" s="3" t="s">
        <v>7949</v>
      </c>
      <c r="D4029" s="6">
        <v>1</v>
      </c>
      <c r="E4029" s="8">
        <v>65</v>
      </c>
      <c r="F4029" t="s">
        <v>8218</v>
      </c>
      <c r="G4029" t="s">
        <v>8224</v>
      </c>
      <c r="H4029" t="s">
        <v>8246</v>
      </c>
      <c r="I4029" s="14">
        <v>1459180229</v>
      </c>
      <c r="J4029" s="14">
        <v>1457023829</v>
      </c>
      <c r="K4029" t="b">
        <v>0</v>
      </c>
      <c r="L4029">
        <v>3</v>
      </c>
      <c r="M4029" t="b">
        <v>1</v>
      </c>
      <c r="N4029" t="s">
        <v>8269</v>
      </c>
      <c r="O4029">
        <f t="shared" si="285"/>
        <v>6500</v>
      </c>
      <c r="P4029" t="s">
        <v>8319</v>
      </c>
      <c r="Q4029" t="s">
        <v>8320</v>
      </c>
      <c r="R4029" s="12">
        <f t="shared" si="282"/>
        <v>42432.701724537037</v>
      </c>
      <c r="S4029" s="13">
        <f t="shared" si="283"/>
        <v>42457.660057870366</v>
      </c>
    </row>
    <row r="4030" spans="1:20" ht="57.6" x14ac:dyDescent="0.3">
      <c r="A4030">
        <v>3273</v>
      </c>
      <c r="B4030" s="3" t="s">
        <v>3273</v>
      </c>
      <c r="C4030" s="3" t="s">
        <v>7383</v>
      </c>
      <c r="D4030" s="6">
        <v>4000</v>
      </c>
      <c r="E4030" s="8">
        <v>4296</v>
      </c>
      <c r="F4030" t="s">
        <v>8218</v>
      </c>
      <c r="G4030" t="s">
        <v>8223</v>
      </c>
      <c r="H4030" t="s">
        <v>8245</v>
      </c>
      <c r="I4030" s="14">
        <v>1473879600</v>
      </c>
      <c r="J4030" s="14">
        <v>1472498042</v>
      </c>
      <c r="K4030" t="b">
        <v>1</v>
      </c>
      <c r="L4030">
        <v>21</v>
      </c>
      <c r="M4030" t="b">
        <v>1</v>
      </c>
      <c r="N4030" t="s">
        <v>8269</v>
      </c>
      <c r="O4030">
        <f t="shared" si="285"/>
        <v>107</v>
      </c>
      <c r="P4030" t="s">
        <v>8319</v>
      </c>
      <c r="Q4030" t="s">
        <v>8320</v>
      </c>
      <c r="R4030" s="12">
        <f t="shared" si="282"/>
        <v>42611.801412037035</v>
      </c>
      <c r="S4030" s="13">
        <f t="shared" si="283"/>
        <v>42627.791666666672</v>
      </c>
      <c r="T4030">
        <f>YEAR(R4030)</f>
        <v>2016</v>
      </c>
    </row>
    <row r="4031" spans="1:20" ht="43.2" x14ac:dyDescent="0.3">
      <c r="A4031">
        <v>3444</v>
      </c>
      <c r="B4031" s="3" t="s">
        <v>3443</v>
      </c>
      <c r="C4031" s="3" t="s">
        <v>7554</v>
      </c>
      <c r="D4031" s="6">
        <v>300</v>
      </c>
      <c r="E4031" s="8">
        <v>867</v>
      </c>
      <c r="F4031" t="s">
        <v>8218</v>
      </c>
      <c r="G4031" t="s">
        <v>8225</v>
      </c>
      <c r="H4031" t="s">
        <v>8247</v>
      </c>
      <c r="I4031" s="14">
        <v>1465394340</v>
      </c>
      <c r="J4031" s="14">
        <v>1464677986</v>
      </c>
      <c r="K4031" t="b">
        <v>0</v>
      </c>
      <c r="L4031">
        <v>20</v>
      </c>
      <c r="M4031" t="b">
        <v>1</v>
      </c>
      <c r="N4031" t="s">
        <v>8269</v>
      </c>
      <c r="O4031">
        <f t="shared" si="285"/>
        <v>289</v>
      </c>
      <c r="P4031" t="s">
        <v>8319</v>
      </c>
      <c r="Q4031" t="s">
        <v>8320</v>
      </c>
      <c r="R4031" s="12">
        <f t="shared" si="282"/>
        <v>42521.291504629626</v>
      </c>
      <c r="S4031" s="13">
        <f t="shared" si="283"/>
        <v>42529.582638888889</v>
      </c>
    </row>
    <row r="4032" spans="1:20" ht="43.2" x14ac:dyDescent="0.3">
      <c r="A4032">
        <v>3391</v>
      </c>
      <c r="B4032" s="3" t="s">
        <v>3390</v>
      </c>
      <c r="C4032" s="3" t="s">
        <v>7501</v>
      </c>
      <c r="D4032" s="6">
        <v>500</v>
      </c>
      <c r="E4032" s="8">
        <v>1115</v>
      </c>
      <c r="F4032" t="s">
        <v>8218</v>
      </c>
      <c r="G4032" t="s">
        <v>8223</v>
      </c>
      <c r="H4032" t="s">
        <v>8245</v>
      </c>
      <c r="I4032" s="14">
        <v>1407536880</v>
      </c>
      <c r="J4032" s="14">
        <v>1404997548</v>
      </c>
      <c r="K4032" t="b">
        <v>0</v>
      </c>
      <c r="L4032">
        <v>18</v>
      </c>
      <c r="M4032" t="b">
        <v>1</v>
      </c>
      <c r="N4032" t="s">
        <v>8269</v>
      </c>
      <c r="O4032">
        <f t="shared" si="285"/>
        <v>223</v>
      </c>
      <c r="P4032" t="s">
        <v>8319</v>
      </c>
      <c r="Q4032" t="s">
        <v>8320</v>
      </c>
      <c r="R4032" s="12">
        <f t="shared" si="282"/>
        <v>41830.545694444445</v>
      </c>
      <c r="S4032" s="13">
        <f t="shared" si="283"/>
        <v>41859.936111111114</v>
      </c>
      <c r="T4032">
        <f>YEAR(R4032)</f>
        <v>2014</v>
      </c>
    </row>
    <row r="4033" spans="1:20" ht="28.8" x14ac:dyDescent="0.3">
      <c r="A4033">
        <v>2914</v>
      </c>
      <c r="B4033" s="3" t="s">
        <v>2914</v>
      </c>
      <c r="C4033" s="3" t="s">
        <v>7024</v>
      </c>
      <c r="D4033" s="6">
        <v>25000</v>
      </c>
      <c r="E4033" s="8">
        <v>1</v>
      </c>
      <c r="F4033" t="s">
        <v>8220</v>
      </c>
      <c r="G4033" t="s">
        <v>8224</v>
      </c>
      <c r="H4033" t="s">
        <v>8246</v>
      </c>
      <c r="I4033" s="14">
        <v>1426365994</v>
      </c>
      <c r="J4033" s="14">
        <v>1421185594</v>
      </c>
      <c r="K4033" t="b">
        <v>0</v>
      </c>
      <c r="L4033">
        <v>1</v>
      </c>
      <c r="M4033" t="b">
        <v>0</v>
      </c>
      <c r="N4033" t="s">
        <v>8269</v>
      </c>
      <c r="O4033">
        <f t="shared" si="285"/>
        <v>0</v>
      </c>
      <c r="P4033" t="s">
        <v>8319</v>
      </c>
      <c r="Q4033" t="s">
        <v>8320</v>
      </c>
      <c r="R4033" s="12">
        <f t="shared" si="282"/>
        <v>42017.907337962963</v>
      </c>
      <c r="S4033" s="13">
        <f t="shared" si="283"/>
        <v>42077.865671296298</v>
      </c>
    </row>
    <row r="4034" spans="1:20" ht="43.2" x14ac:dyDescent="0.3">
      <c r="A4034">
        <v>3952</v>
      </c>
      <c r="B4034" s="3" t="s">
        <v>3949</v>
      </c>
      <c r="C4034" s="3" t="s">
        <v>8059</v>
      </c>
      <c r="D4034" s="6">
        <v>26000</v>
      </c>
      <c r="E4034" s="8">
        <v>25</v>
      </c>
      <c r="F4034" t="s">
        <v>8220</v>
      </c>
      <c r="G4034" t="s">
        <v>8223</v>
      </c>
      <c r="H4034" t="s">
        <v>8245</v>
      </c>
      <c r="I4034" s="14">
        <v>1445885890</v>
      </c>
      <c r="J4034" s="14">
        <v>1440701890</v>
      </c>
      <c r="K4034" t="b">
        <v>0</v>
      </c>
      <c r="L4034">
        <v>1</v>
      </c>
      <c r="M4034" t="b">
        <v>0</v>
      </c>
      <c r="N4034" t="s">
        <v>8269</v>
      </c>
      <c r="O4034">
        <f t="shared" si="285"/>
        <v>0</v>
      </c>
      <c r="P4034" t="s">
        <v>8319</v>
      </c>
      <c r="Q4034" t="s">
        <v>8320</v>
      </c>
      <c r="R4034" s="12">
        <f t="shared" ref="R4034:R4097" si="291">(((J4034/60)/60)/24)+DATE(1970,1,1)</f>
        <v>42243.790393518517</v>
      </c>
      <c r="S4034" s="13">
        <f t="shared" ref="S4034:S4097" si="292">(((I4034/60)/60)/24)+DATE(1970,1,1)</f>
        <v>42303.790393518517</v>
      </c>
    </row>
    <row r="4035" spans="1:20" ht="43.2" x14ac:dyDescent="0.3">
      <c r="A4035">
        <v>3820</v>
      </c>
      <c r="B4035" s="3" t="s">
        <v>3817</v>
      </c>
      <c r="C4035" s="3" t="s">
        <v>7929</v>
      </c>
      <c r="D4035" s="6">
        <v>300</v>
      </c>
      <c r="E4035" s="8">
        <v>430</v>
      </c>
      <c r="F4035" t="s">
        <v>8218</v>
      </c>
      <c r="G4035" t="s">
        <v>8224</v>
      </c>
      <c r="H4035" t="s">
        <v>8246</v>
      </c>
      <c r="I4035" s="14">
        <v>1436110717</v>
      </c>
      <c r="J4035" s="14">
        <v>1433518717</v>
      </c>
      <c r="K4035" t="b">
        <v>0</v>
      </c>
      <c r="L4035">
        <v>20</v>
      </c>
      <c r="M4035" t="b">
        <v>1</v>
      </c>
      <c r="N4035" t="s">
        <v>8269</v>
      </c>
      <c r="O4035">
        <f t="shared" si="285"/>
        <v>143</v>
      </c>
      <c r="P4035" t="s">
        <v>8319</v>
      </c>
      <c r="Q4035" t="s">
        <v>8320</v>
      </c>
      <c r="R4035" s="12">
        <f t="shared" si="291"/>
        <v>42160.651817129634</v>
      </c>
      <c r="S4035" s="13">
        <f t="shared" si="292"/>
        <v>42190.651817129634</v>
      </c>
    </row>
    <row r="4036" spans="1:20" ht="43.2" x14ac:dyDescent="0.3">
      <c r="A4036">
        <v>3515</v>
      </c>
      <c r="B4036" s="3" t="s">
        <v>3514</v>
      </c>
      <c r="C4036" s="3" t="s">
        <v>7625</v>
      </c>
      <c r="D4036" s="6">
        <v>3000</v>
      </c>
      <c r="E4036" s="8">
        <v>3080</v>
      </c>
      <c r="F4036" t="s">
        <v>8218</v>
      </c>
      <c r="G4036" t="s">
        <v>8223</v>
      </c>
      <c r="H4036" t="s">
        <v>8245</v>
      </c>
      <c r="I4036" s="14">
        <v>1433097171</v>
      </c>
      <c r="J4036" s="14">
        <v>1430505171</v>
      </c>
      <c r="K4036" t="b">
        <v>0</v>
      </c>
      <c r="L4036">
        <v>46</v>
      </c>
      <c r="M4036" t="b">
        <v>1</v>
      </c>
      <c r="N4036" t="s">
        <v>8269</v>
      </c>
      <c r="O4036">
        <f t="shared" si="285"/>
        <v>103</v>
      </c>
      <c r="P4036" t="s">
        <v>8319</v>
      </c>
      <c r="Q4036" t="s">
        <v>8320</v>
      </c>
      <c r="R4036" s="12">
        <f t="shared" si="291"/>
        <v>42125.772812499999</v>
      </c>
      <c r="S4036" s="13">
        <f t="shared" si="292"/>
        <v>42155.772812499999</v>
      </c>
      <c r="T4036">
        <f>YEAR(R4036)</f>
        <v>2015</v>
      </c>
    </row>
    <row r="4037" spans="1:20" ht="43.2" x14ac:dyDescent="0.3">
      <c r="A4037">
        <v>3541</v>
      </c>
      <c r="B4037" s="3" t="s">
        <v>3540</v>
      </c>
      <c r="C4037" s="3" t="s">
        <v>7651</v>
      </c>
      <c r="D4037" s="6">
        <v>1200</v>
      </c>
      <c r="E4037" s="8">
        <v>1260</v>
      </c>
      <c r="F4037" t="s">
        <v>8218</v>
      </c>
      <c r="G4037" t="s">
        <v>8224</v>
      </c>
      <c r="H4037" t="s">
        <v>8246</v>
      </c>
      <c r="I4037" s="14">
        <v>1441042275</v>
      </c>
      <c r="J4037" s="14">
        <v>1438882275</v>
      </c>
      <c r="K4037" t="b">
        <v>0</v>
      </c>
      <c r="L4037">
        <v>32</v>
      </c>
      <c r="M4037" t="b">
        <v>1</v>
      </c>
      <c r="N4037" t="s">
        <v>8269</v>
      </c>
      <c r="O4037">
        <f t="shared" si="285"/>
        <v>105</v>
      </c>
      <c r="P4037" t="s">
        <v>8319</v>
      </c>
      <c r="Q4037" t="s">
        <v>8320</v>
      </c>
      <c r="R4037" s="12">
        <f t="shared" si="291"/>
        <v>42222.730034722219</v>
      </c>
      <c r="S4037" s="13">
        <f t="shared" si="292"/>
        <v>42247.730034722219</v>
      </c>
    </row>
    <row r="4038" spans="1:20" ht="43.2" x14ac:dyDescent="0.3">
      <c r="A4038">
        <v>3535</v>
      </c>
      <c r="B4038" s="3" t="s">
        <v>3534</v>
      </c>
      <c r="C4038" s="3" t="s">
        <v>7645</v>
      </c>
      <c r="D4038" s="6">
        <v>2000</v>
      </c>
      <c r="E4038" s="8">
        <v>2063</v>
      </c>
      <c r="F4038" t="s">
        <v>8218</v>
      </c>
      <c r="G4038" t="s">
        <v>8224</v>
      </c>
      <c r="H4038" t="s">
        <v>8246</v>
      </c>
      <c r="I4038" s="14">
        <v>1443808800</v>
      </c>
      <c r="J4038" s="14">
        <v>1441120910</v>
      </c>
      <c r="K4038" t="b">
        <v>0</v>
      </c>
      <c r="L4038">
        <v>46</v>
      </c>
      <c r="M4038" t="b">
        <v>1</v>
      </c>
      <c r="N4038" t="s">
        <v>8269</v>
      </c>
      <c r="O4038">
        <f t="shared" si="285"/>
        <v>103</v>
      </c>
      <c r="P4038" t="s">
        <v>8319</v>
      </c>
      <c r="Q4038" t="s">
        <v>8320</v>
      </c>
      <c r="R4038" s="12">
        <f t="shared" si="291"/>
        <v>42248.640162037031</v>
      </c>
      <c r="S4038" s="13">
        <f t="shared" si="292"/>
        <v>42279.75</v>
      </c>
    </row>
    <row r="4039" spans="1:20" ht="43.2" x14ac:dyDescent="0.3">
      <c r="A4039">
        <v>3817</v>
      </c>
      <c r="B4039" s="3" t="s">
        <v>3814</v>
      </c>
      <c r="C4039" s="3" t="s">
        <v>7927</v>
      </c>
      <c r="D4039" s="6">
        <v>2000</v>
      </c>
      <c r="E4039" s="8">
        <v>2145</v>
      </c>
      <c r="F4039" t="s">
        <v>8218</v>
      </c>
      <c r="G4039" t="s">
        <v>8223</v>
      </c>
      <c r="H4039" t="s">
        <v>8245</v>
      </c>
      <c r="I4039" s="14">
        <v>1445659140</v>
      </c>
      <c r="J4039" s="14">
        <v>1444236216</v>
      </c>
      <c r="K4039" t="b">
        <v>0</v>
      </c>
      <c r="L4039">
        <v>20</v>
      </c>
      <c r="M4039" t="b">
        <v>1</v>
      </c>
      <c r="N4039" t="s">
        <v>8269</v>
      </c>
      <c r="O4039">
        <f t="shared" si="285"/>
        <v>107</v>
      </c>
      <c r="P4039" t="s">
        <v>8319</v>
      </c>
      <c r="Q4039" t="s">
        <v>8320</v>
      </c>
      <c r="R4039" s="12">
        <f t="shared" si="291"/>
        <v>42284.69694444444</v>
      </c>
      <c r="S4039" s="13">
        <f t="shared" si="292"/>
        <v>42301.165972222225</v>
      </c>
      <c r="T4039">
        <f t="shared" ref="T4039:T4040" si="293">YEAR(R4039)</f>
        <v>2015</v>
      </c>
    </row>
    <row r="4040" spans="1:20" ht="43.2" x14ac:dyDescent="0.3">
      <c r="A4040">
        <v>3225</v>
      </c>
      <c r="B4040" s="3" t="s">
        <v>3225</v>
      </c>
      <c r="C4040" s="3" t="s">
        <v>7335</v>
      </c>
      <c r="D4040" s="6">
        <v>2000</v>
      </c>
      <c r="E4040" s="8">
        <v>2047</v>
      </c>
      <c r="F4040" t="s">
        <v>8218</v>
      </c>
      <c r="G4040" t="s">
        <v>8223</v>
      </c>
      <c r="H4040" t="s">
        <v>8245</v>
      </c>
      <c r="I4040" s="14">
        <v>1464987600</v>
      </c>
      <c r="J4040" s="14">
        <v>1463145938</v>
      </c>
      <c r="K4040" t="b">
        <v>1</v>
      </c>
      <c r="L4040">
        <v>39</v>
      </c>
      <c r="M4040" t="b">
        <v>1</v>
      </c>
      <c r="N4040" t="s">
        <v>8269</v>
      </c>
      <c r="O4040">
        <f t="shared" si="285"/>
        <v>102</v>
      </c>
      <c r="P4040" t="s">
        <v>8319</v>
      </c>
      <c r="Q4040" t="s">
        <v>8320</v>
      </c>
      <c r="R4040" s="12">
        <f t="shared" si="291"/>
        <v>42503.559467592597</v>
      </c>
      <c r="S4040" s="13">
        <f t="shared" si="292"/>
        <v>42524.875</v>
      </c>
      <c r="T4040">
        <f t="shared" si="293"/>
        <v>2016</v>
      </c>
    </row>
    <row r="4041" spans="1:20" ht="43.2" x14ac:dyDescent="0.3">
      <c r="A4041">
        <v>3957</v>
      </c>
      <c r="B4041" s="3" t="s">
        <v>3954</v>
      </c>
      <c r="C4041" s="3" t="s">
        <v>8064</v>
      </c>
      <c r="D4041" s="6">
        <v>28000</v>
      </c>
      <c r="E4041" s="8">
        <v>7</v>
      </c>
      <c r="F4041" t="s">
        <v>8220</v>
      </c>
      <c r="G4041" t="s">
        <v>8223</v>
      </c>
      <c r="H4041" t="s">
        <v>8245</v>
      </c>
      <c r="I4041" s="14">
        <v>1468020354</v>
      </c>
      <c r="J4041" s="14">
        <v>1464045954</v>
      </c>
      <c r="K4041" t="b">
        <v>0</v>
      </c>
      <c r="L4041">
        <v>1</v>
      </c>
      <c r="M4041" t="b">
        <v>0</v>
      </c>
      <c r="N4041" t="s">
        <v>8269</v>
      </c>
      <c r="O4041">
        <f t="shared" si="285"/>
        <v>0</v>
      </c>
      <c r="P4041" t="s">
        <v>8319</v>
      </c>
      <c r="Q4041" t="s">
        <v>8320</v>
      </c>
      <c r="R4041" s="12">
        <f t="shared" si="291"/>
        <v>42513.976319444439</v>
      </c>
      <c r="S4041" s="13">
        <f t="shared" si="292"/>
        <v>42559.976319444439</v>
      </c>
    </row>
    <row r="4042" spans="1:20" ht="43.2" x14ac:dyDescent="0.3">
      <c r="A4042">
        <v>3685</v>
      </c>
      <c r="B4042" s="3" t="s">
        <v>3682</v>
      </c>
      <c r="C4042" s="3" t="s">
        <v>7795</v>
      </c>
      <c r="D4042" s="6">
        <v>5000</v>
      </c>
      <c r="E4042" s="8">
        <v>5285</v>
      </c>
      <c r="F4042" t="s">
        <v>8218</v>
      </c>
      <c r="G4042" t="s">
        <v>8223</v>
      </c>
      <c r="H4042" t="s">
        <v>8245</v>
      </c>
      <c r="I4042" s="14">
        <v>1400533200</v>
      </c>
      <c r="J4042" s="14">
        <v>1398348859</v>
      </c>
      <c r="K4042" t="b">
        <v>0</v>
      </c>
      <c r="L4042">
        <v>126</v>
      </c>
      <c r="M4042" t="b">
        <v>1</v>
      </c>
      <c r="N4042" t="s">
        <v>8269</v>
      </c>
      <c r="O4042">
        <f t="shared" ref="O4042:O4110" si="294">ROUND(E4042/D4042*100,0)</f>
        <v>106</v>
      </c>
      <c r="P4042" t="s">
        <v>8319</v>
      </c>
      <c r="Q4042" t="s">
        <v>8320</v>
      </c>
      <c r="R4042" s="12">
        <f t="shared" si="291"/>
        <v>41753.593275462961</v>
      </c>
      <c r="S4042" s="13">
        <f t="shared" si="292"/>
        <v>41778.875</v>
      </c>
      <c r="T4042">
        <f>YEAR(R4042)</f>
        <v>2014</v>
      </c>
    </row>
    <row r="4043" spans="1:20" ht="43.2" x14ac:dyDescent="0.3">
      <c r="A4043">
        <v>4006</v>
      </c>
      <c r="B4043" s="3" t="s">
        <v>4002</v>
      </c>
      <c r="C4043" s="3" t="s">
        <v>8111</v>
      </c>
      <c r="D4043" s="6">
        <v>30000</v>
      </c>
      <c r="E4043" s="8">
        <v>2</v>
      </c>
      <c r="F4043" t="s">
        <v>8220</v>
      </c>
      <c r="G4043" t="s">
        <v>8223</v>
      </c>
      <c r="H4043" t="s">
        <v>8245</v>
      </c>
      <c r="I4043" s="14">
        <v>1455647587</v>
      </c>
      <c r="J4043" s="14">
        <v>1453487587</v>
      </c>
      <c r="K4043" t="b">
        <v>0</v>
      </c>
      <c r="L4043">
        <v>1</v>
      </c>
      <c r="M4043" t="b">
        <v>0</v>
      </c>
      <c r="N4043" t="s">
        <v>8269</v>
      </c>
      <c r="O4043">
        <f t="shared" si="294"/>
        <v>0</v>
      </c>
      <c r="P4043" t="s">
        <v>8319</v>
      </c>
      <c r="Q4043" t="s">
        <v>8320</v>
      </c>
      <c r="R4043" s="12">
        <f t="shared" si="291"/>
        <v>42391.772997685184</v>
      </c>
      <c r="S4043" s="13">
        <f t="shared" si="292"/>
        <v>42416.772997685184</v>
      </c>
    </row>
    <row r="4044" spans="1:20" ht="43.2" x14ac:dyDescent="0.3">
      <c r="A4044">
        <v>521</v>
      </c>
      <c r="B4044" s="3" t="s">
        <v>522</v>
      </c>
      <c r="C4044" s="3" t="s">
        <v>4631</v>
      </c>
      <c r="D4044" s="6">
        <v>5000</v>
      </c>
      <c r="E4044" s="8">
        <v>5232</v>
      </c>
      <c r="F4044" t="s">
        <v>8218</v>
      </c>
      <c r="G4044" t="s">
        <v>8223</v>
      </c>
      <c r="H4044" t="s">
        <v>8245</v>
      </c>
      <c r="I4044" s="14">
        <v>1477976340</v>
      </c>
      <c r="J4044" s="14">
        <v>1475460819</v>
      </c>
      <c r="K4044" t="b">
        <v>0</v>
      </c>
      <c r="L4044">
        <v>56</v>
      </c>
      <c r="M4044" t="b">
        <v>1</v>
      </c>
      <c r="N4044" t="s">
        <v>8269</v>
      </c>
      <c r="O4044">
        <f t="shared" si="294"/>
        <v>105</v>
      </c>
      <c r="P4044" t="s">
        <v>8319</v>
      </c>
      <c r="Q4044" t="s">
        <v>8320</v>
      </c>
      <c r="R4044" s="12">
        <f t="shared" si="291"/>
        <v>42646.092812499999</v>
      </c>
      <c r="S4044" s="13">
        <f t="shared" si="292"/>
        <v>42675.207638888889</v>
      </c>
      <c r="T4044">
        <f>YEAR(R4044)</f>
        <v>2016</v>
      </c>
    </row>
    <row r="4045" spans="1:20" ht="43.2" x14ac:dyDescent="0.3">
      <c r="A4045">
        <v>2888</v>
      </c>
      <c r="B4045" s="3" t="s">
        <v>2888</v>
      </c>
      <c r="C4045" s="3" t="s">
        <v>6998</v>
      </c>
      <c r="D4045" s="6">
        <v>30000</v>
      </c>
      <c r="E4045" s="8">
        <v>0</v>
      </c>
      <c r="F4045" t="s">
        <v>8220</v>
      </c>
      <c r="G4045" t="s">
        <v>8223</v>
      </c>
      <c r="H4045" t="s">
        <v>8245</v>
      </c>
      <c r="I4045" s="14">
        <v>1413608340</v>
      </c>
      <c r="J4045" s="14">
        <v>1412945440</v>
      </c>
      <c r="K4045" t="b">
        <v>0</v>
      </c>
      <c r="L4045">
        <v>0</v>
      </c>
      <c r="M4045" t="b">
        <v>0</v>
      </c>
      <c r="N4045" t="s">
        <v>8269</v>
      </c>
      <c r="O4045">
        <f t="shared" si="294"/>
        <v>0</v>
      </c>
      <c r="P4045" t="s">
        <v>8319</v>
      </c>
      <c r="Q4045" t="s">
        <v>8320</v>
      </c>
      <c r="R4045" s="12">
        <f t="shared" si="291"/>
        <v>41922.535185185188</v>
      </c>
      <c r="S4045" s="13">
        <f t="shared" si="292"/>
        <v>41930.207638888889</v>
      </c>
    </row>
    <row r="4046" spans="1:20" ht="43.2" x14ac:dyDescent="0.3">
      <c r="A4046">
        <v>3345</v>
      </c>
      <c r="B4046" s="3" t="s">
        <v>3345</v>
      </c>
      <c r="C4046" s="3" t="s">
        <v>7455</v>
      </c>
      <c r="D4046" s="6">
        <v>500</v>
      </c>
      <c r="E4046" s="8">
        <v>650</v>
      </c>
      <c r="F4046" t="s">
        <v>8218</v>
      </c>
      <c r="G4046" t="s">
        <v>8223</v>
      </c>
      <c r="H4046" t="s">
        <v>8245</v>
      </c>
      <c r="I4046" s="14">
        <v>1429317420</v>
      </c>
      <c r="J4046" s="14">
        <v>1424226768</v>
      </c>
      <c r="K4046" t="b">
        <v>0</v>
      </c>
      <c r="L4046">
        <v>13</v>
      </c>
      <c r="M4046" t="b">
        <v>1</v>
      </c>
      <c r="N4046" t="s">
        <v>8269</v>
      </c>
      <c r="O4046">
        <f t="shared" si="294"/>
        <v>130</v>
      </c>
      <c r="P4046" t="s">
        <v>8319</v>
      </c>
      <c r="Q4046" t="s">
        <v>8320</v>
      </c>
      <c r="R4046" s="12">
        <f t="shared" si="291"/>
        <v>42053.106111111112</v>
      </c>
      <c r="S4046" s="13">
        <f t="shared" si="292"/>
        <v>42112.025694444441</v>
      </c>
      <c r="T4046">
        <f>YEAR(R4046)</f>
        <v>2015</v>
      </c>
    </row>
    <row r="4047" spans="1:20" ht="57.6" x14ac:dyDescent="0.3">
      <c r="A4047">
        <v>3849</v>
      </c>
      <c r="B4047" s="3" t="s">
        <v>3846</v>
      </c>
      <c r="C4047" s="3" t="s">
        <v>7958</v>
      </c>
      <c r="D4047" s="6">
        <v>30000</v>
      </c>
      <c r="E4047" s="8">
        <v>2113</v>
      </c>
      <c r="F4047" t="s">
        <v>8220</v>
      </c>
      <c r="G4047" t="s">
        <v>8235</v>
      </c>
      <c r="H4047" t="s">
        <v>8248</v>
      </c>
      <c r="I4047" s="14">
        <v>1434047084</v>
      </c>
      <c r="J4047" s="14">
        <v>1431455084</v>
      </c>
      <c r="K4047" t="b">
        <v>1</v>
      </c>
      <c r="L4047">
        <v>28</v>
      </c>
      <c r="M4047" t="b">
        <v>0</v>
      </c>
      <c r="N4047" t="s">
        <v>8269</v>
      </c>
      <c r="O4047">
        <f t="shared" si="294"/>
        <v>7</v>
      </c>
      <c r="P4047" t="s">
        <v>8319</v>
      </c>
      <c r="Q4047" t="s">
        <v>8320</v>
      </c>
      <c r="R4047" s="12">
        <f t="shared" si="291"/>
        <v>42136.767175925925</v>
      </c>
      <c r="S4047" s="13">
        <f t="shared" si="292"/>
        <v>42166.767175925925</v>
      </c>
    </row>
    <row r="4048" spans="1:20" ht="43.2" x14ac:dyDescent="0.3">
      <c r="A4048">
        <v>3463</v>
      </c>
      <c r="B4048" s="3" t="s">
        <v>3462</v>
      </c>
      <c r="C4048" s="3" t="s">
        <v>7573</v>
      </c>
      <c r="D4048" s="6">
        <v>10000</v>
      </c>
      <c r="E4048" s="8">
        <v>10338</v>
      </c>
      <c r="F4048" t="s">
        <v>8218</v>
      </c>
      <c r="G4048" t="s">
        <v>8228</v>
      </c>
      <c r="H4048" t="s">
        <v>8250</v>
      </c>
      <c r="I4048" s="14">
        <v>1476158340</v>
      </c>
      <c r="J4048" s="14">
        <v>1472594585</v>
      </c>
      <c r="K4048" t="b">
        <v>0</v>
      </c>
      <c r="L4048">
        <v>114</v>
      </c>
      <c r="M4048" t="b">
        <v>1</v>
      </c>
      <c r="N4048" t="s">
        <v>8269</v>
      </c>
      <c r="O4048">
        <f t="shared" si="294"/>
        <v>103</v>
      </c>
      <c r="P4048" t="s">
        <v>8319</v>
      </c>
      <c r="Q4048" t="s">
        <v>8320</v>
      </c>
      <c r="R4048" s="12">
        <f t="shared" si="291"/>
        <v>42612.918807870374</v>
      </c>
      <c r="S4048" s="13">
        <f t="shared" si="292"/>
        <v>42654.165972222225</v>
      </c>
    </row>
    <row r="4049" spans="1:20" ht="43.2" x14ac:dyDescent="0.3">
      <c r="A4049">
        <v>3981</v>
      </c>
      <c r="B4049" s="3" t="s">
        <v>3358</v>
      </c>
      <c r="C4049" s="3" t="s">
        <v>7469</v>
      </c>
      <c r="D4049" s="6">
        <v>30000</v>
      </c>
      <c r="E4049" s="8">
        <v>1225</v>
      </c>
      <c r="F4049" t="s">
        <v>8220</v>
      </c>
      <c r="G4049" t="s">
        <v>8223</v>
      </c>
      <c r="H4049" t="s">
        <v>8245</v>
      </c>
      <c r="I4049" s="14">
        <v>1468729149</v>
      </c>
      <c r="J4049" s="14">
        <v>1463545149</v>
      </c>
      <c r="K4049" t="b">
        <v>0</v>
      </c>
      <c r="L4049">
        <v>7</v>
      </c>
      <c r="M4049" t="b">
        <v>0</v>
      </c>
      <c r="N4049" t="s">
        <v>8269</v>
      </c>
      <c r="O4049">
        <f t="shared" si="294"/>
        <v>4</v>
      </c>
      <c r="P4049" t="s">
        <v>8319</v>
      </c>
      <c r="Q4049" t="s">
        <v>8320</v>
      </c>
      <c r="R4049" s="12">
        <f t="shared" si="291"/>
        <v>42508.179965277777</v>
      </c>
      <c r="S4049" s="13">
        <f t="shared" si="292"/>
        <v>42568.179965277777</v>
      </c>
    </row>
    <row r="4050" spans="1:20" ht="43.2" x14ac:dyDescent="0.3">
      <c r="A4050">
        <v>4095</v>
      </c>
      <c r="B4050" s="3" t="s">
        <v>4091</v>
      </c>
      <c r="C4050" s="3" t="s">
        <v>8198</v>
      </c>
      <c r="D4050" s="6">
        <v>30000</v>
      </c>
      <c r="E4050" s="8">
        <v>800</v>
      </c>
      <c r="F4050" t="s">
        <v>8220</v>
      </c>
      <c r="G4050" t="s">
        <v>8237</v>
      </c>
      <c r="H4050" t="s">
        <v>8255</v>
      </c>
      <c r="I4050" s="14">
        <v>1482108350</v>
      </c>
      <c r="J4050" s="14">
        <v>1479516350</v>
      </c>
      <c r="K4050" t="b">
        <v>0</v>
      </c>
      <c r="L4050">
        <v>1</v>
      </c>
      <c r="M4050" t="b">
        <v>0</v>
      </c>
      <c r="N4050" t="s">
        <v>8269</v>
      </c>
      <c r="O4050">
        <f t="shared" si="294"/>
        <v>3</v>
      </c>
      <c r="P4050" t="s">
        <v>8319</v>
      </c>
      <c r="Q4050" t="s">
        <v>8320</v>
      </c>
      <c r="R4050" s="12">
        <f t="shared" si="291"/>
        <v>42693.031828703708</v>
      </c>
      <c r="S4050" s="13">
        <f t="shared" si="292"/>
        <v>42723.031828703708</v>
      </c>
    </row>
    <row r="4051" spans="1:20" ht="43.2" x14ac:dyDescent="0.3">
      <c r="A4051">
        <v>2910</v>
      </c>
      <c r="B4051" s="3" t="s">
        <v>2910</v>
      </c>
      <c r="C4051" s="3" t="s">
        <v>7020</v>
      </c>
      <c r="D4051" s="6">
        <v>30000</v>
      </c>
      <c r="E4051" s="8">
        <v>1</v>
      </c>
      <c r="F4051" t="s">
        <v>8220</v>
      </c>
      <c r="G4051" t="s">
        <v>8224</v>
      </c>
      <c r="H4051" t="s">
        <v>8246</v>
      </c>
      <c r="I4051" s="14">
        <v>1434139887</v>
      </c>
      <c r="J4051" s="14">
        <v>1428955887</v>
      </c>
      <c r="K4051" t="b">
        <v>0</v>
      </c>
      <c r="L4051">
        <v>1</v>
      </c>
      <c r="M4051" t="b">
        <v>0</v>
      </c>
      <c r="N4051" t="s">
        <v>8269</v>
      </c>
      <c r="O4051">
        <f t="shared" si="294"/>
        <v>0</v>
      </c>
      <c r="P4051" t="s">
        <v>8319</v>
      </c>
      <c r="Q4051" t="s">
        <v>8320</v>
      </c>
      <c r="R4051" s="12">
        <f t="shared" si="291"/>
        <v>42107.841284722221</v>
      </c>
      <c r="S4051" s="13">
        <f t="shared" si="292"/>
        <v>42167.841284722221</v>
      </c>
    </row>
    <row r="4052" spans="1:20" ht="43.2" x14ac:dyDescent="0.3">
      <c r="A4052">
        <v>3335</v>
      </c>
      <c r="B4052" s="3" t="s">
        <v>3335</v>
      </c>
      <c r="C4052" s="3" t="s">
        <v>7445</v>
      </c>
      <c r="D4052" s="6">
        <v>5000</v>
      </c>
      <c r="E4052" s="8">
        <v>5016</v>
      </c>
      <c r="F4052" t="s">
        <v>8218</v>
      </c>
      <c r="G4052" t="s">
        <v>8224</v>
      </c>
      <c r="H4052" t="s">
        <v>8246</v>
      </c>
      <c r="I4052" s="14">
        <v>1407106800</v>
      </c>
      <c r="J4052" s="14">
        <v>1404749446</v>
      </c>
      <c r="K4052" t="b">
        <v>0</v>
      </c>
      <c r="L4052">
        <v>63</v>
      </c>
      <c r="M4052" t="b">
        <v>1</v>
      </c>
      <c r="N4052" t="s">
        <v>8269</v>
      </c>
      <c r="O4052">
        <f t="shared" si="294"/>
        <v>100</v>
      </c>
      <c r="P4052" t="s">
        <v>8319</v>
      </c>
      <c r="Q4052" t="s">
        <v>8320</v>
      </c>
      <c r="R4052" s="12">
        <f t="shared" si="291"/>
        <v>41827.674143518518</v>
      </c>
      <c r="S4052" s="13">
        <f t="shared" si="292"/>
        <v>41854.958333333336</v>
      </c>
    </row>
    <row r="4053" spans="1:20" ht="43.2" x14ac:dyDescent="0.3">
      <c r="A4053">
        <v>2781</v>
      </c>
      <c r="B4053" s="3" t="s">
        <v>2781</v>
      </c>
      <c r="C4053" s="3" t="s">
        <v>6891</v>
      </c>
      <c r="D4053" s="6">
        <v>1250</v>
      </c>
      <c r="E4053" s="8">
        <v>1316</v>
      </c>
      <c r="F4053" t="s">
        <v>8218</v>
      </c>
      <c r="G4053" t="s">
        <v>8223</v>
      </c>
      <c r="H4053" t="s">
        <v>8245</v>
      </c>
      <c r="I4053" s="14">
        <v>1423724400</v>
      </c>
      <c r="J4053" s="14">
        <v>1421274954</v>
      </c>
      <c r="K4053" t="b">
        <v>0</v>
      </c>
      <c r="L4053">
        <v>28</v>
      </c>
      <c r="M4053" t="b">
        <v>1</v>
      </c>
      <c r="N4053" t="s">
        <v>8269</v>
      </c>
      <c r="O4053">
        <f t="shared" si="294"/>
        <v>105</v>
      </c>
      <c r="P4053" t="s">
        <v>8319</v>
      </c>
      <c r="Q4053" t="s">
        <v>8320</v>
      </c>
      <c r="R4053" s="12">
        <f t="shared" si="291"/>
        <v>42018.94159722222</v>
      </c>
      <c r="S4053" s="13">
        <f t="shared" si="292"/>
        <v>42047.291666666672</v>
      </c>
      <c r="T4053">
        <f>YEAR(R4053)</f>
        <v>2015</v>
      </c>
    </row>
    <row r="4054" spans="1:20" ht="43.2" x14ac:dyDescent="0.3">
      <c r="A4054">
        <v>3278</v>
      </c>
      <c r="B4054" s="3" t="s">
        <v>3278</v>
      </c>
      <c r="C4054" s="3" t="s">
        <v>7388</v>
      </c>
      <c r="D4054" s="6">
        <v>2500</v>
      </c>
      <c r="E4054" s="8">
        <v>2585</v>
      </c>
      <c r="F4054" t="s">
        <v>8218</v>
      </c>
      <c r="G4054" t="s">
        <v>8224</v>
      </c>
      <c r="H4054" t="s">
        <v>8246</v>
      </c>
      <c r="I4054" s="14">
        <v>1433017303</v>
      </c>
      <c r="J4054" s="14">
        <v>1430425303</v>
      </c>
      <c r="K4054" t="b">
        <v>1</v>
      </c>
      <c r="L4054">
        <v>34</v>
      </c>
      <c r="M4054" t="b">
        <v>1</v>
      </c>
      <c r="N4054" t="s">
        <v>8269</v>
      </c>
      <c r="O4054">
        <f t="shared" si="294"/>
        <v>103</v>
      </c>
      <c r="P4054" t="s">
        <v>8319</v>
      </c>
      <c r="Q4054" t="s">
        <v>8320</v>
      </c>
      <c r="R4054" s="12">
        <f t="shared" si="291"/>
        <v>42124.848414351851</v>
      </c>
      <c r="S4054" s="13">
        <f t="shared" si="292"/>
        <v>42154.848414351851</v>
      </c>
    </row>
    <row r="4055" spans="1:20" ht="43.2" x14ac:dyDescent="0.3">
      <c r="A4055">
        <v>3342</v>
      </c>
      <c r="B4055" s="3" t="s">
        <v>3342</v>
      </c>
      <c r="C4055" s="3" t="s">
        <v>7452</v>
      </c>
      <c r="D4055" s="6">
        <v>6000</v>
      </c>
      <c r="E4055" s="8">
        <v>6100</v>
      </c>
      <c r="F4055" t="s">
        <v>8218</v>
      </c>
      <c r="G4055" t="s">
        <v>8223</v>
      </c>
      <c r="H4055" t="s">
        <v>8245</v>
      </c>
      <c r="I4055" s="14">
        <v>1427864340</v>
      </c>
      <c r="J4055" s="14">
        <v>1425020810</v>
      </c>
      <c r="K4055" t="b">
        <v>0</v>
      </c>
      <c r="L4055">
        <v>78</v>
      </c>
      <c r="M4055" t="b">
        <v>1</v>
      </c>
      <c r="N4055" t="s">
        <v>8269</v>
      </c>
      <c r="O4055">
        <f t="shared" si="294"/>
        <v>102</v>
      </c>
      <c r="P4055" t="s">
        <v>8319</v>
      </c>
      <c r="Q4055" t="s">
        <v>8320</v>
      </c>
      <c r="R4055" s="12">
        <f t="shared" si="291"/>
        <v>42062.296412037031</v>
      </c>
      <c r="S4055" s="13">
        <f t="shared" si="292"/>
        <v>42095.207638888889</v>
      </c>
      <c r="T4055">
        <f t="shared" ref="T4055:T4056" si="295">YEAR(R4055)</f>
        <v>2015</v>
      </c>
    </row>
    <row r="4056" spans="1:20" ht="43.2" x14ac:dyDescent="0.3">
      <c r="A4056">
        <v>3462</v>
      </c>
      <c r="B4056" s="3" t="s">
        <v>3461</v>
      </c>
      <c r="C4056" s="3" t="s">
        <v>7572</v>
      </c>
      <c r="D4056" s="6">
        <v>250</v>
      </c>
      <c r="E4056" s="8">
        <v>505</v>
      </c>
      <c r="F4056" t="s">
        <v>8218</v>
      </c>
      <c r="G4056" t="s">
        <v>8223</v>
      </c>
      <c r="H4056" t="s">
        <v>8245</v>
      </c>
      <c r="I4056" s="14">
        <v>1436551200</v>
      </c>
      <c r="J4056" s="14">
        <v>1435181628</v>
      </c>
      <c r="K4056" t="b">
        <v>0</v>
      </c>
      <c r="L4056">
        <v>17</v>
      </c>
      <c r="M4056" t="b">
        <v>1</v>
      </c>
      <c r="N4056" t="s">
        <v>8269</v>
      </c>
      <c r="O4056">
        <f t="shared" si="294"/>
        <v>202</v>
      </c>
      <c r="P4056" t="s">
        <v>8319</v>
      </c>
      <c r="Q4056" t="s">
        <v>8320</v>
      </c>
      <c r="R4056" s="12">
        <f t="shared" si="291"/>
        <v>42179.898472222223</v>
      </c>
      <c r="S4056" s="13">
        <f t="shared" si="292"/>
        <v>42195.75</v>
      </c>
      <c r="T4056">
        <f t="shared" si="295"/>
        <v>2015</v>
      </c>
    </row>
    <row r="4057" spans="1:20" ht="43.2" x14ac:dyDescent="0.3">
      <c r="A4057">
        <v>3948</v>
      </c>
      <c r="B4057" s="3" t="s">
        <v>3945</v>
      </c>
      <c r="C4057" s="3" t="s">
        <v>8056</v>
      </c>
      <c r="D4057" s="6">
        <v>30000</v>
      </c>
      <c r="E4057" s="8">
        <v>0</v>
      </c>
      <c r="F4057" t="s">
        <v>8220</v>
      </c>
      <c r="G4057" t="s">
        <v>8225</v>
      </c>
      <c r="H4057" t="s">
        <v>8247</v>
      </c>
      <c r="I4057" s="14">
        <v>1410076123</v>
      </c>
      <c r="J4057" s="14">
        <v>1404892123</v>
      </c>
      <c r="K4057" t="b">
        <v>0</v>
      </c>
      <c r="L4057">
        <v>0</v>
      </c>
      <c r="M4057" t="b">
        <v>0</v>
      </c>
      <c r="N4057" t="s">
        <v>8269</v>
      </c>
      <c r="O4057">
        <f t="shared" si="294"/>
        <v>0</v>
      </c>
      <c r="P4057" t="s">
        <v>8319</v>
      </c>
      <c r="Q4057" t="s">
        <v>8320</v>
      </c>
      <c r="R4057" s="12">
        <f t="shared" si="291"/>
        <v>41829.325497685182</v>
      </c>
      <c r="S4057" s="13">
        <f t="shared" si="292"/>
        <v>41889.325497685182</v>
      </c>
    </row>
    <row r="4058" spans="1:20" ht="43.2" x14ac:dyDescent="0.3">
      <c r="A4058">
        <v>3566</v>
      </c>
      <c r="B4058" s="3" t="s">
        <v>3565</v>
      </c>
      <c r="C4058" s="3" t="s">
        <v>7676</v>
      </c>
      <c r="D4058" s="6">
        <v>2000</v>
      </c>
      <c r="E4058" s="8">
        <v>2095</v>
      </c>
      <c r="F4058" t="s">
        <v>8218</v>
      </c>
      <c r="G4058" t="s">
        <v>8224</v>
      </c>
      <c r="H4058" t="s">
        <v>8246</v>
      </c>
      <c r="I4058" s="14">
        <v>1422015083</v>
      </c>
      <c r="J4058" s="14">
        <v>1419423083</v>
      </c>
      <c r="K4058" t="b">
        <v>0</v>
      </c>
      <c r="L4058">
        <v>38</v>
      </c>
      <c r="M4058" t="b">
        <v>1</v>
      </c>
      <c r="N4058" t="s">
        <v>8269</v>
      </c>
      <c r="O4058">
        <f t="shared" si="294"/>
        <v>105</v>
      </c>
      <c r="P4058" t="s">
        <v>8319</v>
      </c>
      <c r="Q4058" t="s">
        <v>8320</v>
      </c>
      <c r="R4058" s="12">
        <f t="shared" si="291"/>
        <v>41997.507905092592</v>
      </c>
      <c r="S4058" s="13">
        <f t="shared" si="292"/>
        <v>42027.507905092592</v>
      </c>
    </row>
    <row r="4059" spans="1:20" ht="57.6" x14ac:dyDescent="0.3">
      <c r="A4059">
        <v>4105</v>
      </c>
      <c r="B4059" s="3" t="s">
        <v>4101</v>
      </c>
      <c r="C4059" s="3" t="s">
        <v>8208</v>
      </c>
      <c r="D4059" s="6">
        <v>33000</v>
      </c>
      <c r="E4059" s="8">
        <v>2300</v>
      </c>
      <c r="F4059" t="s">
        <v>8220</v>
      </c>
      <c r="G4059" t="s">
        <v>8237</v>
      </c>
      <c r="H4059" t="s">
        <v>8255</v>
      </c>
      <c r="I4059" s="14">
        <v>1482711309</v>
      </c>
      <c r="J4059" s="14">
        <v>1479860109</v>
      </c>
      <c r="K4059" t="b">
        <v>0</v>
      </c>
      <c r="L4059">
        <v>6</v>
      </c>
      <c r="M4059" t="b">
        <v>0</v>
      </c>
      <c r="N4059" t="s">
        <v>8269</v>
      </c>
      <c r="O4059">
        <f t="shared" si="294"/>
        <v>7</v>
      </c>
      <c r="P4059" t="s">
        <v>8319</v>
      </c>
      <c r="Q4059" t="s">
        <v>8320</v>
      </c>
      <c r="R4059" s="12">
        <f t="shared" si="291"/>
        <v>42697.010520833333</v>
      </c>
      <c r="S4059" s="13">
        <f t="shared" si="292"/>
        <v>42730.010520833333</v>
      </c>
    </row>
    <row r="4060" spans="1:20" ht="57.6" x14ac:dyDescent="0.3">
      <c r="A4060">
        <v>2848</v>
      </c>
      <c r="B4060" s="3" t="s">
        <v>2848</v>
      </c>
      <c r="C4060" s="3" t="s">
        <v>6958</v>
      </c>
      <c r="D4060" s="6">
        <v>35000</v>
      </c>
      <c r="E4060" s="8">
        <v>70</v>
      </c>
      <c r="F4060" t="s">
        <v>8220</v>
      </c>
      <c r="G4060" t="s">
        <v>8223</v>
      </c>
      <c r="H4060" t="s">
        <v>8245</v>
      </c>
      <c r="I4060" s="14">
        <v>1432913659</v>
      </c>
      <c r="J4060" s="14">
        <v>1430321659</v>
      </c>
      <c r="K4060" t="b">
        <v>0</v>
      </c>
      <c r="L4060">
        <v>3</v>
      </c>
      <c r="M4060" t="b">
        <v>0</v>
      </c>
      <c r="N4060" t="s">
        <v>8269</v>
      </c>
      <c r="O4060">
        <f t="shared" si="294"/>
        <v>0</v>
      </c>
      <c r="P4060" t="s">
        <v>8319</v>
      </c>
      <c r="Q4060" t="s">
        <v>8320</v>
      </c>
      <c r="R4060" s="12">
        <f t="shared" si="291"/>
        <v>42123.648831018523</v>
      </c>
      <c r="S4060" s="13">
        <f t="shared" si="292"/>
        <v>42153.648831018523</v>
      </c>
    </row>
    <row r="4061" spans="1:20" x14ac:dyDescent="0.3">
      <c r="A4061">
        <v>3467</v>
      </c>
      <c r="B4061" s="3" t="s">
        <v>3466</v>
      </c>
      <c r="C4061" s="3" t="s">
        <v>7577</v>
      </c>
      <c r="D4061" s="6">
        <v>3000</v>
      </c>
      <c r="E4061" s="8">
        <v>3030</v>
      </c>
      <c r="F4061" t="s">
        <v>8218</v>
      </c>
      <c r="G4061" t="s">
        <v>8223</v>
      </c>
      <c r="H4061" t="s">
        <v>8245</v>
      </c>
      <c r="I4061" s="14">
        <v>1426864032</v>
      </c>
      <c r="J4061" s="14">
        <v>1424275632</v>
      </c>
      <c r="K4061" t="b">
        <v>0</v>
      </c>
      <c r="L4061">
        <v>47</v>
      </c>
      <c r="M4061" t="b">
        <v>1</v>
      </c>
      <c r="N4061" t="s">
        <v>8269</v>
      </c>
      <c r="O4061">
        <f t="shared" si="294"/>
        <v>101</v>
      </c>
      <c r="P4061" t="s">
        <v>8319</v>
      </c>
      <c r="Q4061" t="s">
        <v>8320</v>
      </c>
      <c r="R4061" s="12">
        <f t="shared" si="291"/>
        <v>42053.671666666662</v>
      </c>
      <c r="S4061" s="13">
        <f t="shared" si="292"/>
        <v>42083.630000000005</v>
      </c>
      <c r="T4061">
        <f t="shared" ref="T4061:T4062" si="296">YEAR(R4061)</f>
        <v>2015</v>
      </c>
    </row>
    <row r="4062" spans="1:20" ht="43.2" x14ac:dyDescent="0.3">
      <c r="A4062">
        <v>3166</v>
      </c>
      <c r="B4062" s="3" t="s">
        <v>3166</v>
      </c>
      <c r="C4062" s="3" t="s">
        <v>7276</v>
      </c>
      <c r="D4062" s="6">
        <v>35000</v>
      </c>
      <c r="E4062" s="8">
        <v>56079.83</v>
      </c>
      <c r="F4062" t="s">
        <v>8218</v>
      </c>
      <c r="G4062" t="s">
        <v>8223</v>
      </c>
      <c r="H4062" t="s">
        <v>8245</v>
      </c>
      <c r="I4062" s="14">
        <v>1416988740</v>
      </c>
      <c r="J4062" s="14">
        <v>1414514153</v>
      </c>
      <c r="K4062" t="b">
        <v>1</v>
      </c>
      <c r="L4062">
        <v>930</v>
      </c>
      <c r="M4062" t="b">
        <v>1</v>
      </c>
      <c r="N4062" t="s">
        <v>8269</v>
      </c>
      <c r="O4062">
        <f t="shared" si="294"/>
        <v>160</v>
      </c>
      <c r="P4062" t="s">
        <v>8319</v>
      </c>
      <c r="Q4062" t="s">
        <v>8320</v>
      </c>
      <c r="R4062" s="12">
        <f t="shared" si="291"/>
        <v>41940.69158564815</v>
      </c>
      <c r="S4062" s="13">
        <f t="shared" si="292"/>
        <v>41969.332638888889</v>
      </c>
      <c r="T4062">
        <f t="shared" si="296"/>
        <v>2014</v>
      </c>
    </row>
    <row r="4063" spans="1:20" ht="57.6" x14ac:dyDescent="0.3">
      <c r="A4063">
        <v>2857</v>
      </c>
      <c r="B4063" s="3" t="s">
        <v>2857</v>
      </c>
      <c r="C4063" s="3" t="s">
        <v>6967</v>
      </c>
      <c r="D4063" s="6">
        <v>38000</v>
      </c>
      <c r="E4063" s="8">
        <v>7500</v>
      </c>
      <c r="F4063" t="s">
        <v>8220</v>
      </c>
      <c r="G4063" t="s">
        <v>8237</v>
      </c>
      <c r="H4063" t="s">
        <v>8255</v>
      </c>
      <c r="I4063" s="14">
        <v>1487613600</v>
      </c>
      <c r="J4063" s="14">
        <v>1482444295</v>
      </c>
      <c r="K4063" t="b">
        <v>0</v>
      </c>
      <c r="L4063">
        <v>15</v>
      </c>
      <c r="M4063" t="b">
        <v>0</v>
      </c>
      <c r="N4063" t="s">
        <v>8269</v>
      </c>
      <c r="O4063">
        <f t="shared" si="294"/>
        <v>20</v>
      </c>
      <c r="P4063" t="s">
        <v>8319</v>
      </c>
      <c r="Q4063" t="s">
        <v>8320</v>
      </c>
      <c r="R4063" s="12">
        <f t="shared" si="291"/>
        <v>42726.920081018514</v>
      </c>
      <c r="S4063" s="13">
        <f t="shared" si="292"/>
        <v>42786.75</v>
      </c>
    </row>
    <row r="4064" spans="1:20" ht="57.6" x14ac:dyDescent="0.3">
      <c r="A4064">
        <v>3845</v>
      </c>
      <c r="B4064" s="3" t="s">
        <v>3842</v>
      </c>
      <c r="C4064" s="3" t="s">
        <v>7954</v>
      </c>
      <c r="D4064" s="6">
        <v>40000</v>
      </c>
      <c r="E4064" s="8">
        <v>842</v>
      </c>
      <c r="F4064" t="s">
        <v>8220</v>
      </c>
      <c r="G4064" t="s">
        <v>8223</v>
      </c>
      <c r="H4064" t="s">
        <v>8245</v>
      </c>
      <c r="I4064" s="14">
        <v>1443711774</v>
      </c>
      <c r="J4064" s="14">
        <v>1441119774</v>
      </c>
      <c r="K4064" t="b">
        <v>1</v>
      </c>
      <c r="L4064">
        <v>12</v>
      </c>
      <c r="M4064" t="b">
        <v>0</v>
      </c>
      <c r="N4064" t="s">
        <v>8269</v>
      </c>
      <c r="O4064">
        <f t="shared" si="294"/>
        <v>2</v>
      </c>
      <c r="P4064" t="s">
        <v>8319</v>
      </c>
      <c r="Q4064" t="s">
        <v>8320</v>
      </c>
      <c r="R4064" s="12">
        <f t="shared" si="291"/>
        <v>42248.627013888887</v>
      </c>
      <c r="S4064" s="13">
        <f t="shared" si="292"/>
        <v>42278.627013888887</v>
      </c>
    </row>
    <row r="4065" spans="1:20" ht="43.2" x14ac:dyDescent="0.3">
      <c r="A4065">
        <v>526</v>
      </c>
      <c r="B4065" s="3" t="s">
        <v>527</v>
      </c>
      <c r="C4065" s="3" t="s">
        <v>4636</v>
      </c>
      <c r="D4065" s="6">
        <v>1500</v>
      </c>
      <c r="E4065" s="8">
        <v>1710</v>
      </c>
      <c r="F4065" t="s">
        <v>8218</v>
      </c>
      <c r="G4065" t="s">
        <v>8224</v>
      </c>
      <c r="H4065" t="s">
        <v>8246</v>
      </c>
      <c r="I4065" s="14">
        <v>1438966800</v>
      </c>
      <c r="J4065" s="14">
        <v>1436278344</v>
      </c>
      <c r="K4065" t="b">
        <v>0</v>
      </c>
      <c r="L4065">
        <v>23</v>
      </c>
      <c r="M4065" t="b">
        <v>1</v>
      </c>
      <c r="N4065" t="s">
        <v>8269</v>
      </c>
      <c r="O4065">
        <f t="shared" si="294"/>
        <v>114</v>
      </c>
      <c r="P4065" t="s">
        <v>8319</v>
      </c>
      <c r="Q4065" t="s">
        <v>8320</v>
      </c>
      <c r="R4065" s="12">
        <f t="shared" si="291"/>
        <v>42192.591944444444</v>
      </c>
      <c r="S4065" s="13">
        <f t="shared" si="292"/>
        <v>42223.708333333328</v>
      </c>
    </row>
    <row r="4066" spans="1:20" ht="57.6" x14ac:dyDescent="0.3">
      <c r="A4066">
        <v>3361</v>
      </c>
      <c r="B4066" s="3" t="s">
        <v>3360</v>
      </c>
      <c r="C4066" s="3" t="s">
        <v>7471</v>
      </c>
      <c r="D4066" s="6">
        <v>5000</v>
      </c>
      <c r="E4066" s="8">
        <v>5673</v>
      </c>
      <c r="F4066" t="s">
        <v>8218</v>
      </c>
      <c r="G4066" t="s">
        <v>8223</v>
      </c>
      <c r="H4066" t="s">
        <v>8245</v>
      </c>
      <c r="I4066" s="14">
        <v>1409587140</v>
      </c>
      <c r="J4066" s="14">
        <v>1408062990</v>
      </c>
      <c r="K4066" t="b">
        <v>0</v>
      </c>
      <c r="L4066">
        <v>68</v>
      </c>
      <c r="M4066" t="b">
        <v>1</v>
      </c>
      <c r="N4066" t="s">
        <v>8269</v>
      </c>
      <c r="O4066">
        <f t="shared" si="294"/>
        <v>113</v>
      </c>
      <c r="P4066" t="s">
        <v>8319</v>
      </c>
      <c r="Q4066" t="s">
        <v>8320</v>
      </c>
      <c r="R4066" s="12">
        <f t="shared" si="291"/>
        <v>41866.025347222225</v>
      </c>
      <c r="S4066" s="13">
        <f t="shared" si="292"/>
        <v>41883.665972222225</v>
      </c>
      <c r="T4066">
        <f>YEAR(R4066)</f>
        <v>2014</v>
      </c>
    </row>
    <row r="4067" spans="1:20" ht="57.6" x14ac:dyDescent="0.3">
      <c r="A4067">
        <v>3625</v>
      </c>
      <c r="B4067" s="3" t="s">
        <v>3623</v>
      </c>
      <c r="C4067" s="3" t="s">
        <v>7735</v>
      </c>
      <c r="D4067" s="6">
        <v>3000</v>
      </c>
      <c r="E4067" s="8">
        <v>3080</v>
      </c>
      <c r="F4067" t="s">
        <v>8218</v>
      </c>
      <c r="G4067" t="s">
        <v>8224</v>
      </c>
      <c r="H4067" t="s">
        <v>8246</v>
      </c>
      <c r="I4067" s="14">
        <v>1435851577</v>
      </c>
      <c r="J4067" s="14">
        <v>1433259577</v>
      </c>
      <c r="K4067" t="b">
        <v>0</v>
      </c>
      <c r="L4067">
        <v>78</v>
      </c>
      <c r="M4067" t="b">
        <v>1</v>
      </c>
      <c r="N4067" t="s">
        <v>8269</v>
      </c>
      <c r="O4067">
        <f t="shared" si="294"/>
        <v>103</v>
      </c>
      <c r="P4067" t="s">
        <v>8319</v>
      </c>
      <c r="Q4067" t="s">
        <v>8320</v>
      </c>
      <c r="R4067" s="12">
        <f t="shared" si="291"/>
        <v>42157.652511574073</v>
      </c>
      <c r="S4067" s="13">
        <f t="shared" si="292"/>
        <v>42187.652511574073</v>
      </c>
    </row>
    <row r="4068" spans="1:20" ht="43.2" x14ac:dyDescent="0.3">
      <c r="A4068">
        <v>3429</v>
      </c>
      <c r="B4068" s="3" t="s">
        <v>3428</v>
      </c>
      <c r="C4068" s="3" t="s">
        <v>7539</v>
      </c>
      <c r="D4068" s="6">
        <v>150</v>
      </c>
      <c r="E4068" s="8">
        <v>195</v>
      </c>
      <c r="F4068" t="s">
        <v>8218</v>
      </c>
      <c r="G4068" t="s">
        <v>8224</v>
      </c>
      <c r="H4068" t="s">
        <v>8246</v>
      </c>
      <c r="I4068" s="14">
        <v>1478046661</v>
      </c>
      <c r="J4068" s="14">
        <v>1476837061</v>
      </c>
      <c r="K4068" t="b">
        <v>0</v>
      </c>
      <c r="L4068">
        <v>12</v>
      </c>
      <c r="M4068" t="b">
        <v>1</v>
      </c>
      <c r="N4068" t="s">
        <v>8269</v>
      </c>
      <c r="O4068">
        <f t="shared" si="294"/>
        <v>130</v>
      </c>
      <c r="P4068" t="s">
        <v>8319</v>
      </c>
      <c r="Q4068" t="s">
        <v>8320</v>
      </c>
      <c r="R4068" s="12">
        <f t="shared" si="291"/>
        <v>42662.021539351852</v>
      </c>
      <c r="S4068" s="13">
        <f t="shared" si="292"/>
        <v>42676.021539351852</v>
      </c>
    </row>
    <row r="4069" spans="1:20" ht="43.2" x14ac:dyDescent="0.3">
      <c r="A4069">
        <v>3303</v>
      </c>
      <c r="B4069" s="3" t="s">
        <v>3303</v>
      </c>
      <c r="C4069" s="3" t="s">
        <v>7413</v>
      </c>
      <c r="D4069" s="6">
        <v>1800</v>
      </c>
      <c r="E4069" s="8">
        <v>2086</v>
      </c>
      <c r="F4069" t="s">
        <v>8218</v>
      </c>
      <c r="G4069" t="s">
        <v>8223</v>
      </c>
      <c r="H4069" t="s">
        <v>8245</v>
      </c>
      <c r="I4069" s="14">
        <v>1427553484</v>
      </c>
      <c r="J4069" s="14">
        <v>1424533084</v>
      </c>
      <c r="K4069" t="b">
        <v>0</v>
      </c>
      <c r="L4069">
        <v>35</v>
      </c>
      <c r="M4069" t="b">
        <v>1</v>
      </c>
      <c r="N4069" t="s">
        <v>8269</v>
      </c>
      <c r="O4069">
        <f t="shared" si="294"/>
        <v>116</v>
      </c>
      <c r="P4069" t="s">
        <v>8319</v>
      </c>
      <c r="Q4069" t="s">
        <v>8320</v>
      </c>
      <c r="R4069" s="12">
        <f t="shared" si="291"/>
        <v>42056.65143518518</v>
      </c>
      <c r="S4069" s="13">
        <f t="shared" si="292"/>
        <v>42091.609768518523</v>
      </c>
      <c r="T4069">
        <f>YEAR(R4069)</f>
        <v>2015</v>
      </c>
    </row>
    <row r="4070" spans="1:20" ht="57.6" x14ac:dyDescent="0.3">
      <c r="A4070">
        <v>3350</v>
      </c>
      <c r="B4070" s="3" t="s">
        <v>3349</v>
      </c>
      <c r="C4070" s="3" t="s">
        <v>7460</v>
      </c>
      <c r="D4070" s="6">
        <v>3500</v>
      </c>
      <c r="E4070" s="8">
        <v>3655</v>
      </c>
      <c r="F4070" t="s">
        <v>8218</v>
      </c>
      <c r="G4070" t="s">
        <v>8242</v>
      </c>
      <c r="H4070" t="s">
        <v>8248</v>
      </c>
      <c r="I4070" s="14">
        <v>1448838000</v>
      </c>
      <c r="J4070" s="14">
        <v>1445791811</v>
      </c>
      <c r="K4070" t="b">
        <v>0</v>
      </c>
      <c r="L4070">
        <v>51</v>
      </c>
      <c r="M4070" t="b">
        <v>1</v>
      </c>
      <c r="N4070" t="s">
        <v>8269</v>
      </c>
      <c r="O4070">
        <f t="shared" si="294"/>
        <v>104</v>
      </c>
      <c r="P4070" t="s">
        <v>8319</v>
      </c>
      <c r="Q4070" t="s">
        <v>8320</v>
      </c>
      <c r="R4070" s="12">
        <f t="shared" si="291"/>
        <v>42302.701516203699</v>
      </c>
      <c r="S4070" s="13">
        <f t="shared" si="292"/>
        <v>42337.958333333328</v>
      </c>
    </row>
    <row r="4071" spans="1:20" ht="43.2" x14ac:dyDescent="0.3">
      <c r="A4071">
        <v>3406</v>
      </c>
      <c r="B4071" s="3" t="s">
        <v>3405</v>
      </c>
      <c r="C4071" s="3" t="s">
        <v>7516</v>
      </c>
      <c r="D4071" s="6">
        <v>10000</v>
      </c>
      <c r="E4071" s="8">
        <v>10031</v>
      </c>
      <c r="F4071" t="s">
        <v>8218</v>
      </c>
      <c r="G4071" t="s">
        <v>8223</v>
      </c>
      <c r="H4071" t="s">
        <v>8245</v>
      </c>
      <c r="I4071" s="14">
        <v>1405511376</v>
      </c>
      <c r="J4071" s="14">
        <v>1401623376</v>
      </c>
      <c r="K4071" t="b">
        <v>0</v>
      </c>
      <c r="L4071">
        <v>91</v>
      </c>
      <c r="M4071" t="b">
        <v>1</v>
      </c>
      <c r="N4071" t="s">
        <v>8269</v>
      </c>
      <c r="O4071">
        <f t="shared" si="294"/>
        <v>100</v>
      </c>
      <c r="P4071" t="s">
        <v>8319</v>
      </c>
      <c r="Q4071" t="s">
        <v>8320</v>
      </c>
      <c r="R4071" s="12">
        <f t="shared" si="291"/>
        <v>41791.492777777778</v>
      </c>
      <c r="S4071" s="13">
        <f t="shared" si="292"/>
        <v>41836.492777777778</v>
      </c>
      <c r="T4071">
        <f t="shared" ref="T4071:T4073" si="297">YEAR(R4071)</f>
        <v>2014</v>
      </c>
    </row>
    <row r="4072" spans="1:20" ht="43.2" x14ac:dyDescent="0.3">
      <c r="A4072">
        <v>3576</v>
      </c>
      <c r="B4072" s="3" t="s">
        <v>3575</v>
      </c>
      <c r="C4072" s="3" t="s">
        <v>7686</v>
      </c>
      <c r="D4072" s="6">
        <v>100</v>
      </c>
      <c r="E4072" s="8">
        <v>100</v>
      </c>
      <c r="F4072" t="s">
        <v>8218</v>
      </c>
      <c r="G4072" t="s">
        <v>8223</v>
      </c>
      <c r="H4072" t="s">
        <v>8245</v>
      </c>
      <c r="I4072" s="14">
        <v>1480947054</v>
      </c>
      <c r="J4072" s="14">
        <v>1475759454</v>
      </c>
      <c r="K4072" t="b">
        <v>0</v>
      </c>
      <c r="L4072">
        <v>5</v>
      </c>
      <c r="M4072" t="b">
        <v>1</v>
      </c>
      <c r="N4072" t="s">
        <v>8269</v>
      </c>
      <c r="O4072">
        <f t="shared" si="294"/>
        <v>100</v>
      </c>
      <c r="P4072" t="s">
        <v>8319</v>
      </c>
      <c r="Q4072" t="s">
        <v>8320</v>
      </c>
      <c r="R4072" s="12">
        <f t="shared" si="291"/>
        <v>42649.54923611111</v>
      </c>
      <c r="S4072" s="13">
        <f t="shared" si="292"/>
        <v>42709.590902777782</v>
      </c>
      <c r="T4072">
        <f t="shared" si="297"/>
        <v>2016</v>
      </c>
    </row>
    <row r="4073" spans="1:20" ht="43.2" x14ac:dyDescent="0.3">
      <c r="A4073">
        <v>3619</v>
      </c>
      <c r="B4073" s="3" t="s">
        <v>3617</v>
      </c>
      <c r="C4073" s="3" t="s">
        <v>7729</v>
      </c>
      <c r="D4073" s="6">
        <v>1000</v>
      </c>
      <c r="E4073" s="8">
        <v>1130</v>
      </c>
      <c r="F4073" t="s">
        <v>8218</v>
      </c>
      <c r="G4073" t="s">
        <v>8223</v>
      </c>
      <c r="H4073" t="s">
        <v>8245</v>
      </c>
      <c r="I4073" s="14">
        <v>1479592800</v>
      </c>
      <c r="J4073" s="14">
        <v>1476760226</v>
      </c>
      <c r="K4073" t="b">
        <v>0</v>
      </c>
      <c r="L4073">
        <v>17</v>
      </c>
      <c r="M4073" t="b">
        <v>1</v>
      </c>
      <c r="N4073" t="s">
        <v>8269</v>
      </c>
      <c r="O4073">
        <f t="shared" si="294"/>
        <v>113</v>
      </c>
      <c r="P4073" t="s">
        <v>8319</v>
      </c>
      <c r="Q4073" t="s">
        <v>8320</v>
      </c>
      <c r="R4073" s="12">
        <f t="shared" si="291"/>
        <v>42661.132245370376</v>
      </c>
      <c r="S4073" s="13">
        <f t="shared" si="292"/>
        <v>42693.916666666672</v>
      </c>
      <c r="T4073">
        <f t="shared" si="297"/>
        <v>2016</v>
      </c>
    </row>
    <row r="4074" spans="1:20" ht="28.8" x14ac:dyDescent="0.3">
      <c r="A4074">
        <v>3397</v>
      </c>
      <c r="B4074" s="3" t="s">
        <v>3396</v>
      </c>
      <c r="C4074" s="3" t="s">
        <v>7507</v>
      </c>
      <c r="D4074" s="6">
        <v>250</v>
      </c>
      <c r="E4074" s="8">
        <v>280</v>
      </c>
      <c r="F4074" t="s">
        <v>8218</v>
      </c>
      <c r="G4074" t="s">
        <v>8224</v>
      </c>
      <c r="H4074" t="s">
        <v>8246</v>
      </c>
      <c r="I4074" s="14">
        <v>1455832800</v>
      </c>
      <c r="J4074" s="14">
        <v>1452338929</v>
      </c>
      <c r="K4074" t="b">
        <v>0</v>
      </c>
      <c r="L4074">
        <v>24</v>
      </c>
      <c r="M4074" t="b">
        <v>1</v>
      </c>
      <c r="N4074" t="s">
        <v>8269</v>
      </c>
      <c r="O4074">
        <f t="shared" si="294"/>
        <v>112</v>
      </c>
      <c r="P4074" t="s">
        <v>8319</v>
      </c>
      <c r="Q4074" t="s">
        <v>8320</v>
      </c>
      <c r="R4074" s="12">
        <f t="shared" si="291"/>
        <v>42378.478344907402</v>
      </c>
      <c r="S4074" s="13">
        <f t="shared" si="292"/>
        <v>42418.916666666672</v>
      </c>
    </row>
    <row r="4075" spans="1:20" ht="28.8" x14ac:dyDescent="0.3">
      <c r="A4075">
        <v>3217</v>
      </c>
      <c r="B4075" s="3" t="s">
        <v>3217</v>
      </c>
      <c r="C4075" s="3" t="s">
        <v>7327</v>
      </c>
      <c r="D4075" s="6">
        <v>4500</v>
      </c>
      <c r="E4075" s="8">
        <v>5221</v>
      </c>
      <c r="F4075" t="s">
        <v>8218</v>
      </c>
      <c r="G4075" t="s">
        <v>8223</v>
      </c>
      <c r="H4075" t="s">
        <v>8245</v>
      </c>
      <c r="I4075" s="14">
        <v>1478264784</v>
      </c>
      <c r="J4075" s="14">
        <v>1475672784</v>
      </c>
      <c r="K4075" t="b">
        <v>1</v>
      </c>
      <c r="L4075">
        <v>104</v>
      </c>
      <c r="M4075" t="b">
        <v>1</v>
      </c>
      <c r="N4075" t="s">
        <v>8269</v>
      </c>
      <c r="O4075">
        <f t="shared" si="294"/>
        <v>116</v>
      </c>
      <c r="P4075" t="s">
        <v>8319</v>
      </c>
      <c r="Q4075" t="s">
        <v>8320</v>
      </c>
      <c r="R4075" s="12">
        <f t="shared" si="291"/>
        <v>42648.546111111107</v>
      </c>
      <c r="S4075" s="13">
        <f t="shared" si="292"/>
        <v>42678.546111111107</v>
      </c>
      <c r="T4075">
        <f t="shared" ref="T4075:T4076" si="298">YEAR(R4075)</f>
        <v>2016</v>
      </c>
    </row>
    <row r="4076" spans="1:20" ht="43.2" x14ac:dyDescent="0.3">
      <c r="A4076">
        <v>532</v>
      </c>
      <c r="B4076" s="3" t="s">
        <v>533</v>
      </c>
      <c r="C4076" s="3" t="s">
        <v>4642</v>
      </c>
      <c r="D4076" s="6">
        <v>10000</v>
      </c>
      <c r="E4076" s="8">
        <v>12325</v>
      </c>
      <c r="F4076" t="s">
        <v>8218</v>
      </c>
      <c r="G4076" t="s">
        <v>8223</v>
      </c>
      <c r="H4076" t="s">
        <v>8245</v>
      </c>
      <c r="I4076" s="14">
        <v>1463098208</v>
      </c>
      <c r="J4076" s="14">
        <v>1460506208</v>
      </c>
      <c r="K4076" t="b">
        <v>0</v>
      </c>
      <c r="L4076">
        <v>173</v>
      </c>
      <c r="M4076" t="b">
        <v>1</v>
      </c>
      <c r="N4076" t="s">
        <v>8269</v>
      </c>
      <c r="O4076">
        <f t="shared" si="294"/>
        <v>123</v>
      </c>
      <c r="P4076" t="s">
        <v>8319</v>
      </c>
      <c r="Q4076" t="s">
        <v>8320</v>
      </c>
      <c r="R4076" s="12">
        <f t="shared" si="291"/>
        <v>42473.007037037038</v>
      </c>
      <c r="S4076" s="13">
        <f t="shared" si="292"/>
        <v>42503.007037037038</v>
      </c>
      <c r="T4076">
        <f t="shared" si="298"/>
        <v>2016</v>
      </c>
    </row>
    <row r="4077" spans="1:20" ht="28.8" x14ac:dyDescent="0.3">
      <c r="A4077">
        <v>2884</v>
      </c>
      <c r="B4077" s="3" t="s">
        <v>2884</v>
      </c>
      <c r="C4077" s="3" t="s">
        <v>6994</v>
      </c>
      <c r="D4077" s="6">
        <v>45000</v>
      </c>
      <c r="E4077" s="8">
        <v>185</v>
      </c>
      <c r="F4077" t="s">
        <v>8220</v>
      </c>
      <c r="G4077" t="s">
        <v>8223</v>
      </c>
      <c r="H4077" t="s">
        <v>8245</v>
      </c>
      <c r="I4077" s="14">
        <v>1417800435</v>
      </c>
      <c r="J4077" s="14">
        <v>1415208435</v>
      </c>
      <c r="K4077" t="b">
        <v>0</v>
      </c>
      <c r="L4077">
        <v>4</v>
      </c>
      <c r="M4077" t="b">
        <v>0</v>
      </c>
      <c r="N4077" t="s">
        <v>8269</v>
      </c>
      <c r="O4077">
        <f t="shared" si="294"/>
        <v>0</v>
      </c>
      <c r="P4077" t="s">
        <v>8319</v>
      </c>
      <c r="Q4077" t="s">
        <v>8320</v>
      </c>
      <c r="R4077" s="12">
        <f t="shared" si="291"/>
        <v>41948.727256944447</v>
      </c>
      <c r="S4077" s="13">
        <f t="shared" si="292"/>
        <v>41978.727256944447</v>
      </c>
    </row>
    <row r="4078" spans="1:20" ht="43.2" x14ac:dyDescent="0.3">
      <c r="A4078">
        <v>2863</v>
      </c>
      <c r="B4078" s="3" t="s">
        <v>2863</v>
      </c>
      <c r="C4078" s="3" t="s">
        <v>6973</v>
      </c>
      <c r="D4078" s="6">
        <v>50000</v>
      </c>
      <c r="E4078" s="8">
        <v>20</v>
      </c>
      <c r="F4078" t="s">
        <v>8220</v>
      </c>
      <c r="G4078" t="s">
        <v>8223</v>
      </c>
      <c r="H4078" t="s">
        <v>8245</v>
      </c>
      <c r="I4078" s="14">
        <v>1410279123</v>
      </c>
      <c r="J4078" s="14">
        <v>1405095123</v>
      </c>
      <c r="K4078" t="b">
        <v>0</v>
      </c>
      <c r="L4078">
        <v>1</v>
      </c>
      <c r="M4078" t="b">
        <v>0</v>
      </c>
      <c r="N4078" t="s">
        <v>8269</v>
      </c>
      <c r="O4078">
        <f t="shared" si="294"/>
        <v>0</v>
      </c>
      <c r="P4078" t="s">
        <v>8319</v>
      </c>
      <c r="Q4078" t="s">
        <v>8320</v>
      </c>
      <c r="R4078" s="12">
        <f t="shared" si="291"/>
        <v>41831.675034722226</v>
      </c>
      <c r="S4078" s="13">
        <f t="shared" si="292"/>
        <v>41891.675034722226</v>
      </c>
    </row>
    <row r="4079" spans="1:20" ht="43.2" x14ac:dyDescent="0.3">
      <c r="A4079">
        <v>3159</v>
      </c>
      <c r="B4079" s="3" t="s">
        <v>3159</v>
      </c>
      <c r="C4079" s="3" t="s">
        <v>7269</v>
      </c>
      <c r="D4079" s="6">
        <v>1500</v>
      </c>
      <c r="E4079" s="8">
        <v>2002.22</v>
      </c>
      <c r="F4079" t="s">
        <v>8218</v>
      </c>
      <c r="G4079" t="s">
        <v>8223</v>
      </c>
      <c r="H4079" t="s">
        <v>8245</v>
      </c>
      <c r="I4079" s="14">
        <v>1326927600</v>
      </c>
      <c r="J4079" s="14">
        <v>1323221761</v>
      </c>
      <c r="K4079" t="b">
        <v>1</v>
      </c>
      <c r="L4079">
        <v>52</v>
      </c>
      <c r="M4079" t="b">
        <v>1</v>
      </c>
      <c r="N4079" t="s">
        <v>8269</v>
      </c>
      <c r="O4079">
        <f t="shared" si="294"/>
        <v>133</v>
      </c>
      <c r="P4079" t="s">
        <v>8319</v>
      </c>
      <c r="Q4079" t="s">
        <v>8320</v>
      </c>
      <c r="R4079" s="12">
        <f t="shared" si="291"/>
        <v>40884.066678240742</v>
      </c>
      <c r="S4079" s="13">
        <f t="shared" si="292"/>
        <v>40926.958333333336</v>
      </c>
      <c r="T4079">
        <f>YEAR(R4079)</f>
        <v>2011</v>
      </c>
    </row>
    <row r="4080" spans="1:20" ht="28.8" x14ac:dyDescent="0.3">
      <c r="A4080">
        <v>2894</v>
      </c>
      <c r="B4080" s="3" t="s">
        <v>2894</v>
      </c>
      <c r="C4080" s="3" t="s">
        <v>7004</v>
      </c>
      <c r="D4080" s="6">
        <v>50000</v>
      </c>
      <c r="E4080" s="8">
        <v>0</v>
      </c>
      <c r="F4080" t="s">
        <v>8220</v>
      </c>
      <c r="G4080" t="s">
        <v>8223</v>
      </c>
      <c r="H4080" t="s">
        <v>8245</v>
      </c>
      <c r="I4080" s="14">
        <v>1428100815</v>
      </c>
      <c r="J4080" s="14">
        <v>1422920415</v>
      </c>
      <c r="K4080" t="b">
        <v>0</v>
      </c>
      <c r="L4080">
        <v>0</v>
      </c>
      <c r="M4080" t="b">
        <v>0</v>
      </c>
      <c r="N4080" t="s">
        <v>8269</v>
      </c>
      <c r="O4080">
        <f t="shared" si="294"/>
        <v>0</v>
      </c>
      <c r="P4080" t="s">
        <v>8319</v>
      </c>
      <c r="Q4080" t="s">
        <v>8320</v>
      </c>
      <c r="R4080" s="12">
        <f t="shared" si="291"/>
        <v>42037.986284722225</v>
      </c>
      <c r="S4080" s="13">
        <f t="shared" si="292"/>
        <v>42097.944618055553</v>
      </c>
    </row>
    <row r="4081" spans="1:21" ht="43.2" x14ac:dyDescent="0.3">
      <c r="A4081">
        <v>1285</v>
      </c>
      <c r="B4081" s="3" t="s">
        <v>1286</v>
      </c>
      <c r="C4081" s="3" t="s">
        <v>5395</v>
      </c>
      <c r="D4081" s="6">
        <v>2000</v>
      </c>
      <c r="E4081" s="8">
        <v>2033</v>
      </c>
      <c r="F4081" t="s">
        <v>8218</v>
      </c>
      <c r="G4081" t="s">
        <v>8224</v>
      </c>
      <c r="H4081" t="s">
        <v>8246</v>
      </c>
      <c r="I4081" s="14">
        <v>1434808775</v>
      </c>
      <c r="J4081" s="14">
        <v>1433512775</v>
      </c>
      <c r="K4081" t="b">
        <v>0</v>
      </c>
      <c r="L4081">
        <v>63</v>
      </c>
      <c r="M4081" t="b">
        <v>1</v>
      </c>
      <c r="N4081" t="s">
        <v>8269</v>
      </c>
      <c r="O4081">
        <f t="shared" si="294"/>
        <v>102</v>
      </c>
      <c r="P4081" t="s">
        <v>8319</v>
      </c>
      <c r="Q4081" t="s">
        <v>8320</v>
      </c>
      <c r="R4081" s="12">
        <f t="shared" si="291"/>
        <v>42160.583043981482</v>
      </c>
      <c r="S4081" s="13">
        <f t="shared" si="292"/>
        <v>42175.583043981482</v>
      </c>
    </row>
    <row r="4082" spans="1:21" ht="43.2" x14ac:dyDescent="0.3">
      <c r="A4082">
        <v>3160</v>
      </c>
      <c r="B4082" s="3" t="s">
        <v>3160</v>
      </c>
      <c r="C4082" s="3" t="s">
        <v>7270</v>
      </c>
      <c r="D4082" s="6">
        <v>4500</v>
      </c>
      <c r="E4082" s="8">
        <v>4569</v>
      </c>
      <c r="F4082" t="s">
        <v>8218</v>
      </c>
      <c r="G4082" t="s">
        <v>8223</v>
      </c>
      <c r="H4082" t="s">
        <v>8245</v>
      </c>
      <c r="I4082" s="14">
        <v>1407905940</v>
      </c>
      <c r="J4082" s="14">
        <v>1405923687</v>
      </c>
      <c r="K4082" t="b">
        <v>1</v>
      </c>
      <c r="L4082">
        <v>57</v>
      </c>
      <c r="M4082" t="b">
        <v>1</v>
      </c>
      <c r="N4082" t="s">
        <v>8269</v>
      </c>
      <c r="O4082">
        <f t="shared" si="294"/>
        <v>102</v>
      </c>
      <c r="P4082" t="s">
        <v>8319</v>
      </c>
      <c r="Q4082" t="s">
        <v>8320</v>
      </c>
      <c r="R4082" s="12">
        <f t="shared" si="291"/>
        <v>41841.26489583333</v>
      </c>
      <c r="S4082" s="13">
        <f t="shared" si="292"/>
        <v>41864.207638888889</v>
      </c>
      <c r="T4082">
        <f t="shared" ref="T4082:T4083" si="299">YEAR(R4082)</f>
        <v>2014</v>
      </c>
      <c r="U4082" s="8">
        <f>E4082/L4082</f>
        <v>80.15789473684211</v>
      </c>
    </row>
    <row r="4083" spans="1:21" ht="43.2" x14ac:dyDescent="0.3">
      <c r="A4083">
        <v>3690</v>
      </c>
      <c r="B4083" s="3" t="s">
        <v>3687</v>
      </c>
      <c r="C4083" s="3" t="s">
        <v>7800</v>
      </c>
      <c r="D4083" s="6">
        <v>1500</v>
      </c>
      <c r="E4083" s="8">
        <v>1800</v>
      </c>
      <c r="F4083" t="s">
        <v>8218</v>
      </c>
      <c r="G4083" t="s">
        <v>8223</v>
      </c>
      <c r="H4083" t="s">
        <v>8245</v>
      </c>
      <c r="I4083" s="14">
        <v>1417101683</v>
      </c>
      <c r="J4083" s="14">
        <v>1414506083</v>
      </c>
      <c r="K4083" t="b">
        <v>0</v>
      </c>
      <c r="L4083">
        <v>31</v>
      </c>
      <c r="M4083" t="b">
        <v>1</v>
      </c>
      <c r="N4083" t="s">
        <v>8269</v>
      </c>
      <c r="O4083">
        <f t="shared" si="294"/>
        <v>120</v>
      </c>
      <c r="P4083" t="s">
        <v>8319</v>
      </c>
      <c r="Q4083" t="s">
        <v>8320</v>
      </c>
      <c r="R4083" s="12">
        <f t="shared" si="291"/>
        <v>41940.598182870373</v>
      </c>
      <c r="S4083" s="13">
        <f t="shared" si="292"/>
        <v>41970.639849537038</v>
      </c>
      <c r="T4083">
        <f t="shared" si="299"/>
        <v>2014</v>
      </c>
    </row>
    <row r="4084" spans="1:21" ht="43.2" x14ac:dyDescent="0.3">
      <c r="A4084">
        <v>3276</v>
      </c>
      <c r="B4084" s="3" t="s">
        <v>3276</v>
      </c>
      <c r="C4084" s="3" t="s">
        <v>7386</v>
      </c>
      <c r="D4084" s="6">
        <v>4500</v>
      </c>
      <c r="E4084" s="8">
        <v>5258</v>
      </c>
      <c r="F4084" t="s">
        <v>8218</v>
      </c>
      <c r="G4084" t="s">
        <v>8228</v>
      </c>
      <c r="H4084" t="s">
        <v>8250</v>
      </c>
      <c r="I4084" s="14">
        <v>1459483140</v>
      </c>
      <c r="J4084" s="14">
        <v>1456526879</v>
      </c>
      <c r="K4084" t="b">
        <v>1</v>
      </c>
      <c r="L4084">
        <v>100</v>
      </c>
      <c r="M4084" t="b">
        <v>1</v>
      </c>
      <c r="N4084" t="s">
        <v>8269</v>
      </c>
      <c r="O4084">
        <f t="shared" si="294"/>
        <v>117</v>
      </c>
      <c r="P4084" t="s">
        <v>8319</v>
      </c>
      <c r="Q4084" t="s">
        <v>8320</v>
      </c>
      <c r="R4084" s="12">
        <f t="shared" si="291"/>
        <v>42426.949988425928</v>
      </c>
      <c r="S4084" s="13">
        <f t="shared" si="292"/>
        <v>42461.165972222225</v>
      </c>
    </row>
    <row r="4085" spans="1:21" ht="43.2" x14ac:dyDescent="0.3">
      <c r="A4085">
        <v>3427</v>
      </c>
      <c r="B4085" s="3" t="s">
        <v>3426</v>
      </c>
      <c r="C4085" s="3" t="s">
        <v>7537</v>
      </c>
      <c r="D4085" s="6">
        <v>1500</v>
      </c>
      <c r="E4085" s="8">
        <v>1500</v>
      </c>
      <c r="F4085" t="s">
        <v>8218</v>
      </c>
      <c r="G4085" t="s">
        <v>8224</v>
      </c>
      <c r="H4085" t="s">
        <v>8246</v>
      </c>
      <c r="I4085" s="14">
        <v>1404314952</v>
      </c>
      <c r="J4085" s="14">
        <v>1401722952</v>
      </c>
      <c r="K4085" t="b">
        <v>0</v>
      </c>
      <c r="L4085">
        <v>29</v>
      </c>
      <c r="M4085" t="b">
        <v>1</v>
      </c>
      <c r="N4085" t="s">
        <v>8269</v>
      </c>
      <c r="O4085">
        <f t="shared" si="294"/>
        <v>100</v>
      </c>
      <c r="P4085" t="s">
        <v>8319</v>
      </c>
      <c r="Q4085" t="s">
        <v>8320</v>
      </c>
      <c r="R4085" s="12">
        <f t="shared" si="291"/>
        <v>41792.645277777774</v>
      </c>
      <c r="S4085" s="13">
        <f t="shared" si="292"/>
        <v>41822.645277777774</v>
      </c>
    </row>
    <row r="4086" spans="1:21" ht="43.2" x14ac:dyDescent="0.3">
      <c r="A4086">
        <v>3650</v>
      </c>
      <c r="B4086" s="3" t="s">
        <v>3648</v>
      </c>
      <c r="C4086" s="3" t="s">
        <v>7760</v>
      </c>
      <c r="D4086" s="6">
        <v>500</v>
      </c>
      <c r="E4086" s="8">
        <v>500</v>
      </c>
      <c r="F4086" t="s">
        <v>8218</v>
      </c>
      <c r="G4086" t="s">
        <v>8224</v>
      </c>
      <c r="H4086" t="s">
        <v>8246</v>
      </c>
      <c r="I4086" s="14">
        <v>1454412584</v>
      </c>
      <c r="J4086" s="14">
        <v>1452598184</v>
      </c>
      <c r="K4086" t="b">
        <v>0</v>
      </c>
      <c r="L4086">
        <v>17</v>
      </c>
      <c r="M4086" t="b">
        <v>1</v>
      </c>
      <c r="N4086" t="s">
        <v>8269</v>
      </c>
      <c r="O4086">
        <f t="shared" si="294"/>
        <v>100</v>
      </c>
      <c r="P4086" t="s">
        <v>8319</v>
      </c>
      <c r="Q4086" t="s">
        <v>8320</v>
      </c>
      <c r="R4086" s="12">
        <f t="shared" si="291"/>
        <v>42381.478981481487</v>
      </c>
      <c r="S4086" s="13">
        <f t="shared" si="292"/>
        <v>42402.478981481487</v>
      </c>
    </row>
    <row r="4087" spans="1:21" ht="43.2" x14ac:dyDescent="0.3">
      <c r="A4087">
        <v>3993</v>
      </c>
      <c r="B4087" s="3" t="s">
        <v>3989</v>
      </c>
      <c r="C4087" s="3" t="s">
        <v>8099</v>
      </c>
      <c r="D4087" s="6">
        <v>50000</v>
      </c>
      <c r="E4087" s="8">
        <v>3</v>
      </c>
      <c r="F4087" t="s">
        <v>8220</v>
      </c>
      <c r="G4087" t="s">
        <v>8223</v>
      </c>
      <c r="H4087" t="s">
        <v>8245</v>
      </c>
      <c r="I4087" s="14">
        <v>1431549912</v>
      </c>
      <c r="J4087" s="14">
        <v>1428957912</v>
      </c>
      <c r="K4087" t="b">
        <v>0</v>
      </c>
      <c r="L4087">
        <v>1</v>
      </c>
      <c r="M4087" t="b">
        <v>0</v>
      </c>
      <c r="N4087" t="s">
        <v>8269</v>
      </c>
      <c r="O4087">
        <f t="shared" si="294"/>
        <v>0</v>
      </c>
      <c r="P4087" t="s">
        <v>8319</v>
      </c>
      <c r="Q4087" t="s">
        <v>8320</v>
      </c>
      <c r="R4087" s="12">
        <f t="shared" si="291"/>
        <v>42107.864722222221</v>
      </c>
      <c r="S4087" s="13">
        <f t="shared" si="292"/>
        <v>42137.864722222221</v>
      </c>
    </row>
    <row r="4088" spans="1:21" ht="43.2" x14ac:dyDescent="0.3">
      <c r="A4088">
        <v>3612</v>
      </c>
      <c r="B4088" s="3" t="s">
        <v>3611</v>
      </c>
      <c r="C4088" s="3" t="s">
        <v>7722</v>
      </c>
      <c r="D4088" s="6">
        <v>5000</v>
      </c>
      <c r="E4088" s="8">
        <v>7220</v>
      </c>
      <c r="F4088" t="s">
        <v>8218</v>
      </c>
      <c r="G4088" t="s">
        <v>8228</v>
      </c>
      <c r="H4088" t="s">
        <v>8250</v>
      </c>
      <c r="I4088" s="14">
        <v>1402334811</v>
      </c>
      <c r="J4088" s="14">
        <v>1401470811</v>
      </c>
      <c r="K4088" t="b">
        <v>0</v>
      </c>
      <c r="L4088">
        <v>57</v>
      </c>
      <c r="M4088" t="b">
        <v>1</v>
      </c>
      <c r="N4088" t="s">
        <v>8269</v>
      </c>
      <c r="O4088">
        <f t="shared" si="294"/>
        <v>144</v>
      </c>
      <c r="P4088" t="s">
        <v>8319</v>
      </c>
      <c r="Q4088" t="s">
        <v>8320</v>
      </c>
      <c r="R4088" s="12">
        <f t="shared" si="291"/>
        <v>41789.726979166669</v>
      </c>
      <c r="S4088" s="13">
        <f t="shared" si="292"/>
        <v>41799.726979166669</v>
      </c>
    </row>
    <row r="4089" spans="1:21" ht="57.6" x14ac:dyDescent="0.3">
      <c r="A4089">
        <v>3893</v>
      </c>
      <c r="B4089" s="3" t="s">
        <v>3890</v>
      </c>
      <c r="C4089" s="3" t="s">
        <v>8001</v>
      </c>
      <c r="D4089" s="6">
        <v>50000</v>
      </c>
      <c r="E4089" s="8">
        <v>10775</v>
      </c>
      <c r="F4089" t="s">
        <v>8220</v>
      </c>
      <c r="G4089" t="s">
        <v>8223</v>
      </c>
      <c r="H4089" t="s">
        <v>8245</v>
      </c>
      <c r="I4089" s="14">
        <v>1404194400</v>
      </c>
      <c r="J4089" s="14">
        <v>1400600840</v>
      </c>
      <c r="K4089" t="b">
        <v>0</v>
      </c>
      <c r="L4089">
        <v>84</v>
      </c>
      <c r="M4089" t="b">
        <v>0</v>
      </c>
      <c r="N4089" t="s">
        <v>8269</v>
      </c>
      <c r="O4089">
        <f t="shared" si="294"/>
        <v>22</v>
      </c>
      <c r="P4089" t="s">
        <v>8319</v>
      </c>
      <c r="Q4089" t="s">
        <v>8320</v>
      </c>
      <c r="R4089" s="12">
        <f t="shared" si="291"/>
        <v>41779.657870370371</v>
      </c>
      <c r="S4089" s="13">
        <f t="shared" si="292"/>
        <v>41821.25</v>
      </c>
    </row>
    <row r="4090" spans="1:21" ht="57.6" x14ac:dyDescent="0.3">
      <c r="A4090">
        <v>3918</v>
      </c>
      <c r="B4090" s="3" t="s">
        <v>3915</v>
      </c>
      <c r="C4090" s="3" t="s">
        <v>8026</v>
      </c>
      <c r="D4090" s="6">
        <v>60000</v>
      </c>
      <c r="E4090" s="8">
        <v>120</v>
      </c>
      <c r="F4090" t="s">
        <v>8220</v>
      </c>
      <c r="G4090" t="s">
        <v>8224</v>
      </c>
      <c r="H4090" t="s">
        <v>8246</v>
      </c>
      <c r="I4090" s="14">
        <v>1407168000</v>
      </c>
      <c r="J4090" s="14">
        <v>1406131023</v>
      </c>
      <c r="K4090" t="b">
        <v>0</v>
      </c>
      <c r="L4090">
        <v>3</v>
      </c>
      <c r="M4090" t="b">
        <v>0</v>
      </c>
      <c r="N4090" t="s">
        <v>8269</v>
      </c>
      <c r="O4090">
        <f t="shared" si="294"/>
        <v>0</v>
      </c>
      <c r="P4090" t="s">
        <v>8319</v>
      </c>
      <c r="Q4090" t="s">
        <v>8320</v>
      </c>
      <c r="R4090" s="12">
        <f t="shared" si="291"/>
        <v>41843.664618055554</v>
      </c>
      <c r="S4090" s="13">
        <f t="shared" si="292"/>
        <v>41855.666666666664</v>
      </c>
    </row>
    <row r="4091" spans="1:21" ht="43.2" x14ac:dyDescent="0.3">
      <c r="A4091">
        <v>3909</v>
      </c>
      <c r="B4091" s="3" t="s">
        <v>3906</v>
      </c>
      <c r="C4091" s="3" t="s">
        <v>8017</v>
      </c>
      <c r="D4091" s="6">
        <v>60000</v>
      </c>
      <c r="E4091" s="8">
        <v>135</v>
      </c>
      <c r="F4091" t="s">
        <v>8220</v>
      </c>
      <c r="G4091" t="s">
        <v>8223</v>
      </c>
      <c r="H4091" t="s">
        <v>8245</v>
      </c>
      <c r="I4091" s="14">
        <v>1410424642</v>
      </c>
      <c r="J4091" s="14">
        <v>1407832642</v>
      </c>
      <c r="K4091" t="b">
        <v>0</v>
      </c>
      <c r="L4091">
        <v>4</v>
      </c>
      <c r="M4091" t="b">
        <v>0</v>
      </c>
      <c r="N4091" t="s">
        <v>8269</v>
      </c>
      <c r="O4091">
        <f t="shared" si="294"/>
        <v>0</v>
      </c>
      <c r="P4091" t="s">
        <v>8319</v>
      </c>
      <c r="Q4091" t="s">
        <v>8320</v>
      </c>
      <c r="R4091" s="12">
        <f t="shared" si="291"/>
        <v>41863.359282407408</v>
      </c>
      <c r="S4091" s="13">
        <f t="shared" si="292"/>
        <v>41893.359282407408</v>
      </c>
    </row>
    <row r="4092" spans="1:21" ht="43.2" x14ac:dyDescent="0.3">
      <c r="A4092">
        <v>4098</v>
      </c>
      <c r="B4092" s="3" t="s">
        <v>4094</v>
      </c>
      <c r="C4092" s="3" t="s">
        <v>8201</v>
      </c>
      <c r="D4092" s="6">
        <v>75000</v>
      </c>
      <c r="E4092" s="8">
        <v>0</v>
      </c>
      <c r="F4092" t="s">
        <v>8220</v>
      </c>
      <c r="G4092" t="s">
        <v>8223</v>
      </c>
      <c r="H4092" t="s">
        <v>8245</v>
      </c>
      <c r="I4092" s="14">
        <v>1465060797</v>
      </c>
      <c r="J4092" s="14">
        <v>1462468797</v>
      </c>
      <c r="K4092" t="b">
        <v>0</v>
      </c>
      <c r="L4092">
        <v>0</v>
      </c>
      <c r="M4092" t="b">
        <v>0</v>
      </c>
      <c r="N4092" t="s">
        <v>8269</v>
      </c>
      <c r="O4092">
        <f t="shared" si="294"/>
        <v>0</v>
      </c>
      <c r="P4092" t="s">
        <v>8319</v>
      </c>
      <c r="Q4092" t="s">
        <v>8320</v>
      </c>
      <c r="R4092" s="12">
        <f t="shared" si="291"/>
        <v>42495.722187499996</v>
      </c>
      <c r="S4092" s="13">
        <f t="shared" si="292"/>
        <v>42525.722187499996</v>
      </c>
    </row>
    <row r="4093" spans="1:21" ht="43.2" x14ac:dyDescent="0.3">
      <c r="A4093">
        <v>3977</v>
      </c>
      <c r="B4093" s="3" t="s">
        <v>3974</v>
      </c>
      <c r="C4093" s="3" t="s">
        <v>8084</v>
      </c>
      <c r="D4093" s="6">
        <v>90000</v>
      </c>
      <c r="E4093" s="8">
        <v>1305</v>
      </c>
      <c r="F4093" t="s">
        <v>8220</v>
      </c>
      <c r="G4093" t="s">
        <v>8223</v>
      </c>
      <c r="H4093" t="s">
        <v>8245</v>
      </c>
      <c r="I4093" s="14">
        <v>1469213732</v>
      </c>
      <c r="J4093" s="14">
        <v>1466621732</v>
      </c>
      <c r="K4093" t="b">
        <v>0</v>
      </c>
      <c r="L4093">
        <v>6</v>
      </c>
      <c r="M4093" t="b">
        <v>0</v>
      </c>
      <c r="N4093" t="s">
        <v>8269</v>
      </c>
      <c r="O4093">
        <f t="shared" si="294"/>
        <v>1</v>
      </c>
      <c r="P4093" t="s">
        <v>8319</v>
      </c>
      <c r="Q4093" t="s">
        <v>8320</v>
      </c>
      <c r="R4093" s="12">
        <f t="shared" si="291"/>
        <v>42543.788564814815</v>
      </c>
      <c r="S4093" s="13">
        <f t="shared" si="292"/>
        <v>42573.788564814815</v>
      </c>
    </row>
    <row r="4094" spans="1:21" ht="43.2" x14ac:dyDescent="0.3">
      <c r="A4094">
        <v>3409</v>
      </c>
      <c r="B4094" s="3" t="s">
        <v>3408</v>
      </c>
      <c r="C4094" s="3" t="s">
        <v>7519</v>
      </c>
      <c r="D4094" s="6">
        <v>500</v>
      </c>
      <c r="E4094" s="8">
        <v>618</v>
      </c>
      <c r="F4094" t="s">
        <v>8218</v>
      </c>
      <c r="G4094" t="s">
        <v>8224</v>
      </c>
      <c r="H4094" t="s">
        <v>8246</v>
      </c>
      <c r="I4094" s="14">
        <v>1469998680</v>
      </c>
      <c r="J4094" s="14">
        <v>1466710358</v>
      </c>
      <c r="K4094" t="b">
        <v>0</v>
      </c>
      <c r="L4094">
        <v>21</v>
      </c>
      <c r="M4094" t="b">
        <v>1</v>
      </c>
      <c r="N4094" t="s">
        <v>8269</v>
      </c>
      <c r="O4094">
        <f t="shared" si="294"/>
        <v>124</v>
      </c>
      <c r="P4094" t="s">
        <v>8319</v>
      </c>
      <c r="Q4094" t="s">
        <v>8320</v>
      </c>
      <c r="R4094" s="12">
        <f t="shared" si="291"/>
        <v>42544.814328703709</v>
      </c>
      <c r="S4094" s="13">
        <f t="shared" si="292"/>
        <v>42582.873611111107</v>
      </c>
    </row>
    <row r="4095" spans="1:21" ht="43.2" x14ac:dyDescent="0.3">
      <c r="A4095">
        <v>2815</v>
      </c>
      <c r="B4095" s="3" t="s">
        <v>2815</v>
      </c>
      <c r="C4095" s="3" t="s">
        <v>6925</v>
      </c>
      <c r="D4095" s="6">
        <v>250</v>
      </c>
      <c r="E4095" s="8">
        <v>605</v>
      </c>
      <c r="F4095" t="s">
        <v>8218</v>
      </c>
      <c r="G4095" t="s">
        <v>8228</v>
      </c>
      <c r="H4095" t="s">
        <v>8250</v>
      </c>
      <c r="I4095" s="14">
        <v>1470595109</v>
      </c>
      <c r="J4095" s="14">
        <v>1468003109</v>
      </c>
      <c r="K4095" t="b">
        <v>0</v>
      </c>
      <c r="L4095">
        <v>14</v>
      </c>
      <c r="M4095" t="b">
        <v>1</v>
      </c>
      <c r="N4095" t="s">
        <v>8269</v>
      </c>
      <c r="O4095">
        <f t="shared" si="294"/>
        <v>242</v>
      </c>
      <c r="P4095" t="s">
        <v>8319</v>
      </c>
      <c r="Q4095" t="s">
        <v>8320</v>
      </c>
      <c r="R4095" s="12">
        <f t="shared" si="291"/>
        <v>42559.776724537034</v>
      </c>
      <c r="S4095" s="13">
        <f t="shared" si="292"/>
        <v>42589.776724537034</v>
      </c>
    </row>
    <row r="4096" spans="1:21" ht="43.2" x14ac:dyDescent="0.3">
      <c r="A4096">
        <v>3336</v>
      </c>
      <c r="B4096" s="3" t="s">
        <v>3336</v>
      </c>
      <c r="C4096" s="3" t="s">
        <v>7446</v>
      </c>
      <c r="D4096" s="6">
        <v>250</v>
      </c>
      <c r="E4096" s="8">
        <v>250</v>
      </c>
      <c r="F4096" t="s">
        <v>8218</v>
      </c>
      <c r="G4096" t="s">
        <v>8224</v>
      </c>
      <c r="H4096" t="s">
        <v>8246</v>
      </c>
      <c r="I4096" s="14">
        <v>1459845246</v>
      </c>
      <c r="J4096" s="14">
        <v>1457429646</v>
      </c>
      <c r="K4096" t="b">
        <v>0</v>
      </c>
      <c r="L4096">
        <v>9</v>
      </c>
      <c r="M4096" t="b">
        <v>1</v>
      </c>
      <c r="N4096" t="s">
        <v>8269</v>
      </c>
      <c r="O4096">
        <f t="shared" si="294"/>
        <v>100</v>
      </c>
      <c r="P4096" t="s">
        <v>8319</v>
      </c>
      <c r="Q4096" t="s">
        <v>8320</v>
      </c>
      <c r="R4096" s="12">
        <f t="shared" si="291"/>
        <v>42437.398680555561</v>
      </c>
      <c r="S4096" s="13">
        <f t="shared" si="292"/>
        <v>42465.35701388889</v>
      </c>
    </row>
    <row r="4097" spans="1:20" ht="43.2" x14ac:dyDescent="0.3">
      <c r="A4097">
        <v>3491</v>
      </c>
      <c r="B4097" s="3" t="s">
        <v>3490</v>
      </c>
      <c r="C4097" s="3" t="s">
        <v>7601</v>
      </c>
      <c r="D4097" s="6">
        <v>500</v>
      </c>
      <c r="E4097" s="8">
        <v>791</v>
      </c>
      <c r="F4097" t="s">
        <v>8218</v>
      </c>
      <c r="G4097" t="s">
        <v>8223</v>
      </c>
      <c r="H4097" t="s">
        <v>8245</v>
      </c>
      <c r="I4097" s="14">
        <v>1431928784</v>
      </c>
      <c r="J4097" s="14">
        <v>1430114384</v>
      </c>
      <c r="K4097" t="b">
        <v>0</v>
      </c>
      <c r="L4097">
        <v>10</v>
      </c>
      <c r="M4097" t="b">
        <v>1</v>
      </c>
      <c r="N4097" t="s">
        <v>8269</v>
      </c>
      <c r="O4097">
        <f t="shared" si="294"/>
        <v>158</v>
      </c>
      <c r="P4097" t="s">
        <v>8319</v>
      </c>
      <c r="Q4097" t="s">
        <v>8320</v>
      </c>
      <c r="R4097" s="12">
        <f t="shared" si="291"/>
        <v>42121.249814814815</v>
      </c>
      <c r="S4097" s="13">
        <f t="shared" si="292"/>
        <v>42142.249814814815</v>
      </c>
      <c r="T4097">
        <f>YEAR(R4097)</f>
        <v>2015</v>
      </c>
    </row>
    <row r="4098" spans="1:20" ht="43.2" x14ac:dyDescent="0.3">
      <c r="A4098">
        <v>3512</v>
      </c>
      <c r="B4098" s="3" t="s">
        <v>3511</v>
      </c>
      <c r="C4098" s="3" t="s">
        <v>7622</v>
      </c>
      <c r="D4098" s="6">
        <v>1000</v>
      </c>
      <c r="E4098" s="8">
        <v>1000</v>
      </c>
      <c r="F4098" t="s">
        <v>8218</v>
      </c>
      <c r="G4098" t="s">
        <v>8224</v>
      </c>
      <c r="H4098" t="s">
        <v>8246</v>
      </c>
      <c r="I4098" s="14">
        <v>1429789992</v>
      </c>
      <c r="J4098" s="14">
        <v>1424609592</v>
      </c>
      <c r="K4098" t="b">
        <v>0</v>
      </c>
      <c r="L4098">
        <v>17</v>
      </c>
      <c r="M4098" t="b">
        <v>1</v>
      </c>
      <c r="N4098" t="s">
        <v>8269</v>
      </c>
      <c r="O4098">
        <f t="shared" si="294"/>
        <v>100</v>
      </c>
      <c r="P4098" t="s">
        <v>8319</v>
      </c>
      <c r="Q4098" t="s">
        <v>8320</v>
      </c>
      <c r="R4098" s="12">
        <f t="shared" ref="R4098:R4115" si="300">(((J4098/60)/60)/24)+DATE(1970,1,1)</f>
        <v>42057.536944444444</v>
      </c>
      <c r="S4098" s="13">
        <f t="shared" ref="S4098:S4115" si="301">(((I4098/60)/60)/24)+DATE(1970,1,1)</f>
        <v>42117.49527777778</v>
      </c>
    </row>
    <row r="4099" spans="1:20" ht="43.2" x14ac:dyDescent="0.3">
      <c r="A4099">
        <v>3853</v>
      </c>
      <c r="B4099" s="3" t="s">
        <v>3850</v>
      </c>
      <c r="C4099" s="3" t="s">
        <v>7962</v>
      </c>
      <c r="D4099" s="6">
        <v>100000</v>
      </c>
      <c r="E4099" s="8">
        <v>26</v>
      </c>
      <c r="F4099" t="s">
        <v>8220</v>
      </c>
      <c r="G4099" t="s">
        <v>8223</v>
      </c>
      <c r="H4099" t="s">
        <v>8245</v>
      </c>
      <c r="I4099" s="14">
        <v>1409602178</v>
      </c>
      <c r="J4099" s="14">
        <v>1406578178</v>
      </c>
      <c r="K4099" t="b">
        <v>0</v>
      </c>
      <c r="L4099">
        <v>2</v>
      </c>
      <c r="M4099" t="b">
        <v>0</v>
      </c>
      <c r="N4099" t="s">
        <v>8269</v>
      </c>
      <c r="O4099">
        <f t="shared" si="294"/>
        <v>0</v>
      </c>
      <c r="P4099" t="s">
        <v>8319</v>
      </c>
      <c r="Q4099" t="s">
        <v>8320</v>
      </c>
      <c r="R4099" s="12">
        <f t="shared" si="300"/>
        <v>41848.84002314815</v>
      </c>
      <c r="S4099" s="13">
        <f t="shared" si="301"/>
        <v>41883.84002314815</v>
      </c>
    </row>
    <row r="4100" spans="1:20" ht="43.2" x14ac:dyDescent="0.3">
      <c r="A4100">
        <v>4092</v>
      </c>
      <c r="B4100" s="3" t="s">
        <v>4088</v>
      </c>
      <c r="C4100" s="3" t="s">
        <v>8195</v>
      </c>
      <c r="D4100" s="6">
        <v>110000</v>
      </c>
      <c r="E4100" s="8">
        <v>20</v>
      </c>
      <c r="F4100" t="s">
        <v>8220</v>
      </c>
      <c r="G4100" t="s">
        <v>8223</v>
      </c>
      <c r="H4100" t="s">
        <v>8245</v>
      </c>
      <c r="I4100" s="14">
        <v>1428205247</v>
      </c>
      <c r="J4100" s="14">
        <v>1423024847</v>
      </c>
      <c r="K4100" t="b">
        <v>0</v>
      </c>
      <c r="L4100">
        <v>1</v>
      </c>
      <c r="M4100" t="b">
        <v>0</v>
      </c>
      <c r="N4100" t="s">
        <v>8269</v>
      </c>
      <c r="O4100">
        <f t="shared" si="294"/>
        <v>0</v>
      </c>
      <c r="P4100" t="s">
        <v>8319</v>
      </c>
      <c r="Q4100" t="s">
        <v>8320</v>
      </c>
      <c r="R4100" s="12">
        <f t="shared" si="300"/>
        <v>42039.194988425923</v>
      </c>
      <c r="S4100" s="13">
        <f t="shared" si="301"/>
        <v>42099.153321759266</v>
      </c>
    </row>
    <row r="4101" spans="1:20" ht="43.2" x14ac:dyDescent="0.3">
      <c r="A4101">
        <v>2902</v>
      </c>
      <c r="B4101" s="3" t="s">
        <v>2902</v>
      </c>
      <c r="C4101" s="3" t="s">
        <v>7012</v>
      </c>
      <c r="D4101" s="6">
        <v>150000</v>
      </c>
      <c r="E4101" s="8">
        <v>25</v>
      </c>
      <c r="F4101" t="s">
        <v>8220</v>
      </c>
      <c r="G4101" t="s">
        <v>8223</v>
      </c>
      <c r="H4101" t="s">
        <v>8245</v>
      </c>
      <c r="I4101" s="14">
        <v>1440412396</v>
      </c>
      <c r="J4101" s="14">
        <v>1437820396</v>
      </c>
      <c r="K4101" t="b">
        <v>0</v>
      </c>
      <c r="L4101">
        <v>1</v>
      </c>
      <c r="M4101" t="b">
        <v>0</v>
      </c>
      <c r="N4101" t="s">
        <v>8269</v>
      </c>
      <c r="O4101">
        <f t="shared" si="294"/>
        <v>0</v>
      </c>
      <c r="P4101" t="s">
        <v>8319</v>
      </c>
      <c r="Q4101" t="s">
        <v>8320</v>
      </c>
      <c r="R4101" s="12">
        <f t="shared" si="300"/>
        <v>42210.439768518518</v>
      </c>
      <c r="S4101" s="13">
        <f t="shared" si="301"/>
        <v>42240.439768518518</v>
      </c>
    </row>
    <row r="4102" spans="1:20" ht="43.2" x14ac:dyDescent="0.3">
      <c r="A4102">
        <v>2971</v>
      </c>
      <c r="B4102" s="3" t="s">
        <v>2971</v>
      </c>
      <c r="C4102" s="3" t="s">
        <v>7081</v>
      </c>
      <c r="D4102" s="6">
        <v>3200</v>
      </c>
      <c r="E4102" s="8">
        <v>3205</v>
      </c>
      <c r="F4102" t="s">
        <v>8218</v>
      </c>
      <c r="G4102" t="s">
        <v>8223</v>
      </c>
      <c r="H4102" t="s">
        <v>8245</v>
      </c>
      <c r="I4102" s="14">
        <v>1409500078</v>
      </c>
      <c r="J4102" s="14">
        <v>1406908078</v>
      </c>
      <c r="K4102" t="b">
        <v>0</v>
      </c>
      <c r="L4102">
        <v>43</v>
      </c>
      <c r="M4102" t="b">
        <v>1</v>
      </c>
      <c r="N4102" t="s">
        <v>8269</v>
      </c>
      <c r="O4102">
        <f t="shared" si="294"/>
        <v>100</v>
      </c>
      <c r="P4102" t="s">
        <v>8319</v>
      </c>
      <c r="Q4102" t="s">
        <v>8320</v>
      </c>
      <c r="R4102" s="12">
        <f t="shared" si="300"/>
        <v>41852.658310185187</v>
      </c>
      <c r="S4102" s="13">
        <f t="shared" si="301"/>
        <v>41882.658310185187</v>
      </c>
      <c r="T4102">
        <f>YEAR(R4102)</f>
        <v>2014</v>
      </c>
    </row>
    <row r="4103" spans="1:20" ht="43.2" x14ac:dyDescent="0.3">
      <c r="A4103">
        <v>3528</v>
      </c>
      <c r="B4103" s="3" t="s">
        <v>3527</v>
      </c>
      <c r="C4103" s="3" t="s">
        <v>7638</v>
      </c>
      <c r="D4103" s="6">
        <v>1650</v>
      </c>
      <c r="E4103" s="8">
        <v>1669</v>
      </c>
      <c r="F4103" t="s">
        <v>8218</v>
      </c>
      <c r="G4103" t="s">
        <v>8224</v>
      </c>
      <c r="H4103" t="s">
        <v>8246</v>
      </c>
      <c r="I4103" s="14">
        <v>1484740918</v>
      </c>
      <c r="J4103" s="14">
        <v>1483012918</v>
      </c>
      <c r="K4103" t="b">
        <v>0</v>
      </c>
      <c r="L4103">
        <v>37</v>
      </c>
      <c r="M4103" t="b">
        <v>1</v>
      </c>
      <c r="N4103" t="s">
        <v>8269</v>
      </c>
      <c r="O4103">
        <f t="shared" si="294"/>
        <v>101</v>
      </c>
      <c r="P4103" t="s">
        <v>8319</v>
      </c>
      <c r="Q4103" t="s">
        <v>8320</v>
      </c>
      <c r="R4103" s="12">
        <f t="shared" si="300"/>
        <v>42733.50136574074</v>
      </c>
      <c r="S4103" s="13">
        <f t="shared" si="301"/>
        <v>42753.50136574074</v>
      </c>
    </row>
    <row r="4104" spans="1:20" ht="43.2" x14ac:dyDescent="0.3">
      <c r="A4104">
        <v>3214</v>
      </c>
      <c r="B4104" s="3" t="s">
        <v>3214</v>
      </c>
      <c r="C4104" s="3" t="s">
        <v>7324</v>
      </c>
      <c r="D4104" s="6">
        <v>12000</v>
      </c>
      <c r="E4104" s="8">
        <v>12256</v>
      </c>
      <c r="F4104" t="s">
        <v>8218</v>
      </c>
      <c r="G4104" t="s">
        <v>8224</v>
      </c>
      <c r="H4104" t="s">
        <v>8246</v>
      </c>
      <c r="I4104" s="14">
        <v>1452038100</v>
      </c>
      <c r="J4104" s="14">
        <v>1448823673</v>
      </c>
      <c r="K4104" t="b">
        <v>1</v>
      </c>
      <c r="L4104">
        <v>115</v>
      </c>
      <c r="M4104" t="b">
        <v>1</v>
      </c>
      <c r="N4104" t="s">
        <v>8269</v>
      </c>
      <c r="O4104">
        <f t="shared" si="294"/>
        <v>102</v>
      </c>
      <c r="P4104" t="s">
        <v>8319</v>
      </c>
      <c r="Q4104" t="s">
        <v>8320</v>
      </c>
      <c r="R4104" s="12">
        <f t="shared" si="300"/>
        <v>42337.792511574073</v>
      </c>
      <c r="S4104" s="13">
        <f t="shared" si="301"/>
        <v>42374.996527777781</v>
      </c>
    </row>
    <row r="4105" spans="1:20" ht="57.6" x14ac:dyDescent="0.3">
      <c r="A4105">
        <v>1293</v>
      </c>
      <c r="B4105" s="3" t="s">
        <v>1294</v>
      </c>
      <c r="C4105" s="3" t="s">
        <v>5403</v>
      </c>
      <c r="D4105" s="6">
        <v>15000</v>
      </c>
      <c r="E4105" s="8">
        <v>15335</v>
      </c>
      <c r="F4105" t="s">
        <v>8218</v>
      </c>
      <c r="G4105" t="s">
        <v>8223</v>
      </c>
      <c r="H4105" t="s">
        <v>8245</v>
      </c>
      <c r="I4105" s="14">
        <v>1447523371</v>
      </c>
      <c r="J4105" s="14">
        <v>1444927771</v>
      </c>
      <c r="K4105" t="b">
        <v>0</v>
      </c>
      <c r="L4105">
        <v>120</v>
      </c>
      <c r="M4105" t="b">
        <v>1</v>
      </c>
      <c r="N4105" t="s">
        <v>8269</v>
      </c>
      <c r="O4105">
        <f t="shared" si="294"/>
        <v>102</v>
      </c>
      <c r="P4105" t="s">
        <v>8319</v>
      </c>
      <c r="Q4105" t="s">
        <v>8320</v>
      </c>
      <c r="R4105" s="12">
        <f t="shared" si="300"/>
        <v>42292.701053240744</v>
      </c>
      <c r="S4105" s="13">
        <f t="shared" si="301"/>
        <v>42322.742719907401</v>
      </c>
      <c r="T4105">
        <f>YEAR(R4105)</f>
        <v>2015</v>
      </c>
    </row>
    <row r="4106" spans="1:20" ht="43.2" x14ac:dyDescent="0.3">
      <c r="A4106">
        <v>2876</v>
      </c>
      <c r="B4106" s="3" t="s">
        <v>2876</v>
      </c>
      <c r="C4106" s="3" t="s">
        <v>6986</v>
      </c>
      <c r="D4106" s="6">
        <v>150000</v>
      </c>
      <c r="E4106" s="8">
        <v>0</v>
      </c>
      <c r="F4106" t="s">
        <v>8220</v>
      </c>
      <c r="G4106" t="s">
        <v>8223</v>
      </c>
      <c r="H4106" t="s">
        <v>8245</v>
      </c>
      <c r="I4106" s="14">
        <v>1437069079</v>
      </c>
      <c r="J4106" s="14">
        <v>1434477079</v>
      </c>
      <c r="K4106" t="b">
        <v>0</v>
      </c>
      <c r="L4106">
        <v>0</v>
      </c>
      <c r="M4106" t="b">
        <v>0</v>
      </c>
      <c r="N4106" t="s">
        <v>8269</v>
      </c>
      <c r="O4106">
        <f t="shared" si="294"/>
        <v>0</v>
      </c>
      <c r="P4106" t="s">
        <v>8319</v>
      </c>
      <c r="Q4106" t="s">
        <v>8320</v>
      </c>
      <c r="R4106" s="12">
        <f t="shared" si="300"/>
        <v>42171.743969907402</v>
      </c>
      <c r="S4106" s="13">
        <f t="shared" si="301"/>
        <v>42201.743969907402</v>
      </c>
    </row>
    <row r="4107" spans="1:20" ht="43.2" x14ac:dyDescent="0.3">
      <c r="A4107">
        <v>3611</v>
      </c>
      <c r="B4107" s="3" t="s">
        <v>3610</v>
      </c>
      <c r="C4107" s="3" t="s">
        <v>7721</v>
      </c>
      <c r="D4107" s="6">
        <v>2500</v>
      </c>
      <c r="E4107" s="8">
        <v>3400</v>
      </c>
      <c r="F4107" t="s">
        <v>8218</v>
      </c>
      <c r="G4107" t="s">
        <v>8224</v>
      </c>
      <c r="H4107" t="s">
        <v>8246</v>
      </c>
      <c r="I4107" s="14">
        <v>1428483201</v>
      </c>
      <c r="J4107" s="14">
        <v>1425891201</v>
      </c>
      <c r="K4107" t="b">
        <v>0</v>
      </c>
      <c r="L4107">
        <v>51</v>
      </c>
      <c r="M4107" t="b">
        <v>1</v>
      </c>
      <c r="N4107" t="s">
        <v>8269</v>
      </c>
      <c r="O4107">
        <f t="shared" si="294"/>
        <v>136</v>
      </c>
      <c r="P4107" t="s">
        <v>8319</v>
      </c>
      <c r="Q4107" t="s">
        <v>8320</v>
      </c>
      <c r="R4107" s="12">
        <f t="shared" si="300"/>
        <v>42072.370381944449</v>
      </c>
      <c r="S4107" s="13">
        <f t="shared" si="301"/>
        <v>42102.370381944449</v>
      </c>
    </row>
    <row r="4108" spans="1:20" ht="43.2" x14ac:dyDescent="0.3">
      <c r="A4108">
        <v>2909</v>
      </c>
      <c r="B4108" s="3" t="s">
        <v>2909</v>
      </c>
      <c r="C4108" s="3" t="s">
        <v>7019</v>
      </c>
      <c r="D4108" s="6">
        <v>180000</v>
      </c>
      <c r="E4108" s="8">
        <v>20</v>
      </c>
      <c r="F4108" t="s">
        <v>8220</v>
      </c>
      <c r="G4108" t="s">
        <v>8223</v>
      </c>
      <c r="H4108" t="s">
        <v>8245</v>
      </c>
      <c r="I4108" s="14">
        <v>1416944760</v>
      </c>
      <c r="J4108" s="14">
        <v>1413527001</v>
      </c>
      <c r="K4108" t="b">
        <v>0</v>
      </c>
      <c r="L4108">
        <v>1</v>
      </c>
      <c r="M4108" t="b">
        <v>0</v>
      </c>
      <c r="N4108" t="s">
        <v>8269</v>
      </c>
      <c r="O4108">
        <f t="shared" si="294"/>
        <v>0</v>
      </c>
      <c r="P4108" t="s">
        <v>8319</v>
      </c>
      <c r="Q4108" t="s">
        <v>8320</v>
      </c>
      <c r="R4108" s="12">
        <f t="shared" si="300"/>
        <v>41929.266215277778</v>
      </c>
      <c r="S4108" s="13">
        <f t="shared" si="301"/>
        <v>41968.823611111111</v>
      </c>
    </row>
    <row r="4109" spans="1:20" ht="43.2" x14ac:dyDescent="0.3">
      <c r="A4109">
        <v>3249</v>
      </c>
      <c r="B4109" s="3" t="s">
        <v>3249</v>
      </c>
      <c r="C4109" s="3" t="s">
        <v>7359</v>
      </c>
      <c r="D4109" s="6">
        <v>5500</v>
      </c>
      <c r="E4109" s="8">
        <v>5771</v>
      </c>
      <c r="F4109" t="s">
        <v>8218</v>
      </c>
      <c r="G4109" t="s">
        <v>8223</v>
      </c>
      <c r="H4109" t="s">
        <v>8245</v>
      </c>
      <c r="I4109" s="14">
        <v>1434822914</v>
      </c>
      <c r="J4109" s="14">
        <v>1432230914</v>
      </c>
      <c r="K4109" t="b">
        <v>1</v>
      </c>
      <c r="L4109">
        <v>88</v>
      </c>
      <c r="M4109" t="b">
        <v>1</v>
      </c>
      <c r="N4109" t="s">
        <v>8269</v>
      </c>
      <c r="O4109">
        <f t="shared" si="294"/>
        <v>105</v>
      </c>
      <c r="P4109" t="s">
        <v>8319</v>
      </c>
      <c r="Q4109" t="s">
        <v>8320</v>
      </c>
      <c r="R4109" s="12">
        <f t="shared" si="300"/>
        <v>42145.746689814812</v>
      </c>
      <c r="S4109" s="13">
        <f t="shared" si="301"/>
        <v>42175.746689814812</v>
      </c>
      <c r="T4109">
        <f>YEAR(R4109)</f>
        <v>2015</v>
      </c>
    </row>
    <row r="4110" spans="1:20" ht="43.2" x14ac:dyDescent="0.3">
      <c r="A4110">
        <v>3951</v>
      </c>
      <c r="B4110" s="3" t="s">
        <v>3948</v>
      </c>
      <c r="C4110" s="3" t="s">
        <v>6961</v>
      </c>
      <c r="D4110" s="6">
        <v>200000</v>
      </c>
      <c r="E4110" s="8">
        <v>1</v>
      </c>
      <c r="F4110" t="s">
        <v>8220</v>
      </c>
      <c r="G4110" t="s">
        <v>8240</v>
      </c>
      <c r="H4110" t="s">
        <v>8248</v>
      </c>
      <c r="I4110" s="14">
        <v>1462301342</v>
      </c>
      <c r="J4110" s="14">
        <v>1457120942</v>
      </c>
      <c r="K4110" t="b">
        <v>0</v>
      </c>
      <c r="L4110">
        <v>1</v>
      </c>
      <c r="M4110" t="b">
        <v>0</v>
      </c>
      <c r="N4110" t="s">
        <v>8269</v>
      </c>
      <c r="O4110">
        <f t="shared" si="294"/>
        <v>0</v>
      </c>
      <c r="P4110" t="s">
        <v>8319</v>
      </c>
      <c r="Q4110" t="s">
        <v>8320</v>
      </c>
      <c r="R4110" s="12">
        <f t="shared" si="300"/>
        <v>42433.825717592597</v>
      </c>
      <c r="S4110" s="13">
        <f t="shared" si="301"/>
        <v>42493.784050925926</v>
      </c>
    </row>
    <row r="4111" spans="1:20" ht="43.2" x14ac:dyDescent="0.3">
      <c r="A4111">
        <v>3400</v>
      </c>
      <c r="B4111" s="3" t="s">
        <v>3399</v>
      </c>
      <c r="C4111" s="3" t="s">
        <v>7510</v>
      </c>
      <c r="D4111" s="6">
        <v>10000</v>
      </c>
      <c r="E4111" s="8">
        <v>10041</v>
      </c>
      <c r="F4111" t="s">
        <v>8218</v>
      </c>
      <c r="G4111" t="s">
        <v>8223</v>
      </c>
      <c r="H4111" t="s">
        <v>8245</v>
      </c>
      <c r="I4111" s="14">
        <v>1409266414</v>
      </c>
      <c r="J4111" s="14">
        <v>1405378414</v>
      </c>
      <c r="K4111" t="b">
        <v>0</v>
      </c>
      <c r="L4111">
        <v>85</v>
      </c>
      <c r="M4111" t="b">
        <v>1</v>
      </c>
      <c r="N4111" t="s">
        <v>8269</v>
      </c>
      <c r="O4111">
        <f t="shared" ref="O4111:O4115" si="302">ROUND(E4111/D4111*100,0)</f>
        <v>100</v>
      </c>
      <c r="P4111" t="s">
        <v>8319</v>
      </c>
      <c r="Q4111" t="s">
        <v>8320</v>
      </c>
      <c r="R4111" s="12">
        <f t="shared" si="300"/>
        <v>41834.953865740739</v>
      </c>
      <c r="S4111" s="13">
        <f t="shared" si="301"/>
        <v>41879.953865740739</v>
      </c>
      <c r="T4111">
        <f t="shared" ref="T4111:T4113" si="303">YEAR(R4111)</f>
        <v>2014</v>
      </c>
    </row>
    <row r="4112" spans="1:20" ht="57.6" x14ac:dyDescent="0.3">
      <c r="A4112">
        <v>3533</v>
      </c>
      <c r="B4112" s="3" t="s">
        <v>3532</v>
      </c>
      <c r="C4112" s="3" t="s">
        <v>7643</v>
      </c>
      <c r="D4112" s="6">
        <v>500</v>
      </c>
      <c r="E4112" s="8">
        <v>631</v>
      </c>
      <c r="F4112" t="s">
        <v>8218</v>
      </c>
      <c r="G4112" t="s">
        <v>8223</v>
      </c>
      <c r="H4112" t="s">
        <v>8245</v>
      </c>
      <c r="I4112" s="14">
        <v>1447269367</v>
      </c>
      <c r="J4112" s="14">
        <v>1444673767</v>
      </c>
      <c r="K4112" t="b">
        <v>0</v>
      </c>
      <c r="L4112">
        <v>8</v>
      </c>
      <c r="M4112" t="b">
        <v>1</v>
      </c>
      <c r="N4112" t="s">
        <v>8269</v>
      </c>
      <c r="O4112">
        <f t="shared" si="302"/>
        <v>126</v>
      </c>
      <c r="P4112" t="s">
        <v>8319</v>
      </c>
      <c r="Q4112" t="s">
        <v>8320</v>
      </c>
      <c r="R4112" s="12">
        <f t="shared" si="300"/>
        <v>42289.761192129634</v>
      </c>
      <c r="S4112" s="13">
        <f t="shared" si="301"/>
        <v>42319.802858796291</v>
      </c>
      <c r="T4112">
        <f t="shared" si="303"/>
        <v>2015</v>
      </c>
    </row>
    <row r="4113" spans="1:20" ht="43.2" x14ac:dyDescent="0.3">
      <c r="A4113">
        <v>3162</v>
      </c>
      <c r="B4113" s="3" t="s">
        <v>3162</v>
      </c>
      <c r="C4113" s="3" t="s">
        <v>7272</v>
      </c>
      <c r="D4113" s="6">
        <v>4000</v>
      </c>
      <c r="E4113" s="8">
        <v>5086</v>
      </c>
      <c r="F4113" t="s">
        <v>8218</v>
      </c>
      <c r="G4113" t="s">
        <v>8223</v>
      </c>
      <c r="H4113" t="s">
        <v>8245</v>
      </c>
      <c r="I4113" s="14">
        <v>1404698400</v>
      </c>
      <c r="J4113" s="14">
        <v>1402331262</v>
      </c>
      <c r="K4113" t="b">
        <v>1</v>
      </c>
      <c r="L4113">
        <v>63</v>
      </c>
      <c r="M4113" t="b">
        <v>1</v>
      </c>
      <c r="N4113" t="s">
        <v>8269</v>
      </c>
      <c r="O4113">
        <f t="shared" si="302"/>
        <v>127</v>
      </c>
      <c r="P4113" t="s">
        <v>8319</v>
      </c>
      <c r="Q4113" t="s">
        <v>8320</v>
      </c>
      <c r="R4113" s="12">
        <f t="shared" si="300"/>
        <v>41799.685902777775</v>
      </c>
      <c r="S4113" s="13">
        <f t="shared" si="301"/>
        <v>41827.083333333336</v>
      </c>
      <c r="T4113">
        <f t="shared" si="303"/>
        <v>2014</v>
      </c>
    </row>
    <row r="4114" spans="1:20" ht="43.2" x14ac:dyDescent="0.3">
      <c r="A4114">
        <v>2799</v>
      </c>
      <c r="B4114" s="3" t="s">
        <v>2799</v>
      </c>
      <c r="C4114" s="3" t="s">
        <v>6909</v>
      </c>
      <c r="D4114" s="6">
        <v>5000</v>
      </c>
      <c r="E4114" s="8">
        <v>5831.74</v>
      </c>
      <c r="F4114" t="s">
        <v>8218</v>
      </c>
      <c r="G4114" t="s">
        <v>8224</v>
      </c>
      <c r="H4114" t="s">
        <v>8246</v>
      </c>
      <c r="I4114" s="14">
        <v>1466179200</v>
      </c>
      <c r="J4114" s="14">
        <v>1463466070</v>
      </c>
      <c r="K4114" t="b">
        <v>0</v>
      </c>
      <c r="L4114">
        <v>130</v>
      </c>
      <c r="M4114" t="b">
        <v>1</v>
      </c>
      <c r="N4114" t="s">
        <v>8269</v>
      </c>
      <c r="O4114">
        <f t="shared" si="302"/>
        <v>117</v>
      </c>
      <c r="P4114" t="s">
        <v>8319</v>
      </c>
      <c r="Q4114" t="s">
        <v>8320</v>
      </c>
      <c r="R4114" s="12">
        <f t="shared" si="300"/>
        <v>42507.264699074076</v>
      </c>
      <c r="S4114" s="13">
        <f t="shared" si="301"/>
        <v>42538.666666666672</v>
      </c>
    </row>
    <row r="4115" spans="1:20" ht="43.2" x14ac:dyDescent="0.3">
      <c r="A4115">
        <v>524</v>
      </c>
      <c r="B4115" s="3" t="s">
        <v>525</v>
      </c>
      <c r="C4115" s="3" t="s">
        <v>4634</v>
      </c>
      <c r="D4115" s="6">
        <v>3500</v>
      </c>
      <c r="E4115" s="8">
        <v>3803.55</v>
      </c>
      <c r="F4115" t="s">
        <v>8218</v>
      </c>
      <c r="G4115" t="s">
        <v>8224</v>
      </c>
      <c r="H4115" t="s">
        <v>8246</v>
      </c>
      <c r="I4115" s="14">
        <v>1464801169</v>
      </c>
      <c r="J4115" s="14">
        <v>1462209169</v>
      </c>
      <c r="K4115" t="b">
        <v>0</v>
      </c>
      <c r="L4115">
        <v>130</v>
      </c>
      <c r="M4115" t="b">
        <v>1</v>
      </c>
      <c r="N4115" t="s">
        <v>8269</v>
      </c>
      <c r="O4115">
        <f t="shared" si="302"/>
        <v>109</v>
      </c>
      <c r="P4115" t="s">
        <v>8319</v>
      </c>
      <c r="Q4115" t="s">
        <v>8320</v>
      </c>
      <c r="R4115" s="12">
        <f t="shared" si="300"/>
        <v>42492.717233796298</v>
      </c>
      <c r="S4115" s="13">
        <f t="shared" si="301"/>
        <v>42522.717233796298</v>
      </c>
    </row>
    <row r="4116" spans="1:20" hidden="1" x14ac:dyDescent="0.3"/>
    <row r="4117" spans="1:20" hidden="1" x14ac:dyDescent="0.3"/>
    <row r="4118" spans="1:20" hidden="1" x14ac:dyDescent="0.3"/>
    <row r="4119" spans="1:20" hidden="1" x14ac:dyDescent="0.3"/>
    <row r="4120" spans="1:20" hidden="1" x14ac:dyDescent="0.3"/>
    <row r="4121" spans="1:20" hidden="1" x14ac:dyDescent="0.3"/>
    <row r="4122" spans="1:20" hidden="1" x14ac:dyDescent="0.3"/>
  </sheetData>
  <autoFilter ref="A1:U4122" xr:uid="{B4BDA71D-ADEB-42B6-A090-4803F7EE38FD}">
    <filterColumn colId="5">
      <filters>
        <filter val="failed"/>
        <filter val="successful"/>
      </filters>
    </filterColumn>
    <filterColumn colId="16">
      <filters>
        <filter val="plays"/>
      </filters>
    </filterColumn>
  </autoFilter>
  <sortState xmlns:xlrd2="http://schemas.microsoft.com/office/spreadsheetml/2017/richdata2" ref="A2:O4121">
    <sortCondition ref="A1:A4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EFB9-32F1-47F1-ABD6-84DEAC9DBA57}">
  <dimension ref="A2:E19"/>
  <sheetViews>
    <sheetView workbookViewId="0">
      <selection activeCell="B7" sqref="B7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33" width="4" bestFit="1" customWidth="1"/>
    <col min="34" max="98" width="5" bestFit="1" customWidth="1"/>
    <col min="99" max="120" width="6" bestFit="1" customWidth="1"/>
    <col min="121" max="123" width="7" bestFit="1" customWidth="1"/>
    <col min="124" max="124" width="14.21875" bestFit="1" customWidth="1"/>
    <col min="125" max="125" width="7.6640625" bestFit="1" customWidth="1"/>
    <col min="126" max="141" width="4" bestFit="1" customWidth="1"/>
    <col min="142" max="190" width="5" bestFit="1" customWidth="1"/>
    <col min="191" max="232" width="6" bestFit="1" customWidth="1"/>
    <col min="233" max="243" width="7" bestFit="1" customWidth="1"/>
    <col min="244" max="250" width="8" bestFit="1" customWidth="1"/>
    <col min="251" max="251" width="10.33203125" bestFit="1" customWidth="1"/>
    <col min="252" max="252" width="10.44140625" bestFit="1" customWidth="1"/>
    <col min="253" max="254" width="4" bestFit="1" customWidth="1"/>
    <col min="255" max="262" width="5" bestFit="1" customWidth="1"/>
    <col min="263" max="271" width="6" bestFit="1" customWidth="1"/>
    <col min="272" max="276" width="7" bestFit="1" customWidth="1"/>
    <col min="277" max="277" width="8" bestFit="1" customWidth="1"/>
    <col min="278" max="278" width="9" bestFit="1" customWidth="1"/>
    <col min="279" max="279" width="13.21875" bestFit="1" customWidth="1"/>
    <col min="280" max="280" width="10.77734375" bestFit="1" customWidth="1"/>
    <col min="281" max="4115" width="15.88671875" bestFit="1" customWidth="1"/>
    <col min="4116" max="4116" width="10.77734375" bestFit="1" customWidth="1"/>
  </cols>
  <sheetData>
    <row r="2" spans="1:5" x14ac:dyDescent="0.3">
      <c r="A2" s="9" t="s">
        <v>8358</v>
      </c>
      <c r="B2" t="s">
        <v>8319</v>
      </c>
    </row>
    <row r="3" spans="1:5" x14ac:dyDescent="0.3">
      <c r="A3" s="9" t="s">
        <v>8364</v>
      </c>
      <c r="B3" t="s">
        <v>8361</v>
      </c>
    </row>
    <row r="5" spans="1:5" x14ac:dyDescent="0.3">
      <c r="A5" s="9" t="s">
        <v>8378</v>
      </c>
      <c r="B5" s="9" t="s">
        <v>8365</v>
      </c>
    </row>
    <row r="6" spans="1:5" x14ac:dyDescent="0.3">
      <c r="A6" s="9" t="s">
        <v>8359</v>
      </c>
      <c r="B6" t="s">
        <v>8218</v>
      </c>
      <c r="C6" t="s">
        <v>8220</v>
      </c>
      <c r="D6" t="s">
        <v>8219</v>
      </c>
      <c r="E6" t="s">
        <v>8360</v>
      </c>
    </row>
    <row r="7" spans="1:5" x14ac:dyDescent="0.3">
      <c r="A7" s="10" t="s">
        <v>8372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3">
      <c r="A8" s="10" t="s">
        <v>8373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3">
      <c r="A9" s="10" t="s">
        <v>8374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3">
      <c r="A10" s="10" t="s">
        <v>8375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3">
      <c r="A11" s="10" t="s">
        <v>8366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3">
      <c r="A12" s="10" t="s">
        <v>8376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3">
      <c r="A13" s="10" t="s">
        <v>8367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3">
      <c r="A14" s="10" t="s">
        <v>8368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3">
      <c r="A15" s="10" t="s">
        <v>8369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3">
      <c r="A16" s="10" t="s">
        <v>8370</v>
      </c>
      <c r="B16" s="14">
        <v>65</v>
      </c>
      <c r="C16" s="14">
        <v>50</v>
      </c>
      <c r="D16" s="14"/>
      <c r="E16" s="14">
        <v>115</v>
      </c>
    </row>
    <row r="17" spans="1:5" x14ac:dyDescent="0.3">
      <c r="A17" s="10" t="s">
        <v>8371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3">
      <c r="A18" s="10" t="s">
        <v>8377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3">
      <c r="A19" s="10" t="s">
        <v>8360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1005-8AE1-4CF0-B0D0-95C81617EA9D}">
  <dimension ref="A1:H14"/>
  <sheetViews>
    <sheetView workbookViewId="0">
      <selection activeCell="C22" sqref="C22"/>
    </sheetView>
  </sheetViews>
  <sheetFormatPr defaultRowHeight="14.4" x14ac:dyDescent="0.3"/>
  <cols>
    <col min="1" max="1" width="15.6640625" style="14" bestFit="1" customWidth="1"/>
    <col min="2" max="2" width="17.2187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8.109375" bestFit="1" customWidth="1"/>
    <col min="7" max="7" width="15.44140625" bestFit="1" customWidth="1"/>
    <col min="8" max="8" width="18.21875" bestFit="1" customWidth="1"/>
  </cols>
  <sheetData>
    <row r="1" spans="1:8" x14ac:dyDescent="0.3">
      <c r="A1" s="15" t="s">
        <v>8386</v>
      </c>
      <c r="B1" s="16" t="s">
        <v>8379</v>
      </c>
      <c r="C1" s="16" t="s">
        <v>8380</v>
      </c>
      <c r="D1" s="16" t="s">
        <v>8381</v>
      </c>
      <c r="E1" s="16" t="s">
        <v>8382</v>
      </c>
      <c r="F1" s="16" t="s">
        <v>8383</v>
      </c>
      <c r="G1" s="16" t="s">
        <v>8384</v>
      </c>
      <c r="H1" s="16" t="s">
        <v>8385</v>
      </c>
    </row>
    <row r="2" spans="1:8" x14ac:dyDescent="0.3">
      <c r="A2" s="14" t="s">
        <v>8387</v>
      </c>
      <c r="B2">
        <f>COUNTIFS(Kickstarter!$Q:$Q,"plays",Kickstarter!$F:$F,"successful",Kickstarter!$D:$D,"&lt;1000")</f>
        <v>141</v>
      </c>
      <c r="C2">
        <f>COUNTIFS(Kickstarter!$Q:$Q,"plays",Kickstarter!$F:$F,"failed",Kickstarter!$D:$D,"&lt;1000")</f>
        <v>45</v>
      </c>
      <c r="D2">
        <f>COUNTIFS(Kickstarter!$Q:$Q,"plays",Kickstarter!$F:$F,"canceled",Kickstarter!$D:$D,"&lt;1000")</f>
        <v>0</v>
      </c>
      <c r="E2">
        <f>SUM(B2:D2)</f>
        <v>186</v>
      </c>
      <c r="F2">
        <f>ROUND(B2/E2*100,0)</f>
        <v>76</v>
      </c>
      <c r="G2">
        <f>ROUND(C2/E2*100,0)</f>
        <v>24</v>
      </c>
      <c r="H2">
        <f>ROUND(D2/E2*100,1)</f>
        <v>0</v>
      </c>
    </row>
    <row r="3" spans="1:8" x14ac:dyDescent="0.3">
      <c r="A3" s="14" t="s">
        <v>8388</v>
      </c>
      <c r="B3">
        <f>COUNTIFS(Kickstarter!$Q:$Q,"plays",Kickstarter!$F:$F,"successful",Kickstarter!$D:$D,"&gt;=1000",Kickstarter!$D:$D,"&lt;=4999")</f>
        <v>388</v>
      </c>
      <c r="C3">
        <f>COUNTIFS(Kickstarter!$Q:$Q,"plays",Kickstarter!$F:$F,"failed",Kickstarter!$D:$D,"&gt;=1000",Kickstarter!$D:$D,"&lt;=4999")</f>
        <v>146</v>
      </c>
      <c r="D3">
        <f>COUNTIFS(Kickstarter!$Q:$Q,"plays",Kickstarter!$F:$F,"canceled",Kickstarter!$D:$D,"&gt;=1000",Kickstarter!$D:$D,"&lt;=4999")</f>
        <v>0</v>
      </c>
      <c r="E3">
        <f t="shared" ref="E3:E13" si="0">SUM(B3:D3)</f>
        <v>534</v>
      </c>
      <c r="F3">
        <f t="shared" ref="F3:F13" si="1">ROUND(B3/E3*100,0)</f>
        <v>73</v>
      </c>
      <c r="G3">
        <f t="shared" ref="G3:G13" si="2">ROUND(C3/E3*100,0)</f>
        <v>27</v>
      </c>
      <c r="H3">
        <f t="shared" ref="H3:H13" si="3">ROUND(D3/E3*100,1)</f>
        <v>0</v>
      </c>
    </row>
    <row r="4" spans="1:8" x14ac:dyDescent="0.3">
      <c r="A4" s="14" t="s">
        <v>8389</v>
      </c>
      <c r="B4">
        <f>COUNTIFS(Kickstarter!$Q:$Q,"plays",Kickstarter!$F:$F,"successful",Kickstarter!$D:$D,"&gt;=5000",Kickstarter!$D:$D,"&lt;=9999")</f>
        <v>93</v>
      </c>
      <c r="C4">
        <f>COUNTIFS(Kickstarter!$Q:$Q,"plays",Kickstarter!$F:$F,"failed",Kickstarter!$D:$D,"&gt;=5000",Kickstarter!$D:$D,"&lt;=9999")</f>
        <v>76</v>
      </c>
      <c r="D4">
        <f>COUNTIFS(Kickstarter!$Q:$Q,"plays",Kickstarter!$F:$F,"canceled",Kickstarter!$D:$D,"&gt;=5000",Kickstarter!$D:$D,"&lt;=9999")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3">
      <c r="A5" s="14" t="s">
        <v>8390</v>
      </c>
      <c r="B5">
        <f>COUNTIFS(Kickstarter!$Q:$Q,"plays",Kickstarter!$F:$F,"successful",Kickstarter!$D:$D,"&gt;=10000",Kickstarter!$D:$D,"&lt;=14999")</f>
        <v>39</v>
      </c>
      <c r="C5">
        <f>COUNTIFS(Kickstarter!$Q:$Q,"plays",Kickstarter!$F:$F,"failed",Kickstarter!$D:$D,"&gt;=10000",Kickstarter!$D:$D,"&lt;=14999")</f>
        <v>33</v>
      </c>
      <c r="D5">
        <f>COUNTIFS(Kickstarter!$Q:$Q,"plays",Kickstarter!$F:$F,"canceled",Kickstarter!$D:$D,"&gt;=10000",Kickstarter!$D:$D,"&lt;=14999")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3">
      <c r="A6" s="14" t="s">
        <v>8391</v>
      </c>
      <c r="B6">
        <f>COUNTIFS(Kickstarter!$Q:$Q,"plays",Kickstarter!$F:$F,"successful",Kickstarter!$D:$D,"&gt;=15000",Kickstarter!$D:$D,"&lt;=19999")</f>
        <v>12</v>
      </c>
      <c r="C6">
        <f>COUNTIFS(Kickstarter!$Q:$Q,"plays",Kickstarter!$F:$F,"failed",Kickstarter!$D:$D,"&gt;=15000",Kickstarter!$D:$D,"&lt;=19999")</f>
        <v>12</v>
      </c>
      <c r="D6">
        <f>COUNTIFS(Kickstarter!$Q:$Q,"plays",Kickstarter!$F:$F,"canceled",Kickstarter!$D:$D,"&gt;=15000",Kickstarter!$D:$D,"&lt;=19999")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s="14" t="s">
        <v>8392</v>
      </c>
      <c r="B7">
        <f>COUNTIFS(Kickstarter!$Q:$Q,"plays",Kickstarter!$F:$F,"successful",Kickstarter!$D:$D,"&gt;=20000",Kickstarter!$D:$D,"&lt;=24999")</f>
        <v>9</v>
      </c>
      <c r="C7">
        <f>COUNTIFS(Kickstarter!$Q:$Q,"plays",Kickstarter!$F:$F,"failed",Kickstarter!$D:$D,"&gt;=20000",Kickstarter!$D:$D,"&lt;=24999")</f>
        <v>11</v>
      </c>
      <c r="D7">
        <f>COUNTIFS(Kickstarter!$Q:$Q,"plays",Kickstarter!$F:$F,"canceled",Kickstarter!$D:$D,"&gt;=20000",Kickstarter!$D:$D,"&lt;=24999")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s="14" t="s">
        <v>8393</v>
      </c>
      <c r="B8">
        <f>COUNTIFS(Kickstarter!$Q:$Q,"plays",Kickstarter!$F:$F,"successful",Kickstarter!$D:$D,"&gt;=25000",Kickstarter!$D:$D,"&lt;=29999")</f>
        <v>1</v>
      </c>
      <c r="C8">
        <f>COUNTIFS(Kickstarter!$Q:$Q,"plays",Kickstarter!$F:$F,"failed",Kickstarter!$D:$D,"&gt;=25000",Kickstarter!$D:$D,"&lt;=29999")</f>
        <v>4</v>
      </c>
      <c r="D8">
        <f>COUNTIFS(Kickstarter!$Q:$Q,"plays",Kickstarter!$F:$F,"canceled",Kickstarter!$D:$D,"&gt;=25000",Kickstarter!$D:$D,"&lt;=29999")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s="14" t="s">
        <v>8394</v>
      </c>
      <c r="B9">
        <f>COUNTIFS(Kickstarter!$Q:$Q,"plays",Kickstarter!$F:$F,"successful",Kickstarter!$D:$D,"&gt;=30000",Kickstarter!$D:$D,"&lt;=34999")</f>
        <v>3</v>
      </c>
      <c r="C9">
        <f>COUNTIFS(Kickstarter!$Q:$Q,"plays",Kickstarter!$F:$F,"failed",Kickstarter!$D:$D,"&gt;=30000",Kickstarter!$D:$D,"&lt;=34999")</f>
        <v>8</v>
      </c>
      <c r="D9">
        <f>COUNTIFS(Kickstarter!$Q:$Q,"plays",Kickstarter!$F:$F,"canceled",Kickstarter!$D:$D,"&gt;=30000",Kickstarter!$D:$D,"&lt;=34999")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3">
      <c r="A10" s="14" t="s">
        <v>8395</v>
      </c>
      <c r="B10">
        <f>COUNTIFS(Kickstarter!$Q:$Q,"plays",Kickstarter!$F:$F,"successful",Kickstarter!$D:$D,"&gt;=35000",Kickstarter!$D:$D,"&lt;=39999")</f>
        <v>4</v>
      </c>
      <c r="C10">
        <f>COUNTIFS(Kickstarter!$Q:$Q,"plays",Kickstarter!$F:$F,"failed",Kickstarter!$D:$D,"&gt;=35000",Kickstarter!$D:$D,"&lt;=39999")</f>
        <v>2</v>
      </c>
      <c r="D10">
        <f>COUNTIFS(Kickstarter!$Q:$Q,"plays",Kickstarter!$F:$F,"canceled",Kickstarter!$D:$D,"&gt;=35000",Kickstarter!$D:$D,"&lt;=39999")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3">
      <c r="A11" s="14" t="s">
        <v>8396</v>
      </c>
      <c r="B11">
        <f>COUNTIFS(Kickstarter!$Q:$Q,"plays",Kickstarter!$F:$F,"successful",Kickstarter!$D:$D,"&gt;=40000",Kickstarter!$D:$D,"&lt;=44999")</f>
        <v>2</v>
      </c>
      <c r="C11">
        <f>COUNTIFS(Kickstarter!$Q:$Q,"plays",Kickstarter!$F:$F,"failed",Kickstarter!$D:$D,"&gt;=40000",Kickstarter!$D:$D,"&lt;=44999")</f>
        <v>1</v>
      </c>
      <c r="D11">
        <f>COUNTIFS(Kickstarter!$Q:$Q,"plays",Kickstarter!$F:$F,"canceled",Kickstarter!$D:$D,"&gt;=40000",Kickstarter!$D:$D,"&lt;=44999")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3">
      <c r="A12" s="14" t="s">
        <v>8397</v>
      </c>
      <c r="B12">
        <f>COUNTIFS(Kickstarter!$Q:$Q,"plays",Kickstarter!$F:$F,"successful",Kickstarter!$D:$D,"&gt;=45000",Kickstarter!$D:$D,"&lt;=49999")</f>
        <v>0</v>
      </c>
      <c r="C12">
        <f>COUNTIFS(Kickstarter!$Q:$Q,"plays",Kickstarter!$F:$F,"failed",Kickstarter!$D:$D,"&gt;=45000",Kickstarter!$D:$D,"&lt;=49999")</f>
        <v>1</v>
      </c>
      <c r="D12">
        <f>COUNTIFS(Kickstarter!$Q:$Q,"plays",Kickstarter!$F:$F,"canceled",Kickstarter!$D:$D,"&gt;=45000",Kickstarter!$D:$D,"&lt;=49999")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s="14" t="s">
        <v>8398</v>
      </c>
      <c r="B13">
        <f>COUNTIFS(Kickstarter!$Q:$Q,"plays",Kickstarter!$F:$F,"successful",Kickstarter!$D:$D,"&gt;=50000")</f>
        <v>2</v>
      </c>
      <c r="C13">
        <f>COUNTIFS(Kickstarter!$Q:$Q,"plays",Kickstarter!$F:$F,"failed",Kickstarter!$D:$D,"&gt;=50000")</f>
        <v>14</v>
      </c>
      <c r="D13">
        <f>COUNTIFS(Kickstarter!$Q:$Q,"plays",Kickstarter!$F:$F,"canceled",Kickstarter!$D:$D,"&gt;=50000")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  <row r="14" spans="1:8" x14ac:dyDescent="0.3">
      <c r="A14" s="17" t="s">
        <v>8399</v>
      </c>
      <c r="B14" s="16">
        <f>SUM(B2:B13)</f>
        <v>694</v>
      </c>
      <c r="C14" s="16">
        <f t="shared" ref="C14:D14" si="4">SUM(C2:C13)</f>
        <v>353</v>
      </c>
      <c r="D14" s="16">
        <f t="shared" si="4"/>
        <v>0</v>
      </c>
      <c r="E14" s="16">
        <f>SUM(B14:D14)</f>
        <v>1047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dmcad</cp:lastModifiedBy>
  <dcterms:created xsi:type="dcterms:W3CDTF">2017-04-20T15:17:24Z</dcterms:created>
  <dcterms:modified xsi:type="dcterms:W3CDTF">2021-05-01T06:36:22Z</dcterms:modified>
</cp:coreProperties>
</file>