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Acervo" sheetId="1" state="visible" r:id="rId2"/>
  </sheets>
  <definedNames>
    <definedName function="false" hidden="true" localSheetId="0" name="_xlnm._FilterDatabase" vbProcedure="false">Acervo!$A$1:$S$11</definedName>
    <definedName function="false" hidden="false" localSheetId="0" name="acervo_be" vbProcedure="false">Acervo!$A$1:$S$11</definedName>
    <definedName function="false" hidden="false" localSheetId="0" name="_xlnm._FilterDatabase" vbProcedure="false">Acervo!$A$1:$S$11</definedName>
    <definedName function="false" hidden="false" localSheetId="0" name="_xlnm._FilterDatabase_0" vbProcedure="false">Acervo!$A$1:$S$11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<sst xmlns="http://schemas.openxmlformats.org/spreadsheetml/2006/main" count="206" uniqueCount="117">
  <si>
    <t xml:space="preserve">Ordem de Registro</t>
  </si>
  <si>
    <t xml:space="preserve">Registro</t>
  </si>
  <si>
    <t xml:space="preserve">Classe</t>
  </si>
  <si>
    <t xml:space="preserve">Subclasse</t>
  </si>
  <si>
    <t xml:space="preserve">Título</t>
  </si>
  <si>
    <t xml:space="preserve">Datação_Ano</t>
  </si>
  <si>
    <t xml:space="preserve">local</t>
  </si>
  <si>
    <t xml:space="preserve">Técnica_Material</t>
  </si>
  <si>
    <t xml:space="preserve">Técnica</t>
  </si>
  <si>
    <t xml:space="preserve">Material</t>
  </si>
  <si>
    <t xml:space="preserve">Dimensões</t>
  </si>
  <si>
    <t xml:space="preserve">Ano_aquisição</t>
  </si>
  <si>
    <t xml:space="preserve">Modo_aquisição</t>
  </si>
  <si>
    <t xml:space="preserve">Localização</t>
  </si>
  <si>
    <t xml:space="preserve">Conservação</t>
  </si>
  <si>
    <t xml:space="preserve">Movimentação</t>
  </si>
  <si>
    <t xml:space="preserve">Autor</t>
  </si>
  <si>
    <t xml:space="preserve">Assinatura</t>
  </si>
  <si>
    <t xml:space="preserve">Imagem</t>
  </si>
  <si>
    <t xml:space="preserve">Comprimento</t>
  </si>
  <si>
    <t xml:space="preserve">Altura</t>
  </si>
  <si>
    <t xml:space="preserve">Moldura</t>
  </si>
  <si>
    <t xml:space="preserve">comp c mold</t>
  </si>
  <si>
    <t xml:space="preserve">alt com mold</t>
  </si>
  <si>
    <t xml:space="preserve">comp</t>
  </si>
  <si>
    <t xml:space="preserve">Artes visuais</t>
  </si>
  <si>
    <t xml:space="preserve">Pintura</t>
  </si>
  <si>
    <t xml:space="preserve">Busto de homem</t>
  </si>
  <si>
    <t xml:space="preserve">1918</t>
  </si>
  <si>
    <t xml:space="preserve">Paris</t>
  </si>
  <si>
    <t xml:space="preserve">Óleo/tela</t>
  </si>
  <si>
    <t xml:space="preserve">55,0 x 46,0 cm - c/baguete: 57,2 x 48,0 cm</t>
  </si>
  <si>
    <t xml:space="preserve">1979</t>
  </si>
  <si>
    <t xml:space="preserve">Incorporação</t>
  </si>
  <si>
    <t xml:space="preserve">RT</t>
  </si>
  <si>
    <t xml:space="preserve">Bom</t>
  </si>
  <si>
    <t xml:space="preserve"> s/a</t>
  </si>
  <si>
    <t xml:space="preserve">55,0 cm</t>
  </si>
  <si>
    <t xml:space="preserve">46,0 cm</t>
  </si>
  <si>
    <t xml:space="preserve">c/baguete</t>
  </si>
  <si>
    <t xml:space="preserve">57,2 cm</t>
  </si>
  <si>
    <t xml:space="preserve"> 48,0 cm</t>
  </si>
  <si>
    <t xml:space="preserve">Telêmaco ouvindo as aventuras de Filocteles</t>
  </si>
  <si>
    <t xml:space="preserve">18--</t>
  </si>
  <si>
    <t xml:space="preserve"> </t>
  </si>
  <si>
    <t xml:space="preserve">100,0 x 138,0 cm - c/moldura: 125,0 x 165,0 cm</t>
  </si>
  <si>
    <t xml:space="preserve">SE</t>
  </si>
  <si>
    <t xml:space="preserve">NERI, Francisco Antônio (1828-1866)</t>
  </si>
  <si>
    <t xml:space="preserve">100,0 cm</t>
  </si>
  <si>
    <t xml:space="preserve">138,0cm</t>
  </si>
  <si>
    <t xml:space="preserve">c/moldura</t>
  </si>
  <si>
    <t xml:space="preserve">125,0cm</t>
  </si>
  <si>
    <t xml:space="preserve">165,0 cm</t>
  </si>
  <si>
    <t xml:space="preserve">Cabeça de homem</t>
  </si>
  <si>
    <t xml:space="preserve">37,5 x 34,5 cm - c/baguete: 39,6 x 36,8 cm</t>
  </si>
  <si>
    <t xml:space="preserve">COSTA, João Batista da (1865-1925)</t>
  </si>
  <si>
    <t xml:space="preserve">37,5 cm</t>
  </si>
  <si>
    <t xml:space="preserve">34,5 cm</t>
  </si>
  <si>
    <t xml:space="preserve">39,6 cm</t>
  </si>
  <si>
    <t xml:space="preserve"> 36,8 cm</t>
  </si>
  <si>
    <t xml:space="preserve">Retrato do Dr. Tomás Gomes dos Santos</t>
  </si>
  <si>
    <t xml:space="preserve">1850</t>
  </si>
  <si>
    <t xml:space="preserve">Pastel/papel</t>
  </si>
  <si>
    <t xml:space="preserve">103,0 x 88,0 cm - c/moldura: 115,5 x 96,5 cm</t>
  </si>
  <si>
    <t xml:space="preserve">BORELY, Jean-Baptiste (1815-1880)</t>
  </si>
  <si>
    <t xml:space="preserve"> cie</t>
  </si>
  <si>
    <t xml:space="preserve">103,0 cm</t>
  </si>
  <si>
    <t xml:space="preserve">88,0 cm</t>
  </si>
  <si>
    <t xml:space="preserve">115,5cm</t>
  </si>
  <si>
    <t xml:space="preserve"> 96,5 cm</t>
  </si>
  <si>
    <t xml:space="preserve">Nu feminino (academia)</t>
  </si>
  <si>
    <t xml:space="preserve">1899?</t>
  </si>
  <si>
    <t xml:space="preserve">89,5 x 72,0 cm - c/baguete: 92,5 x 74,0 cm</t>
  </si>
  <si>
    <t xml:space="preserve">VIANA, Antônio de Sousa (1871-1903)</t>
  </si>
  <si>
    <t xml:space="preserve"> csd</t>
  </si>
  <si>
    <t xml:space="preserve">89,5 cm</t>
  </si>
  <si>
    <t xml:space="preserve">72,0 cm</t>
  </si>
  <si>
    <t xml:space="preserve">92,5 cm</t>
  </si>
  <si>
    <t xml:space="preserve"> 74,0 cm</t>
  </si>
  <si>
    <t xml:space="preserve">Sacrifício de Abel</t>
  </si>
  <si>
    <t xml:space="preserve">1878?</t>
  </si>
  <si>
    <t xml:space="preserve">116,4 x 89,5 cm - c/moldura: 137,7 x 110,6 cm</t>
  </si>
  <si>
    <t xml:space="preserve">AMOEDO, Rodolfo (1857-1941)</t>
  </si>
  <si>
    <t xml:space="preserve">116,4 cm</t>
  </si>
  <si>
    <t xml:space="preserve">137,7cm</t>
  </si>
  <si>
    <t xml:space="preserve">110,6 cm</t>
  </si>
  <si>
    <t xml:space="preserve">Nu masculino (academia)</t>
  </si>
  <si>
    <t xml:space="preserve">1871</t>
  </si>
  <si>
    <t xml:space="preserve">Roma</t>
  </si>
  <si>
    <t xml:space="preserve">76,3 x 43,5 cm - c/baguete: 78,7 x 45,7 cm</t>
  </si>
  <si>
    <t xml:space="preserve"> cid</t>
  </si>
  <si>
    <t xml:space="preserve">76,3 cm</t>
  </si>
  <si>
    <t xml:space="preserve">43,5 cm</t>
  </si>
  <si>
    <t xml:space="preserve">78,7 cm</t>
  </si>
  <si>
    <t xml:space="preserve"> 45,7 cm</t>
  </si>
  <si>
    <t xml:space="preserve">O lavrador dos campos de Farsália</t>
  </si>
  <si>
    <t xml:space="preserve">117,0 x 89,5 cm - c/moldura: 124,0 x 97,0 cm</t>
  </si>
  <si>
    <t xml:space="preserve">Regular</t>
  </si>
  <si>
    <t xml:space="preserve">117,0 cm</t>
  </si>
  <si>
    <t xml:space="preserve">124,0cm</t>
  </si>
  <si>
    <t xml:space="preserve"> 97,0 cm</t>
  </si>
  <si>
    <t xml:space="preserve">Homem com gorro vermelho</t>
  </si>
  <si>
    <t xml:space="preserve">189_</t>
  </si>
  <si>
    <t xml:space="preserve">61,0 x 50,0 cm - c/baguete: 63,0 x 52,0 cm</t>
  </si>
  <si>
    <t xml:space="preserve">VISCONTI, Eliseu d'Angelo (1866-1944)</t>
  </si>
  <si>
    <t xml:space="preserve">61,0 cm</t>
  </si>
  <si>
    <t xml:space="preserve">50,0 cm</t>
  </si>
  <si>
    <t xml:space="preserve">63,0 cm</t>
  </si>
  <si>
    <t xml:space="preserve"> 52,0 cm</t>
  </si>
  <si>
    <t xml:space="preserve">Menino tirando espinho do pé (academia)</t>
  </si>
  <si>
    <t xml:space="preserve">1897</t>
  </si>
  <si>
    <t xml:space="preserve">105,5 x 60,0 cm - c/baguete: 107,4 x 62,3 cm</t>
  </si>
  <si>
    <t xml:space="preserve">BARBOSA JÚNIOR, Bento (1866-"?")</t>
  </si>
  <si>
    <t xml:space="preserve">105,5 cm</t>
  </si>
  <si>
    <t xml:space="preserve">60,0 cm</t>
  </si>
  <si>
    <t xml:space="preserve">107,4cm</t>
  </si>
  <si>
    <t xml:space="preserve"> 62,3 cm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</si>
</sst>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Y2" activeCellId="0" sqref="Y2"/>
    </sheetView>
  </sheetViews>
  <sheetFormatPr defaultRowHeight="15"/>
  <cols>
    <col collapsed="false" hidden="false" max="1" min="1" style="0" width="15.5303643724696"/>
    <col collapsed="false" hidden="false" max="2" min="2" style="0" width="11.0323886639676"/>
    <col collapsed="false" hidden="false" max="4" min="3" style="0" width="12.1052631578947"/>
    <col collapsed="false" hidden="false" max="5" min="5" style="0" width="39.7408906882591"/>
    <col collapsed="false" hidden="false" max="6" min="6" style="0" width="15.6396761133603"/>
    <col collapsed="false" hidden="false" max="7" min="7" style="0" width="8.1417004048583"/>
    <col collapsed="false" hidden="false" max="8" min="8" style="0" width="17.246963562753"/>
    <col collapsed="false" hidden="false" max="9" min="9" style="0" width="10.0688259109312"/>
    <col collapsed="false" hidden="false" max="10" min="10" style="0" width="10.1781376518219"/>
    <col collapsed="false" hidden="false" max="11" min="11" style="0" width="43.4898785425101"/>
    <col collapsed="false" hidden="false" max="12" min="12" style="0" width="17.246963562753"/>
    <col collapsed="false" hidden="false" max="13" min="13" style="0" width="18.8542510121457"/>
    <col collapsed="false" hidden="false" max="14" min="14" style="0" width="13.7125506072874"/>
    <col collapsed="false" hidden="false" max="15" min="15" style="0" width="15.2105263157895"/>
    <col collapsed="false" hidden="false" max="16" min="16" style="0" width="20.3522267206478"/>
    <col collapsed="false" hidden="false" max="17" min="17" style="0" width="36.8218623481781"/>
    <col collapsed="false" hidden="false" max="18" min="18" style="0" width="23.2429149797571"/>
    <col collapsed="false" hidden="false" max="19" min="19" style="0" width="8.37651821862348"/>
    <col collapsed="false" hidden="false" max="20" min="20" style="0" width="12.4534412955466"/>
    <col collapsed="false" hidden="false" max="21" min="21" style="0" width="8.81781376518219"/>
    <col collapsed="false" hidden="false" max="22" min="22" style="0" width="14.5546558704453"/>
    <col collapsed="false" hidden="false" max="23" min="23" style="0" width="15.3238866396761"/>
    <col collapsed="false" hidden="false" max="24" min="24" style="0" width="12.5668016194332"/>
    <col collapsed="false" hidden="false" max="26" min="25" style="0" width="8.67611336032389"/>
    <col collapsed="false" hidden="false" max="1025" min="27" style="0" width="14.676113360323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20</v>
      </c>
      <c r="AA1" s="0" t="s">
        <v>21</v>
      </c>
      <c r="AB1" s="0" t="s">
        <v>22</v>
      </c>
      <c r="AC1" s="0" t="s">
        <v>23</v>
      </c>
    </row>
    <row r="2" customFormat="false" ht="13.8" hidden="false" customHeight="false" outlineLevel="0" collapsed="false">
      <c r="A2" s="0" t="n">
        <v>1</v>
      </c>
      <c r="B2" s="1" t="n">
        <v>1</v>
      </c>
      <c r="C2" s="0" t="s">
        <v>25</v>
      </c>
      <c r="D2" s="0" t="s">
        <v>26</v>
      </c>
      <c r="E2" s="0" t="s">
        <v>27</v>
      </c>
      <c r="F2" s="0" t="s">
        <v>28</v>
      </c>
      <c r="G2" s="0" t="s">
        <v>29</v>
      </c>
      <c r="H2" s="0" t="s">
        <v>30</v>
      </c>
      <c r="I2" s="0" t="str">
        <f aca="false">IFERROR(LEFT(H2,SEARCH("/",H2)-1),"")</f>
        <v>Óleo</v>
      </c>
      <c r="J2" s="0" t="str">
        <f aca="false">IFERROR(RIGHT(H2,LEN(H2)-SEARCH("/",H2)),"")</f>
        <v>tela</v>
      </c>
      <c r="K2" s="0" t="s">
        <v>31</v>
      </c>
      <c r="L2" s="0" t="s">
        <v>32</v>
      </c>
      <c r="M2" s="0" t="s">
        <v>33</v>
      </c>
      <c r="N2" s="0" t="s">
        <v>34</v>
      </c>
      <c r="O2" s="0" t="s">
        <v>35</v>
      </c>
      <c r="R2" s="0" t="s">
        <v>36</v>
      </c>
      <c r="T2" s="2" t="str">
        <f aca="false">IFERROR(LEFT(K2,SEARCH("x",K2)-1),"")&amp;"cm"</f>
        <v>55,0 cm</v>
      </c>
      <c r="U2" s="2" t="str">
        <f aca="false">MID(K2,LEN(T2)+1,5)&amp;"cm"</f>
        <v>46,0 cm</v>
      </c>
      <c r="V2" s="2" t="str">
        <f aca="false">MID(K2,SEARCH("-",K2)+2,SEARCH(":",K2)-SEARCH("-",K2)-2)</f>
        <v>c/baguete</v>
      </c>
      <c r="W2" s="2" t="str">
        <f aca="false">MID(K2,SEARCH(":",K2)+2,5)&amp;"cm"</f>
        <v>57,2 cm</v>
      </c>
      <c r="X2" s="0" t="str">
        <f aca="false">RIGHT(K2,8)</f>
        <v> 48,0 cm</v>
      </c>
      <c r="Y2" s="0" t="s">
        <v>37</v>
      </c>
      <c r="Z2" s="0" t="s">
        <v>38</v>
      </c>
      <c r="AA2" s="0" t="s">
        <v>39</v>
      </c>
      <c r="AB2" s="0" t="s">
        <v>40</v>
      </c>
      <c r="AC2" s="0" t="s">
        <v>41</v>
      </c>
    </row>
    <row r="3" customFormat="false" ht="13.8" hidden="false" customHeight="false" outlineLevel="0" collapsed="false">
      <c r="A3" s="0" t="n">
        <v>2</v>
      </c>
      <c r="B3" s="1" t="n">
        <v>2</v>
      </c>
      <c r="C3" s="0" t="s">
        <v>25</v>
      </c>
      <c r="D3" s="0" t="s">
        <v>26</v>
      </c>
      <c r="E3" s="0" t="s">
        <v>42</v>
      </c>
      <c r="F3" s="3" t="s">
        <v>43</v>
      </c>
      <c r="G3" s="0" t="s">
        <v>44</v>
      </c>
      <c r="H3" s="0" t="s">
        <v>30</v>
      </c>
      <c r="I3" s="0" t="str">
        <f aca="false">IFERROR(LEFT(H3,SEARCH("/",H3)-1),"")</f>
        <v>Óleo</v>
      </c>
      <c r="J3" s="0" t="str">
        <f aca="false">IFERROR(RIGHT(H3,LEN(H3)-SEARCH("/",H3)),"")</f>
        <v>tela</v>
      </c>
      <c r="K3" s="0" t="s">
        <v>45</v>
      </c>
      <c r="L3" s="0" t="s">
        <v>32</v>
      </c>
      <c r="M3" s="0" t="s">
        <v>33</v>
      </c>
      <c r="N3" s="0" t="s">
        <v>46</v>
      </c>
      <c r="O3" s="0" t="s">
        <v>35</v>
      </c>
      <c r="Q3" s="0" t="s">
        <v>47</v>
      </c>
      <c r="R3" s="0" t="s">
        <v>36</v>
      </c>
      <c r="T3" s="2" t="str">
        <f aca="false">IFERROR(LEFT(K3,SEARCH("x",K3)-1),"")&amp;"cm"</f>
        <v>100,0 cm</v>
      </c>
      <c r="U3" s="2" t="str">
        <f aca="false">MID(K3,LEN(T3)+1,5)&amp;"cm"</f>
        <v>138,0cm</v>
      </c>
      <c r="V3" s="2" t="str">
        <f aca="false">MID(K3,SEARCH("-",K3)+2,SEARCH(":",K3)-SEARCH("-",K3)-2)</f>
        <v>c/moldura</v>
      </c>
      <c r="W3" s="2" t="str">
        <f aca="false">MID(K3,SEARCH(":",K3)+2,5)&amp;"cm"</f>
        <v>125,0cm</v>
      </c>
      <c r="X3" s="0" t="str">
        <f aca="false">RIGHT(K3,8)</f>
        <v>165,0 cm</v>
      </c>
      <c r="Y3" s="0" t="s">
        <v>48</v>
      </c>
      <c r="Z3" s="0" t="s">
        <v>49</v>
      </c>
      <c r="AA3" s="0" t="s">
        <v>50</v>
      </c>
      <c r="AB3" s="0" t="s">
        <v>51</v>
      </c>
      <c r="AC3" s="0" t="s">
        <v>52</v>
      </c>
    </row>
    <row r="4" customFormat="false" ht="13.8" hidden="false" customHeight="false" outlineLevel="0" collapsed="false">
      <c r="A4" s="0" t="n">
        <v>3</v>
      </c>
      <c r="B4" s="1" t="n">
        <v>3</v>
      </c>
      <c r="C4" s="0" t="s">
        <v>25</v>
      </c>
      <c r="D4" s="0" t="s">
        <v>26</v>
      </c>
      <c r="E4" s="0" t="s">
        <v>53</v>
      </c>
      <c r="F4" s="3" t="s">
        <v>43</v>
      </c>
      <c r="G4" s="0" t="s">
        <v>44</v>
      </c>
      <c r="H4" s="0" t="s">
        <v>30</v>
      </c>
      <c r="I4" s="0" t="str">
        <f aca="false">IFERROR(LEFT(H4,SEARCH("/",H4)-1),"")</f>
        <v>Óleo</v>
      </c>
      <c r="J4" s="0" t="str">
        <f aca="false">IFERROR(RIGHT(H4,LEN(H4)-SEARCH("/",H4)),"")</f>
        <v>tela</v>
      </c>
      <c r="K4" s="0" t="s">
        <v>54</v>
      </c>
      <c r="L4" s="0" t="s">
        <v>32</v>
      </c>
      <c r="M4" s="0" t="s">
        <v>33</v>
      </c>
      <c r="N4" s="0" t="s">
        <v>34</v>
      </c>
      <c r="O4" s="0" t="s">
        <v>35</v>
      </c>
      <c r="Q4" s="0" t="s">
        <v>55</v>
      </c>
      <c r="R4" s="0" t="s">
        <v>36</v>
      </c>
      <c r="T4" s="2" t="str">
        <f aca="false">IFERROR(LEFT(K4,SEARCH("x",K4)-1),"")&amp;"cm"</f>
        <v>37,5 cm</v>
      </c>
      <c r="U4" s="2" t="str">
        <f aca="false">MID(K4,LEN(T4)+1,5)&amp;"cm"</f>
        <v>34,5 cm</v>
      </c>
      <c r="V4" s="2" t="str">
        <f aca="false">MID(K4,SEARCH("-",K4)+2,SEARCH(":",K4)-SEARCH("-",K4)-2)</f>
        <v>c/baguete</v>
      </c>
      <c r="W4" s="2" t="str">
        <f aca="false">MID(K4,SEARCH(":",K4)+2,5)&amp;"cm"</f>
        <v>39,6 cm</v>
      </c>
      <c r="X4" s="0" t="str">
        <f aca="false">RIGHT(K4,8)</f>
        <v> 36,8 cm</v>
      </c>
      <c r="Y4" s="0" t="s">
        <v>56</v>
      </c>
      <c r="Z4" s="0" t="s">
        <v>57</v>
      </c>
      <c r="AA4" s="0" t="s">
        <v>39</v>
      </c>
      <c r="AB4" s="0" t="s">
        <v>58</v>
      </c>
      <c r="AC4" s="0" t="s">
        <v>59</v>
      </c>
    </row>
    <row r="5" customFormat="false" ht="13.8" hidden="false" customHeight="false" outlineLevel="0" collapsed="false">
      <c r="A5" s="0" t="n">
        <v>4</v>
      </c>
      <c r="B5" s="1" t="n">
        <v>4</v>
      </c>
      <c r="C5" s="0" t="s">
        <v>25</v>
      </c>
      <c r="D5" s="0" t="s">
        <v>26</v>
      </c>
      <c r="E5" s="0" t="s">
        <v>60</v>
      </c>
      <c r="F5" s="0" t="s">
        <v>61</v>
      </c>
      <c r="G5" s="0" t="s">
        <v>44</v>
      </c>
      <c r="H5" s="0" t="s">
        <v>62</v>
      </c>
      <c r="I5" s="0" t="str">
        <f aca="false">IFERROR(LEFT(H5,SEARCH("/",H5)-1),"")</f>
        <v>Pastel</v>
      </c>
      <c r="J5" s="0" t="str">
        <f aca="false">IFERROR(RIGHT(H5,LEN(H5)-SEARCH("/",H5)),"")</f>
        <v>papel</v>
      </c>
      <c r="K5" s="0" t="s">
        <v>63</v>
      </c>
      <c r="L5" s="0" t="s">
        <v>32</v>
      </c>
      <c r="M5" s="0" t="s">
        <v>33</v>
      </c>
      <c r="N5" s="0" t="s">
        <v>46</v>
      </c>
      <c r="O5" s="0" t="s">
        <v>35</v>
      </c>
      <c r="Q5" s="0" t="s">
        <v>64</v>
      </c>
      <c r="R5" s="0" t="s">
        <v>65</v>
      </c>
      <c r="T5" s="2" t="str">
        <f aca="false">IFERROR(LEFT(K5,SEARCH("x",K5)-1),"")&amp;"cm"</f>
        <v>103,0 cm</v>
      </c>
      <c r="U5" s="2" t="str">
        <f aca="false">MID(K5,LEN(T5)+1,5)&amp;"cm"</f>
        <v>88,0 cm</v>
      </c>
      <c r="V5" s="2" t="str">
        <f aca="false">MID(K5,SEARCH("-",K5)+2,SEARCH(":",K5)-SEARCH("-",K5)-2)</f>
        <v>c/moldura</v>
      </c>
      <c r="W5" s="2" t="str">
        <f aca="false">MID(K5,SEARCH(":",K5)+2,5)&amp;"cm"</f>
        <v>115,5cm</v>
      </c>
      <c r="X5" s="0" t="str">
        <f aca="false">RIGHT(K5,8)</f>
        <v> 96,5 cm</v>
      </c>
      <c r="Y5" s="0" t="s">
        <v>66</v>
      </c>
      <c r="Z5" s="0" t="s">
        <v>67</v>
      </c>
      <c r="AA5" s="0" t="s">
        <v>50</v>
      </c>
      <c r="AB5" s="0" t="s">
        <v>68</v>
      </c>
      <c r="AC5" s="0" t="s">
        <v>69</v>
      </c>
    </row>
    <row r="6" customFormat="false" ht="13.8" hidden="false" customHeight="false" outlineLevel="0" collapsed="false">
      <c r="A6" s="0" t="n">
        <v>5</v>
      </c>
      <c r="B6" s="1" t="n">
        <v>5</v>
      </c>
      <c r="C6" s="0" t="s">
        <v>25</v>
      </c>
      <c r="D6" s="0" t="s">
        <v>26</v>
      </c>
      <c r="E6" s="0" t="s">
        <v>70</v>
      </c>
      <c r="F6" s="3" t="s">
        <v>71</v>
      </c>
      <c r="G6" s="0" t="s">
        <v>44</v>
      </c>
      <c r="H6" s="0" t="s">
        <v>30</v>
      </c>
      <c r="I6" s="0" t="str">
        <f aca="false">IFERROR(LEFT(H6,SEARCH("/",H6)-1),"")</f>
        <v>Óleo</v>
      </c>
      <c r="J6" s="0" t="str">
        <f aca="false">IFERROR(RIGHT(H6,LEN(H6)-SEARCH("/",H6)),"")</f>
        <v>tela</v>
      </c>
      <c r="K6" s="0" t="s">
        <v>72</v>
      </c>
      <c r="L6" s="0" t="s">
        <v>32</v>
      </c>
      <c r="M6" s="0" t="s">
        <v>33</v>
      </c>
      <c r="N6" s="0" t="s">
        <v>46</v>
      </c>
      <c r="O6" s="0" t="s">
        <v>35</v>
      </c>
      <c r="Q6" s="0" t="s">
        <v>73</v>
      </c>
      <c r="R6" s="0" t="s">
        <v>74</v>
      </c>
      <c r="T6" s="2" t="str">
        <f aca="false">IFERROR(LEFT(K6,SEARCH("x",K6)-1),"")&amp;"cm"</f>
        <v>89,5 cm</v>
      </c>
      <c r="U6" s="2" t="str">
        <f aca="false">MID(K6,LEN(T6)+1,5)&amp;"cm"</f>
        <v>72,0 cm</v>
      </c>
      <c r="V6" s="2" t="str">
        <f aca="false">MID(K6,SEARCH("-",K6)+2,SEARCH(":",K6)-SEARCH("-",K6)-2)</f>
        <v>c/baguete</v>
      </c>
      <c r="W6" s="2" t="str">
        <f aca="false">MID(K6,SEARCH(":",K6)+2,5)&amp;"cm"</f>
        <v>92,5 cm</v>
      </c>
      <c r="X6" s="0" t="str">
        <f aca="false">RIGHT(K6,8)</f>
        <v> 74,0 cm</v>
      </c>
      <c r="Y6" s="0" t="s">
        <v>75</v>
      </c>
      <c r="Z6" s="0" t="s">
        <v>76</v>
      </c>
      <c r="AA6" s="0" t="s">
        <v>39</v>
      </c>
      <c r="AB6" s="0" t="s">
        <v>77</v>
      </c>
      <c r="AC6" s="0" t="s">
        <v>78</v>
      </c>
    </row>
    <row r="7" customFormat="false" ht="13.8" hidden="false" customHeight="false" outlineLevel="0" collapsed="false">
      <c r="A7" s="0" t="n">
        <v>6</v>
      </c>
      <c r="B7" s="1" t="n">
        <v>6</v>
      </c>
      <c r="C7" s="0" t="s">
        <v>25</v>
      </c>
      <c r="D7" s="0" t="s">
        <v>26</v>
      </c>
      <c r="E7" s="0" t="s">
        <v>79</v>
      </c>
      <c r="F7" s="3" t="s">
        <v>80</v>
      </c>
      <c r="G7" s="0" t="s">
        <v>44</v>
      </c>
      <c r="H7" s="0" t="s">
        <v>30</v>
      </c>
      <c r="I7" s="0" t="str">
        <f aca="false">IFERROR(LEFT(H7,SEARCH("/",H7)-1),"")</f>
        <v>Óleo</v>
      </c>
      <c r="J7" s="0" t="str">
        <f aca="false">IFERROR(RIGHT(H7,LEN(H7)-SEARCH("/",H7)),"")</f>
        <v>tela</v>
      </c>
      <c r="K7" s="0" t="s">
        <v>81</v>
      </c>
      <c r="L7" s="0" t="s">
        <v>32</v>
      </c>
      <c r="M7" s="0" t="s">
        <v>33</v>
      </c>
      <c r="N7" s="0" t="s">
        <v>46</v>
      </c>
      <c r="O7" s="0" t="s">
        <v>35</v>
      </c>
      <c r="Q7" s="0" t="s">
        <v>82</v>
      </c>
      <c r="R7" s="0" t="s">
        <v>36</v>
      </c>
      <c r="T7" s="2" t="str">
        <f aca="false">IFERROR(LEFT(K7,SEARCH("x",K7)-1),"")&amp;"cm"</f>
        <v>116,4 cm</v>
      </c>
      <c r="U7" s="2" t="str">
        <f aca="false">MID(K7,LEN(T7)+1,5)&amp;"cm"</f>
        <v>89,5 cm</v>
      </c>
      <c r="V7" s="2" t="str">
        <f aca="false">MID(K7,SEARCH("-",K7)+2,SEARCH(":",K7)-SEARCH("-",K7)-2)</f>
        <v>c/moldura</v>
      </c>
      <c r="W7" s="2" t="str">
        <f aca="false">MID(K7,SEARCH(":",K7)+2,5)&amp;"cm"</f>
        <v>137,7cm</v>
      </c>
      <c r="X7" s="0" t="str">
        <f aca="false">RIGHT(K7,8)</f>
        <v>110,6 cm</v>
      </c>
      <c r="Y7" s="0" t="s">
        <v>83</v>
      </c>
      <c r="Z7" s="0" t="s">
        <v>75</v>
      </c>
      <c r="AA7" s="0" t="s">
        <v>50</v>
      </c>
      <c r="AB7" s="0" t="s">
        <v>84</v>
      </c>
      <c r="AC7" s="0" t="s">
        <v>85</v>
      </c>
    </row>
    <row r="8" customFormat="false" ht="13.8" hidden="false" customHeight="false" outlineLevel="0" collapsed="false">
      <c r="A8" s="0" t="n">
        <v>7</v>
      </c>
      <c r="B8" s="1" t="n">
        <v>7</v>
      </c>
      <c r="C8" s="0" t="s">
        <v>25</v>
      </c>
      <c r="D8" s="0" t="s">
        <v>26</v>
      </c>
      <c r="E8" s="0" t="s">
        <v>86</v>
      </c>
      <c r="F8" s="0" t="s">
        <v>87</v>
      </c>
      <c r="G8" s="0" t="s">
        <v>88</v>
      </c>
      <c r="H8" s="0" t="s">
        <v>30</v>
      </c>
      <c r="I8" s="0" t="str">
        <f aca="false">IFERROR(LEFT(H8,SEARCH("/",H8)-1),"")</f>
        <v>Óleo</v>
      </c>
      <c r="J8" s="0" t="str">
        <f aca="false">IFERROR(RIGHT(H8,LEN(H8)-SEARCH("/",H8)),"")</f>
        <v>tela</v>
      </c>
      <c r="K8" s="0" t="s">
        <v>89</v>
      </c>
      <c r="L8" s="0" t="s">
        <v>32</v>
      </c>
      <c r="M8" s="0" t="s">
        <v>33</v>
      </c>
      <c r="N8" s="0" t="s">
        <v>46</v>
      </c>
      <c r="O8" s="0" t="s">
        <v>35</v>
      </c>
      <c r="R8" s="0" t="s">
        <v>90</v>
      </c>
      <c r="T8" s="2" t="str">
        <f aca="false">IFERROR(LEFT(K8,SEARCH("x",K8)-1),"")&amp;"cm"</f>
        <v>76,3 cm</v>
      </c>
      <c r="U8" s="2" t="str">
        <f aca="false">MID(K8,LEN(T8)+1,5)&amp;"cm"</f>
        <v>43,5 cm</v>
      </c>
      <c r="V8" s="2" t="str">
        <f aca="false">MID(K8,SEARCH("-",K8)+2,SEARCH(":",K8)-SEARCH("-",K8)-2)</f>
        <v>c/baguete</v>
      </c>
      <c r="W8" s="2" t="str">
        <f aca="false">MID(K8,SEARCH(":",K8)+2,5)&amp;"cm"</f>
        <v>78,7 cm</v>
      </c>
      <c r="X8" s="0" t="str">
        <f aca="false">RIGHT(K8,8)</f>
        <v> 45,7 cm</v>
      </c>
      <c r="Y8" s="0" t="s">
        <v>91</v>
      </c>
      <c r="Z8" s="0" t="s">
        <v>92</v>
      </c>
      <c r="AA8" s="0" t="s">
        <v>39</v>
      </c>
      <c r="AB8" s="0" t="s">
        <v>93</v>
      </c>
      <c r="AC8" s="0" t="s">
        <v>94</v>
      </c>
    </row>
    <row r="9" customFormat="false" ht="13.8" hidden="false" customHeight="false" outlineLevel="0" collapsed="false">
      <c r="A9" s="0" t="n">
        <v>8</v>
      </c>
      <c r="B9" s="1" t="n">
        <v>8</v>
      </c>
      <c r="C9" s="0" t="s">
        <v>25</v>
      </c>
      <c r="D9" s="0" t="s">
        <v>26</v>
      </c>
      <c r="E9" s="0" t="s">
        <v>95</v>
      </c>
      <c r="F9" s="3" t="s">
        <v>43</v>
      </c>
      <c r="H9" s="0" t="s">
        <v>30</v>
      </c>
      <c r="I9" s="0" t="str">
        <f aca="false">IFERROR(LEFT(H9,SEARCH("/",H9)-1),"")</f>
        <v>Óleo</v>
      </c>
      <c r="J9" s="0" t="str">
        <f aca="false">IFERROR(RIGHT(H9,LEN(H9)-SEARCH("/",H9)),"")</f>
        <v>tela</v>
      </c>
      <c r="K9" s="0" t="s">
        <v>96</v>
      </c>
      <c r="L9" s="0" t="s">
        <v>32</v>
      </c>
      <c r="M9" s="0" t="s">
        <v>33</v>
      </c>
      <c r="N9" s="0" t="s">
        <v>46</v>
      </c>
      <c r="O9" s="0" t="s">
        <v>97</v>
      </c>
      <c r="Q9" s="0" t="s">
        <v>47</v>
      </c>
      <c r="R9" s="0" t="s">
        <v>36</v>
      </c>
      <c r="T9" s="2" t="str">
        <f aca="false">IFERROR(LEFT(K9,SEARCH("x",K9)-1),"")&amp;"cm"</f>
        <v>117,0 cm</v>
      </c>
      <c r="U9" s="2" t="str">
        <f aca="false">MID(K9,LEN(T9)+1,5)&amp;"cm"</f>
        <v>89,5 cm</v>
      </c>
      <c r="V9" s="2" t="str">
        <f aca="false">MID(K9,SEARCH("-",K9)+2,SEARCH(":",K9)-SEARCH("-",K9)-2)</f>
        <v>c/moldura</v>
      </c>
      <c r="W9" s="2" t="str">
        <f aca="false">MID(K9,SEARCH(":",K9)+2,5)&amp;"cm"</f>
        <v>124,0cm</v>
      </c>
      <c r="X9" s="0" t="str">
        <f aca="false">RIGHT(K9,8)</f>
        <v> 97,0 cm</v>
      </c>
      <c r="Y9" s="0" t="s">
        <v>98</v>
      </c>
      <c r="Z9" s="0" t="s">
        <v>75</v>
      </c>
      <c r="AA9" s="0" t="s">
        <v>50</v>
      </c>
      <c r="AB9" s="0" t="s">
        <v>99</v>
      </c>
      <c r="AC9" s="0" t="s">
        <v>100</v>
      </c>
    </row>
    <row r="10" customFormat="false" ht="13.8" hidden="false" customHeight="false" outlineLevel="0" collapsed="false">
      <c r="A10" s="0" t="n">
        <v>9</v>
      </c>
      <c r="B10" s="1" t="n">
        <v>9</v>
      </c>
      <c r="C10" s="0" t="s">
        <v>25</v>
      </c>
      <c r="D10" s="0" t="s">
        <v>26</v>
      </c>
      <c r="E10" s="0" t="s">
        <v>101</v>
      </c>
      <c r="F10" s="0" t="s">
        <v>102</v>
      </c>
      <c r="G10" s="0" t="s">
        <v>29</v>
      </c>
      <c r="H10" s="0" t="s">
        <v>30</v>
      </c>
      <c r="I10" s="0" t="str">
        <f aca="false">IFERROR(LEFT(H10,SEARCH("/",H10)-1),"")</f>
        <v>Óleo</v>
      </c>
      <c r="J10" s="0" t="str">
        <f aca="false">IFERROR(RIGHT(H10,LEN(H10)-SEARCH("/",H10)),"")</f>
        <v>tela</v>
      </c>
      <c r="K10" s="0" t="s">
        <v>103</v>
      </c>
      <c r="L10" s="0" t="s">
        <v>32</v>
      </c>
      <c r="M10" s="0" t="s">
        <v>33</v>
      </c>
      <c r="N10" s="0" t="s">
        <v>34</v>
      </c>
      <c r="O10" s="0" t="s">
        <v>35</v>
      </c>
      <c r="Q10" s="0" t="s">
        <v>104</v>
      </c>
      <c r="R10" s="0" t="s">
        <v>36</v>
      </c>
      <c r="T10" s="2" t="str">
        <f aca="false">IFERROR(LEFT(K10,SEARCH("x",K10)-1),"")&amp;"cm"</f>
        <v>61,0 cm</v>
      </c>
      <c r="U10" s="2" t="str">
        <f aca="false">MID(K10,LEN(T10)+1,5)&amp;"cm"</f>
        <v>50,0 cm</v>
      </c>
      <c r="V10" s="2" t="str">
        <f aca="false">MID(K10,SEARCH("-",K10)+2,SEARCH(":",K10)-SEARCH("-",K10)-2)</f>
        <v>c/baguete</v>
      </c>
      <c r="W10" s="2" t="str">
        <f aca="false">MID(K10,SEARCH(":",K10)+2,5)&amp;"cm"</f>
        <v>63,0 cm</v>
      </c>
      <c r="X10" s="0" t="str">
        <f aca="false">RIGHT(K10,8)</f>
        <v> 52,0 cm</v>
      </c>
      <c r="Y10" s="0" t="s">
        <v>105</v>
      </c>
      <c r="Z10" s="0" t="s">
        <v>106</v>
      </c>
      <c r="AA10" s="0" t="s">
        <v>39</v>
      </c>
      <c r="AB10" s="0" t="s">
        <v>107</v>
      </c>
      <c r="AC10" s="0" t="s">
        <v>108</v>
      </c>
    </row>
    <row r="11" customFormat="false" ht="13.8" hidden="false" customHeight="false" outlineLevel="0" collapsed="false">
      <c r="A11" s="0" t="n">
        <v>10</v>
      </c>
      <c r="B11" s="1" t="n">
        <v>10</v>
      </c>
      <c r="C11" s="0" t="s">
        <v>25</v>
      </c>
      <c r="D11" s="0" t="s">
        <v>26</v>
      </c>
      <c r="E11" s="0" t="s">
        <v>109</v>
      </c>
      <c r="F11" s="0" t="s">
        <v>110</v>
      </c>
      <c r="G11" s="0" t="s">
        <v>88</v>
      </c>
      <c r="H11" s="0" t="s">
        <v>30</v>
      </c>
      <c r="I11" s="0" t="str">
        <f aca="false">IFERROR(LEFT(H11,SEARCH("/",H11)-1),"")</f>
        <v>Óleo</v>
      </c>
      <c r="J11" s="0" t="str">
        <f aca="false">IFERROR(RIGHT(H11,LEN(H11)-SEARCH("/",H11)),"")</f>
        <v>tela</v>
      </c>
      <c r="K11" s="0" t="s">
        <v>111</v>
      </c>
      <c r="L11" s="0" t="s">
        <v>32</v>
      </c>
      <c r="M11" s="0" t="s">
        <v>33</v>
      </c>
      <c r="N11" s="0" t="s">
        <v>46</v>
      </c>
      <c r="O11" s="0" t="s">
        <v>35</v>
      </c>
      <c r="Q11" s="0" t="s">
        <v>112</v>
      </c>
      <c r="R11" s="0" t="s">
        <v>65</v>
      </c>
      <c r="T11" s="2" t="str">
        <f aca="false">IFERROR(LEFT(K11,SEARCH("x",K11)-1),"")&amp;"cm"</f>
        <v>105,5 cm</v>
      </c>
      <c r="U11" s="2" t="str">
        <f aca="false">MID(K11,LEN(T11)+1,5)&amp;"cm"</f>
        <v>60,0 cm</v>
      </c>
      <c r="V11" s="2" t="str">
        <f aca="false">MID(K11,SEARCH("-",K11)+2,SEARCH(":",K11)-SEARCH("-",K11)-2)</f>
        <v>c/baguete</v>
      </c>
      <c r="W11" s="2" t="str">
        <f aca="false">MID(K11,SEARCH(":",K11)+2,5)&amp;"cm"</f>
        <v>107,4cm</v>
      </c>
      <c r="X11" s="0" t="str">
        <f aca="false">RIGHT(K11,8)</f>
        <v> 62,3 cm</v>
      </c>
      <c r="Y11" s="0" t="s">
        <v>113</v>
      </c>
      <c r="Z11" s="0" t="s">
        <v>114</v>
      </c>
      <c r="AA11" s="0" t="s">
        <v>39</v>
      </c>
      <c r="AB11" s="0" t="s">
        <v>115</v>
      </c>
      <c r="AC11" s="0" t="s">
        <v>116</v>
      </c>
    </row>
  </sheetData>
  <autoFilter ref="A1:S11"/>
  <printOptions headings="false" gridLines="false" gridLinesSet="true" horizontalCentered="false" verticalCentered="false"/>
  <pageMargins left="0.511805555555555" right="0.511805555555555" top="1.18125" bottom="1.181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2018-08-19T22:55:03Z</dcterms:modified>
  <cp:revision>3</cp:revision>
  <dc:subject/>
  <dc:title/>
</cp:coreProperties>
</file>