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david_mcallister_glasgow_ac_uk/Documents/Documents/Advanced_epidemiology_coordinate/"/>
    </mc:Choice>
  </mc:AlternateContent>
  <xr:revisionPtr revIDLastSave="48" documentId="8_{71833C7E-9C44-4960-AAF7-E77003BB9D64}" xr6:coauthVersionLast="46" xr6:coauthVersionMax="46" xr10:uidLastSave="{9E5364EF-5558-40F1-9E10-CE9F46BBDD5C}"/>
  <bookViews>
    <workbookView xWindow="345" yWindow="9375" windowWidth="8325" windowHeight="4785" xr2:uid="{8FAC1D70-0500-4F8D-880A-B5F821250B00}"/>
  </bookViews>
  <sheets>
    <sheet name="Simple" sheetId="2" r:id="rId1"/>
    <sheet name="C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6" i="2" s="1"/>
  <c r="C7" i="2" s="1"/>
  <c r="E4" i="2"/>
  <c r="K4" i="3"/>
  <c r="L4" i="3" s="1"/>
  <c r="I4" i="3"/>
  <c r="J4" i="3" s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F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E4" i="3"/>
  <c r="K5" i="3" s="1"/>
  <c r="C8" i="2" l="1"/>
  <c r="C9" i="2" s="1"/>
  <c r="C10" i="2" s="1"/>
  <c r="C11" i="2" s="1"/>
  <c r="C12" i="2" s="1"/>
  <c r="C13" i="2" s="1"/>
  <c r="C14" i="2" s="1"/>
  <c r="C15" i="2" s="1"/>
  <c r="E15" i="2" s="1"/>
  <c r="L5" i="3"/>
  <c r="I5" i="3"/>
  <c r="J5" i="3" s="1"/>
  <c r="E5" i="3"/>
  <c r="J4" i="2"/>
  <c r="H4" i="2"/>
  <c r="H5" i="2" l="1"/>
  <c r="I5" i="2" s="1"/>
  <c r="J5" i="2" s="1"/>
  <c r="H13" i="2"/>
  <c r="E10" i="2"/>
  <c r="H6" i="2"/>
  <c r="H14" i="2"/>
  <c r="E11" i="2"/>
  <c r="H7" i="2"/>
  <c r="H15" i="2"/>
  <c r="H8" i="2"/>
  <c r="E9" i="2"/>
  <c r="E13" i="2"/>
  <c r="E6" i="2"/>
  <c r="E14" i="2"/>
  <c r="H10" i="2"/>
  <c r="E8" i="2"/>
  <c r="H12" i="2"/>
  <c r="E12" i="2"/>
  <c r="E5" i="2"/>
  <c r="F5" i="2" s="1"/>
  <c r="H9" i="2"/>
  <c r="E7" i="2"/>
  <c r="H11" i="2"/>
  <c r="I6" i="3"/>
  <c r="J6" i="3" s="1"/>
  <c r="K6" i="3"/>
  <c r="L6" i="3" s="1"/>
  <c r="E6" i="3"/>
  <c r="I6" i="2" l="1"/>
  <c r="I7" i="2" s="1"/>
  <c r="F6" i="2"/>
  <c r="F7" i="2" s="1"/>
  <c r="I7" i="3"/>
  <c r="J7" i="3" s="1"/>
  <c r="K7" i="3"/>
  <c r="L7" i="3" s="1"/>
  <c r="E7" i="3"/>
  <c r="I8" i="2" l="1"/>
  <c r="I9" i="2" s="1"/>
  <c r="J7" i="2"/>
  <c r="J6" i="2"/>
  <c r="K8" i="3"/>
  <c r="L8" i="3" s="1"/>
  <c r="I8" i="3"/>
  <c r="J8" i="3" s="1"/>
  <c r="E8" i="3"/>
  <c r="F8" i="2"/>
  <c r="J8" i="2" l="1"/>
  <c r="I9" i="3"/>
  <c r="J9" i="3" s="1"/>
  <c r="K9" i="3"/>
  <c r="L9" i="3" s="1"/>
  <c r="E9" i="3"/>
  <c r="F9" i="2"/>
  <c r="I10" i="2"/>
  <c r="J9" i="2"/>
  <c r="I10" i="3" l="1"/>
  <c r="J10" i="3" s="1"/>
  <c r="K10" i="3"/>
  <c r="L10" i="3" s="1"/>
  <c r="E10" i="3"/>
  <c r="F10" i="2"/>
  <c r="I11" i="2"/>
  <c r="J10" i="2"/>
  <c r="I11" i="3" l="1"/>
  <c r="J11" i="3" s="1"/>
  <c r="K11" i="3"/>
  <c r="L11" i="3" s="1"/>
  <c r="E11" i="3"/>
  <c r="F11" i="2"/>
  <c r="I12" i="2"/>
  <c r="J11" i="2"/>
  <c r="K12" i="3" l="1"/>
  <c r="L12" i="3" s="1"/>
  <c r="E12" i="3"/>
  <c r="I12" i="3"/>
  <c r="J12" i="3" s="1"/>
  <c r="F12" i="2"/>
  <c r="I13" i="2"/>
  <c r="J12" i="2"/>
  <c r="E13" i="3" l="1"/>
  <c r="I13" i="3"/>
  <c r="J13" i="3" s="1"/>
  <c r="K13" i="3"/>
  <c r="L13" i="3" s="1"/>
  <c r="F13" i="2"/>
  <c r="I14" i="2"/>
  <c r="J13" i="2"/>
  <c r="I14" i="3" l="1"/>
  <c r="J14" i="3" s="1"/>
  <c r="K14" i="3"/>
  <c r="L14" i="3" s="1"/>
  <c r="E14" i="3"/>
  <c r="F14" i="2"/>
  <c r="I15" i="2"/>
  <c r="J14" i="2"/>
  <c r="I15" i="3" l="1"/>
  <c r="J15" i="3" s="1"/>
  <c r="K15" i="3"/>
  <c r="L15" i="3" s="1"/>
  <c r="E15" i="3"/>
  <c r="F15" i="2"/>
  <c r="J15" i="2"/>
</calcChain>
</file>

<file path=xl/sharedStrings.xml><?xml version="1.0" encoding="utf-8"?>
<sst xmlns="http://schemas.openxmlformats.org/spreadsheetml/2006/main" count="34" uniqueCount="28">
  <si>
    <t>Di</t>
  </si>
  <si>
    <t>Ni</t>
  </si>
  <si>
    <t>Di/Ni</t>
  </si>
  <si>
    <t>Cumprod</t>
  </si>
  <si>
    <t>1 - (Di/Ni)</t>
  </si>
  <si>
    <t>Cumsum</t>
  </si>
  <si>
    <t>e^(cumsum)</t>
  </si>
  <si>
    <t>ti</t>
  </si>
  <si>
    <t>Competing risks in epidemiology: possibilities and pitfalls</t>
  </si>
  <si>
    <t>Per Kragh Andersen,1 Ronald B Geskus,2 Theo de Witte3 and Hein Putter4_x0002_</t>
  </si>
  <si>
    <t>Step 2</t>
  </si>
  <si>
    <t>Data</t>
  </si>
  <si>
    <t>Kaplan-Meier</t>
  </si>
  <si>
    <t>Nelson-Aalen</t>
  </si>
  <si>
    <t>Step 1</t>
  </si>
  <si>
    <t>Step 3</t>
  </si>
  <si>
    <t>Cause</t>
  </si>
  <si>
    <t>S(t)</t>
  </si>
  <si>
    <t>H(t)</t>
  </si>
  <si>
    <t>H1(t)</t>
  </si>
  <si>
    <t>H2(t)</t>
  </si>
  <si>
    <t>Risk1(t)</t>
  </si>
  <si>
    <t>Risk2(t)</t>
  </si>
  <si>
    <t>K-M</t>
  </si>
  <si>
    <t>N-A</t>
  </si>
  <si>
    <t>Risk 1</t>
  </si>
  <si>
    <t>step 1</t>
  </si>
  <si>
    <t>Risk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</si>
</sst>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6"/>
      <color theme="1"/>
      <name val="Calibri"/>
      <family val="2"/>
      <scheme val="minor"/>
    </font>
    <font>
      <sz val="10"/>
      <name val="Arial"/>
    </font>
    <font>
      <i/>
      <sz val="8.5"/>
      <name val="Times New Roman"/>
    </font>
    <font>
      <b/>
      <sz val="9"/>
      <name val="Times New Roman"/>
    </font>
    <font>
      <sz val="8.5"/>
      <name val="Times New Roman"/>
    </font>
    <font>
      <sz val="9"/>
      <name val="Times New Roman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>
      <alignment vertical="top"/>
    </xf>
  </cellStyleXfs>
  <cellXfs count="14">
    <xf numFmtId="0" fontId="0" fillId="0" borderId="0" xfId="0"/>
    <xf numFmtId="2" fontId="0" fillId="0" borderId="0" xfId="0" applyNumberFormat="1"/>
    <xf numFmtId="0" fontId="2" fillId="0" borderId="1" xfId="1" applyNumberFormat="1" applyFont="1" applyFill="1" applyBorder="1" applyAlignment="1" applyProtection="1">
      <alignment horizontal="right"/>
    </xf>
    <xf numFmtId="0" fontId="2" fillId="0" borderId="1" xfId="1" applyNumberFormat="1" applyFont="1" applyFill="1" applyBorder="1" applyAlignment="1" applyProtection="1">
      <alignment horizontal="center"/>
    </xf>
    <xf numFmtId="0" fontId="3" fillId="0" borderId="1" xfId="1" applyNumberFormat="1" applyFont="1" applyFill="1" applyBorder="1" applyAlignment="1" applyProtection="1">
      <alignment horizontal="center"/>
    </xf>
    <xf numFmtId="0" fontId="3" fillId="0" borderId="1" xfId="1" applyNumberFormat="1" applyFont="1" applyFill="1" applyBorder="1" applyAlignment="1" applyProtection="1">
      <alignment horizontal="left" indent="2"/>
    </xf>
    <xf numFmtId="0" fontId="4" fillId="0" borderId="1" xfId="1" applyNumberFormat="1" applyFont="1" applyFill="1" applyBorder="1" applyAlignment="1" applyProtection="1">
      <alignment horizontal="left" indent="2"/>
    </xf>
    <xf numFmtId="0" fontId="5" fillId="0" borderId="2" xfId="1" applyNumberFormat="1" applyFont="1" applyFill="1" applyBorder="1" applyAlignment="1" applyProtection="1">
      <alignment horizontal="left" indent="2"/>
    </xf>
    <xf numFmtId="2" fontId="5" fillId="0" borderId="2" xfId="1" applyNumberFormat="1" applyFont="1" applyFill="1" applyBorder="1" applyAlignment="1" applyProtection="1">
      <alignment horizontal="left" indent="2"/>
    </xf>
    <xf numFmtId="2" fontId="5" fillId="0" borderId="0" xfId="1" applyNumberFormat="1" applyFont="1" applyFill="1" applyBorder="1" applyAlignment="1" applyProtection="1">
      <alignment horizontal="left" vertical="center" indent="2"/>
    </xf>
    <xf numFmtId="2" fontId="5" fillId="0" borderId="0" xfId="1" applyNumberFormat="1" applyFont="1" applyFill="1" applyBorder="1" applyAlignment="1" applyProtection="1">
      <alignment horizontal="left" indent="2"/>
    </xf>
    <xf numFmtId="1" fontId="5" fillId="0" borderId="2" xfId="1" applyNumberFormat="1" applyFont="1" applyFill="1" applyBorder="1" applyAlignment="1" applyProtection="1">
      <alignment horizontal="left" indent="2"/>
    </xf>
    <xf numFmtId="0" fontId="6" fillId="0" borderId="0" xfId="0" applyFont="1"/>
    <xf numFmtId="0" fontId="0" fillId="0" borderId="0" xfId="0" applyFont="1"/>
  </cellXfs>
  <cellStyles count="2">
    <cellStyle name="Normal" xfId="0" builtinId="0"/>
    <cellStyle name="Normal_CR" xfId="1" xr:uid="{0D074E45-197F-4263-ACBE-E67917D7CA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62D7-B064-4C35-AA0D-345168388CB9}">
  <dimension ref="A1:J18"/>
  <sheetViews>
    <sheetView tabSelected="1" workbookViewId="0">
      <selection activeCell="C14" sqref="C14"/>
    </sheetView>
  </sheetViews>
  <sheetFormatPr defaultRowHeight="21" x14ac:dyDescent="0.35"/>
  <cols>
    <col min="4" max="4" width="3.7265625" customWidth="1"/>
    <col min="5" max="6" width="9.26953125" bestFit="1" customWidth="1"/>
    <col min="7" max="7" width="3.08984375" customWidth="1"/>
    <col min="8" max="10" width="9.26953125" bestFit="1" customWidth="1"/>
  </cols>
  <sheetData>
    <row r="1" spans="1:10" x14ac:dyDescent="0.35">
      <c r="A1" t="s">
        <v>11</v>
      </c>
      <c r="E1" t="s">
        <v>12</v>
      </c>
      <c r="H1" t="s">
        <v>13</v>
      </c>
    </row>
    <row r="2" spans="1:10" x14ac:dyDescent="0.35">
      <c r="A2" t="s">
        <v>7</v>
      </c>
      <c r="B2" t="s">
        <v>0</v>
      </c>
      <c r="C2" t="s">
        <v>1</v>
      </c>
      <c r="E2" t="s">
        <v>14</v>
      </c>
      <c r="F2" t="s">
        <v>10</v>
      </c>
      <c r="H2" t="s">
        <v>14</v>
      </c>
      <c r="I2" t="s">
        <v>10</v>
      </c>
      <c r="J2" t="s">
        <v>15</v>
      </c>
    </row>
    <row r="3" spans="1:10" x14ac:dyDescent="0.35">
      <c r="E3" t="s">
        <v>4</v>
      </c>
      <c r="F3" t="s">
        <v>3</v>
      </c>
      <c r="H3" t="s">
        <v>2</v>
      </c>
      <c r="I3" t="s">
        <v>5</v>
      </c>
      <c r="J3" t="s">
        <v>6</v>
      </c>
    </row>
    <row r="4" spans="1:10" x14ac:dyDescent="0.35">
      <c r="A4">
        <v>0</v>
      </c>
      <c r="B4">
        <v>0</v>
      </c>
      <c r="C4">
        <v>12</v>
      </c>
      <c r="E4">
        <f>1- (B4/C4)</f>
        <v>1</v>
      </c>
      <c r="F4">
        <v>1</v>
      </c>
      <c r="H4">
        <f t="shared" ref="H4:H15" si="0">B4/C4</f>
        <v>0</v>
      </c>
      <c r="I4">
        <v>0</v>
      </c>
      <c r="J4">
        <f>EXP(-I4)</f>
        <v>1</v>
      </c>
    </row>
    <row r="5" spans="1:10" x14ac:dyDescent="0.35">
      <c r="A5">
        <v>5</v>
      </c>
      <c r="B5">
        <v>1</v>
      </c>
      <c r="C5">
        <f>C4-B4</f>
        <v>12</v>
      </c>
      <c r="E5" s="1">
        <f t="shared" ref="E5:E15" si="1">1- (B5/C5)</f>
        <v>0.91666666666666663</v>
      </c>
      <c r="F5" s="1">
        <f t="shared" ref="F5:F15" si="2">E5*F4</f>
        <v>0.91666666666666663</v>
      </c>
      <c r="G5" s="1"/>
      <c r="H5" s="1">
        <f t="shared" si="0"/>
        <v>8.3333333333333329E-2</v>
      </c>
      <c r="I5" s="1">
        <f>H5+I4</f>
        <v>8.3333333333333329E-2</v>
      </c>
      <c r="J5" s="1">
        <f t="shared" ref="J5:J15" si="3">EXP(-I5)</f>
        <v>0.92004441462932329</v>
      </c>
    </row>
    <row r="6" spans="1:10" x14ac:dyDescent="0.35">
      <c r="A6" s="13">
        <v>6</v>
      </c>
      <c r="B6" s="13">
        <v>0</v>
      </c>
      <c r="C6" s="13">
        <f>C5-B5</f>
        <v>11</v>
      </c>
      <c r="E6" s="1">
        <f t="shared" si="1"/>
        <v>1</v>
      </c>
      <c r="F6" s="1">
        <f t="shared" si="2"/>
        <v>0.91666666666666663</v>
      </c>
      <c r="G6" s="1"/>
      <c r="H6" s="1">
        <f t="shared" si="0"/>
        <v>0</v>
      </c>
      <c r="I6" s="1">
        <f t="shared" ref="I6:I15" si="4">H6+I5</f>
        <v>8.3333333333333329E-2</v>
      </c>
      <c r="J6" s="1">
        <f t="shared" si="3"/>
        <v>0.92004441462932329</v>
      </c>
    </row>
    <row r="7" spans="1:10" x14ac:dyDescent="0.35">
      <c r="A7" s="12">
        <v>7</v>
      </c>
      <c r="B7" s="12">
        <v>1</v>
      </c>
      <c r="C7" s="12">
        <f>C6-B6-2</f>
        <v>9</v>
      </c>
      <c r="E7" s="1">
        <f t="shared" si="1"/>
        <v>0.88888888888888884</v>
      </c>
      <c r="F7" s="1">
        <f t="shared" si="2"/>
        <v>0.81481481481481477</v>
      </c>
      <c r="G7" s="1"/>
      <c r="H7" s="1">
        <f t="shared" si="0"/>
        <v>0.1111111111111111</v>
      </c>
      <c r="I7" s="1">
        <f t="shared" si="4"/>
        <v>0.19444444444444442</v>
      </c>
      <c r="J7" s="1">
        <f t="shared" si="3"/>
        <v>0.8232919154257804</v>
      </c>
    </row>
    <row r="8" spans="1:10" x14ac:dyDescent="0.35">
      <c r="A8">
        <v>8</v>
      </c>
      <c r="B8">
        <v>1</v>
      </c>
      <c r="C8">
        <f t="shared" ref="C6:C15" si="5">C7-B7</f>
        <v>8</v>
      </c>
      <c r="E8" s="1">
        <f t="shared" si="1"/>
        <v>0.875</v>
      </c>
      <c r="F8" s="1">
        <f t="shared" si="2"/>
        <v>0.71296296296296291</v>
      </c>
      <c r="G8" s="1"/>
      <c r="H8" s="1">
        <f t="shared" si="0"/>
        <v>0.125</v>
      </c>
      <c r="I8" s="1">
        <f t="shared" si="4"/>
        <v>0.31944444444444442</v>
      </c>
      <c r="J8" s="1">
        <f t="shared" si="3"/>
        <v>0.72655256528618983</v>
      </c>
    </row>
    <row r="9" spans="1:10" x14ac:dyDescent="0.35">
      <c r="A9">
        <v>9</v>
      </c>
      <c r="B9">
        <v>0</v>
      </c>
      <c r="C9">
        <f t="shared" si="5"/>
        <v>7</v>
      </c>
      <c r="E9" s="1">
        <f t="shared" si="1"/>
        <v>1</v>
      </c>
      <c r="F9" s="1">
        <f t="shared" si="2"/>
        <v>0.71296296296296291</v>
      </c>
      <c r="G9" s="1"/>
      <c r="H9" s="1">
        <f t="shared" si="0"/>
        <v>0</v>
      </c>
      <c r="I9" s="1">
        <f t="shared" si="4"/>
        <v>0.31944444444444442</v>
      </c>
      <c r="J9" s="1">
        <f t="shared" si="3"/>
        <v>0.72655256528618983</v>
      </c>
    </row>
    <row r="10" spans="1:10" x14ac:dyDescent="0.35">
      <c r="A10">
        <v>12</v>
      </c>
      <c r="B10">
        <v>0</v>
      </c>
      <c r="C10">
        <f t="shared" si="5"/>
        <v>7</v>
      </c>
      <c r="E10" s="1">
        <f t="shared" si="1"/>
        <v>1</v>
      </c>
      <c r="F10" s="1">
        <f t="shared" si="2"/>
        <v>0.71296296296296291</v>
      </c>
      <c r="G10" s="1"/>
      <c r="H10" s="1">
        <f t="shared" si="0"/>
        <v>0</v>
      </c>
      <c r="I10" s="1">
        <f t="shared" si="4"/>
        <v>0.31944444444444442</v>
      </c>
      <c r="J10" s="1">
        <f t="shared" si="3"/>
        <v>0.72655256528618983</v>
      </c>
    </row>
    <row r="11" spans="1:10" x14ac:dyDescent="0.35">
      <c r="A11">
        <v>13</v>
      </c>
      <c r="B11">
        <v>1</v>
      </c>
      <c r="C11">
        <f t="shared" si="5"/>
        <v>7</v>
      </c>
      <c r="E11" s="1">
        <f t="shared" si="1"/>
        <v>0.85714285714285721</v>
      </c>
      <c r="F11" s="1">
        <f t="shared" si="2"/>
        <v>0.61111111111111116</v>
      </c>
      <c r="G11" s="1"/>
      <c r="H11" s="1">
        <f t="shared" si="0"/>
        <v>0.14285714285714285</v>
      </c>
      <c r="I11" s="1">
        <f t="shared" si="4"/>
        <v>0.46230158730158727</v>
      </c>
      <c r="J11" s="1">
        <f t="shared" si="3"/>
        <v>0.62983236185339897</v>
      </c>
    </row>
    <row r="12" spans="1:10" x14ac:dyDescent="0.35">
      <c r="A12">
        <v>15</v>
      </c>
      <c r="B12">
        <v>1</v>
      </c>
      <c r="C12">
        <f t="shared" si="5"/>
        <v>6</v>
      </c>
      <c r="E12" s="1">
        <f t="shared" si="1"/>
        <v>0.83333333333333337</v>
      </c>
      <c r="F12" s="1">
        <f t="shared" si="2"/>
        <v>0.5092592592592593</v>
      </c>
      <c r="G12" s="1"/>
      <c r="H12" s="1">
        <f t="shared" si="0"/>
        <v>0.16666666666666666</v>
      </c>
      <c r="I12" s="1">
        <f t="shared" si="4"/>
        <v>0.62896825396825395</v>
      </c>
      <c r="J12" s="1">
        <f t="shared" si="3"/>
        <v>0.53314158405359457</v>
      </c>
    </row>
    <row r="13" spans="1:10" x14ac:dyDescent="0.35">
      <c r="A13">
        <v>16</v>
      </c>
      <c r="B13">
        <v>1</v>
      </c>
      <c r="C13">
        <f t="shared" si="5"/>
        <v>5</v>
      </c>
      <c r="E13" s="1">
        <f t="shared" si="1"/>
        <v>0.8</v>
      </c>
      <c r="F13" s="1">
        <f t="shared" si="2"/>
        <v>0.40740740740740744</v>
      </c>
      <c r="G13" s="1"/>
      <c r="H13" s="1">
        <f t="shared" si="0"/>
        <v>0.2</v>
      </c>
      <c r="I13" s="1">
        <f t="shared" si="4"/>
        <v>0.82896825396825391</v>
      </c>
      <c r="J13" s="1">
        <f t="shared" si="3"/>
        <v>0.43649941060938768</v>
      </c>
    </row>
    <row r="14" spans="1:10" x14ac:dyDescent="0.35">
      <c r="A14">
        <v>20</v>
      </c>
      <c r="B14">
        <v>0</v>
      </c>
      <c r="C14">
        <f t="shared" si="5"/>
        <v>4</v>
      </c>
      <c r="E14" s="1">
        <f t="shared" si="1"/>
        <v>1</v>
      </c>
      <c r="F14" s="1">
        <f t="shared" si="2"/>
        <v>0.40740740740740744</v>
      </c>
      <c r="G14" s="1"/>
      <c r="H14" s="1">
        <f t="shared" si="0"/>
        <v>0</v>
      </c>
      <c r="I14" s="1">
        <f t="shared" si="4"/>
        <v>0.82896825396825391</v>
      </c>
      <c r="J14" s="1">
        <f t="shared" si="3"/>
        <v>0.43649941060938768</v>
      </c>
    </row>
    <row r="15" spans="1:10" x14ac:dyDescent="0.35">
      <c r="A15">
        <v>22</v>
      </c>
      <c r="B15">
        <v>0</v>
      </c>
      <c r="C15">
        <f t="shared" si="5"/>
        <v>4</v>
      </c>
      <c r="E15" s="1">
        <f t="shared" si="1"/>
        <v>1</v>
      </c>
      <c r="F15" s="1">
        <f t="shared" si="2"/>
        <v>0.40740740740740744</v>
      </c>
      <c r="G15" s="1"/>
      <c r="H15" s="1">
        <f t="shared" si="0"/>
        <v>0</v>
      </c>
      <c r="I15" s="1">
        <f t="shared" si="4"/>
        <v>0.82896825396825391</v>
      </c>
      <c r="J15" s="1">
        <f t="shared" si="3"/>
        <v>0.43649941060938768</v>
      </c>
    </row>
    <row r="17" spans="1:1" x14ac:dyDescent="0.35">
      <c r="A17" t="s">
        <v>8</v>
      </c>
    </row>
    <row r="18" spans="1:1" x14ac:dyDescent="0.35">
      <c r="A18" t="s">
        <v>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3931-B473-43AB-AAE1-AC6126988425}">
  <dimension ref="A2:L15"/>
  <sheetViews>
    <sheetView workbookViewId="0">
      <selection activeCell="F8" sqref="F8"/>
    </sheetView>
  </sheetViews>
  <sheetFormatPr defaultRowHeight="21" x14ac:dyDescent="0.35"/>
  <cols>
    <col min="5" max="5" width="10.1796875" customWidth="1"/>
    <col min="6" max="6" width="7.7265625" customWidth="1"/>
    <col min="7" max="7" width="9.6328125" bestFit="1" customWidth="1"/>
    <col min="8" max="8" width="8.81640625" customWidth="1"/>
    <col min="9" max="9" width="8.453125" customWidth="1"/>
    <col min="10" max="10" width="10.90625" customWidth="1"/>
  </cols>
  <sheetData>
    <row r="2" spans="1:12" x14ac:dyDescent="0.35">
      <c r="E2" t="s">
        <v>23</v>
      </c>
      <c r="F2" t="s">
        <v>24</v>
      </c>
      <c r="I2" t="s">
        <v>25</v>
      </c>
      <c r="K2" t="s">
        <v>27</v>
      </c>
    </row>
    <row r="3" spans="1:12" x14ac:dyDescent="0.35">
      <c r="A3" s="2" t="s">
        <v>7</v>
      </c>
      <c r="B3" s="3" t="s">
        <v>0</v>
      </c>
      <c r="C3" s="4" t="s">
        <v>16</v>
      </c>
      <c r="D3" s="3" t="s">
        <v>1</v>
      </c>
      <c r="E3" s="4" t="s">
        <v>17</v>
      </c>
      <c r="F3" s="5" t="s">
        <v>18</v>
      </c>
      <c r="G3" s="6" t="s">
        <v>19</v>
      </c>
      <c r="H3" s="6" t="s">
        <v>20</v>
      </c>
      <c r="I3" t="s">
        <v>26</v>
      </c>
      <c r="J3" s="5" t="s">
        <v>21</v>
      </c>
      <c r="K3" t="s">
        <v>14</v>
      </c>
      <c r="L3" s="5" t="s">
        <v>22</v>
      </c>
    </row>
    <row r="4" spans="1:12" x14ac:dyDescent="0.35">
      <c r="A4">
        <v>0</v>
      </c>
      <c r="B4">
        <v>0</v>
      </c>
      <c r="C4">
        <v>0</v>
      </c>
      <c r="D4">
        <v>12</v>
      </c>
      <c r="E4" s="8">
        <f>1-(B4/D4)</f>
        <v>1</v>
      </c>
      <c r="F4" s="7">
        <v>0</v>
      </c>
      <c r="G4" s="7">
        <v>0</v>
      </c>
      <c r="H4" s="11">
        <v>0</v>
      </c>
      <c r="I4" s="1">
        <f>0</f>
        <v>0</v>
      </c>
      <c r="J4" s="1">
        <f>I4</f>
        <v>0</v>
      </c>
      <c r="K4" s="1">
        <f>0</f>
        <v>0</v>
      </c>
      <c r="L4" s="1">
        <f>K4</f>
        <v>0</v>
      </c>
    </row>
    <row r="5" spans="1:12" x14ac:dyDescent="0.35">
      <c r="A5">
        <v>5</v>
      </c>
      <c r="B5">
        <v>1</v>
      </c>
      <c r="C5">
        <v>1</v>
      </c>
      <c r="D5">
        <v>12</v>
      </c>
      <c r="E5" s="8">
        <f t="shared" ref="E5:E15" si="0">E4*(1-(B5/D5))</f>
        <v>0.91666666666666663</v>
      </c>
      <c r="F5" s="9">
        <f t="shared" ref="F5:F15" si="1">F4+(B5/D5)</f>
        <v>8.3333333333333329E-2</v>
      </c>
      <c r="G5" s="9">
        <f t="shared" ref="G5:G15" si="2">G4+(B5*(C5=1)/D5)</f>
        <v>8.3333333333333329E-2</v>
      </c>
      <c r="H5" s="10">
        <f t="shared" ref="H5:H15" si="3">H4+(B5*(C5=2)/D5)</f>
        <v>0</v>
      </c>
      <c r="I5" s="1">
        <f t="shared" ref="I5:I15" si="4">E4*(B5*(C5=1)/D5)</f>
        <v>8.3333333333333329E-2</v>
      </c>
      <c r="J5" s="1">
        <f>I5+J4</f>
        <v>8.3333333333333329E-2</v>
      </c>
      <c r="K5" s="1">
        <f t="shared" ref="K5:K15" si="5">E4*(B5*(C5=2)/D5)</f>
        <v>0</v>
      </c>
      <c r="L5" s="1">
        <f>K5+L4</f>
        <v>0</v>
      </c>
    </row>
    <row r="6" spans="1:12" x14ac:dyDescent="0.35">
      <c r="A6">
        <v>6</v>
      </c>
      <c r="B6">
        <v>0</v>
      </c>
      <c r="C6">
        <v>0</v>
      </c>
      <c r="D6">
        <v>11</v>
      </c>
      <c r="E6" s="8">
        <f t="shared" si="0"/>
        <v>0.91666666666666663</v>
      </c>
      <c r="F6" s="9">
        <f t="shared" si="1"/>
        <v>8.3333333333333329E-2</v>
      </c>
      <c r="G6" s="9">
        <f t="shared" si="2"/>
        <v>8.3333333333333329E-2</v>
      </c>
      <c r="H6" s="10">
        <f t="shared" si="3"/>
        <v>0</v>
      </c>
      <c r="I6" s="1">
        <f t="shared" si="4"/>
        <v>0</v>
      </c>
      <c r="J6" s="1">
        <f>I6+J5</f>
        <v>8.3333333333333329E-2</v>
      </c>
      <c r="K6" s="1">
        <f t="shared" si="5"/>
        <v>0</v>
      </c>
      <c r="L6" s="1">
        <f>K6+L5</f>
        <v>0</v>
      </c>
    </row>
    <row r="7" spans="1:12" x14ac:dyDescent="0.35">
      <c r="A7">
        <v>7</v>
      </c>
      <c r="B7">
        <v>1</v>
      </c>
      <c r="C7">
        <v>1</v>
      </c>
      <c r="D7">
        <v>10</v>
      </c>
      <c r="E7" s="8">
        <f t="shared" si="0"/>
        <v>0.82499999999999996</v>
      </c>
      <c r="F7" s="9">
        <f t="shared" si="1"/>
        <v>0.18333333333333335</v>
      </c>
      <c r="G7" s="9">
        <f t="shared" si="2"/>
        <v>0.18333333333333335</v>
      </c>
      <c r="H7" s="10">
        <f t="shared" si="3"/>
        <v>0</v>
      </c>
      <c r="I7" s="1">
        <f t="shared" si="4"/>
        <v>9.1666666666666674E-2</v>
      </c>
      <c r="J7" s="1">
        <f>I7+J6</f>
        <v>0.17499999999999999</v>
      </c>
      <c r="K7" s="1">
        <f t="shared" si="5"/>
        <v>0</v>
      </c>
      <c r="L7" s="1">
        <f>K7+L6</f>
        <v>0</v>
      </c>
    </row>
    <row r="8" spans="1:12" x14ac:dyDescent="0.35">
      <c r="A8">
        <v>8</v>
      </c>
      <c r="B8">
        <v>1</v>
      </c>
      <c r="C8">
        <v>2</v>
      </c>
      <c r="D8">
        <v>9</v>
      </c>
      <c r="E8" s="8">
        <f t="shared" si="0"/>
        <v>0.73333333333333328</v>
      </c>
      <c r="F8" s="9">
        <f t="shared" si="1"/>
        <v>0.29444444444444445</v>
      </c>
      <c r="G8" s="9">
        <f t="shared" si="2"/>
        <v>0.18333333333333335</v>
      </c>
      <c r="H8" s="10">
        <f t="shared" si="3"/>
        <v>0.1111111111111111</v>
      </c>
      <c r="I8" s="1">
        <f t="shared" si="4"/>
        <v>0</v>
      </c>
      <c r="J8" s="1">
        <f>I8+J7</f>
        <v>0.17499999999999999</v>
      </c>
      <c r="K8" s="1">
        <f t="shared" si="5"/>
        <v>9.166666666666666E-2</v>
      </c>
      <c r="L8" s="1">
        <f>K8+L7</f>
        <v>9.166666666666666E-2</v>
      </c>
    </row>
    <row r="9" spans="1:12" x14ac:dyDescent="0.35">
      <c r="A9">
        <v>9</v>
      </c>
      <c r="B9">
        <v>0</v>
      </c>
      <c r="C9">
        <v>0</v>
      </c>
      <c r="D9">
        <v>8</v>
      </c>
      <c r="E9" s="8">
        <f t="shared" si="0"/>
        <v>0.73333333333333328</v>
      </c>
      <c r="F9" s="9">
        <f t="shared" si="1"/>
        <v>0.29444444444444445</v>
      </c>
      <c r="G9" s="9">
        <f t="shared" si="2"/>
        <v>0.18333333333333335</v>
      </c>
      <c r="H9" s="10">
        <f t="shared" si="3"/>
        <v>0.1111111111111111</v>
      </c>
      <c r="I9" s="1">
        <f t="shared" si="4"/>
        <v>0</v>
      </c>
      <c r="J9" s="1">
        <f>I9+J8</f>
        <v>0.17499999999999999</v>
      </c>
      <c r="K9" s="1">
        <f t="shared" si="5"/>
        <v>0</v>
      </c>
      <c r="L9" s="1">
        <f>K9+L8</f>
        <v>9.166666666666666E-2</v>
      </c>
    </row>
    <row r="10" spans="1:12" x14ac:dyDescent="0.35">
      <c r="A10">
        <v>12</v>
      </c>
      <c r="B10">
        <v>0</v>
      </c>
      <c r="C10">
        <v>0</v>
      </c>
      <c r="D10">
        <v>7</v>
      </c>
      <c r="E10" s="8">
        <f t="shared" si="0"/>
        <v>0.73333333333333328</v>
      </c>
      <c r="F10" s="9">
        <f t="shared" si="1"/>
        <v>0.29444444444444445</v>
      </c>
      <c r="G10" s="9">
        <f t="shared" si="2"/>
        <v>0.18333333333333335</v>
      </c>
      <c r="H10" s="10">
        <f t="shared" si="3"/>
        <v>0.1111111111111111</v>
      </c>
      <c r="I10" s="1">
        <f t="shared" si="4"/>
        <v>0</v>
      </c>
      <c r="J10" s="1">
        <f t="shared" ref="J10:L15" si="6">I10+J9</f>
        <v>0.17499999999999999</v>
      </c>
      <c r="K10" s="1">
        <f t="shared" si="5"/>
        <v>0</v>
      </c>
      <c r="L10" s="1">
        <f t="shared" si="6"/>
        <v>9.166666666666666E-2</v>
      </c>
    </row>
    <row r="11" spans="1:12" x14ac:dyDescent="0.35">
      <c r="A11">
        <v>13</v>
      </c>
      <c r="B11">
        <v>1</v>
      </c>
      <c r="C11">
        <v>1</v>
      </c>
      <c r="D11">
        <v>6</v>
      </c>
      <c r="E11" s="8">
        <f t="shared" si="0"/>
        <v>0.61111111111111105</v>
      </c>
      <c r="F11" s="9">
        <f t="shared" si="1"/>
        <v>0.46111111111111114</v>
      </c>
      <c r="G11" s="9">
        <f t="shared" si="2"/>
        <v>0.35</v>
      </c>
      <c r="H11" s="10">
        <f t="shared" si="3"/>
        <v>0.1111111111111111</v>
      </c>
      <c r="I11" s="1">
        <f t="shared" si="4"/>
        <v>0.1222222222222222</v>
      </c>
      <c r="J11" s="1">
        <f t="shared" si="6"/>
        <v>0.29722222222222217</v>
      </c>
      <c r="K11" s="1">
        <f t="shared" si="5"/>
        <v>0</v>
      </c>
      <c r="L11" s="1">
        <f t="shared" si="6"/>
        <v>9.166666666666666E-2</v>
      </c>
    </row>
    <row r="12" spans="1:12" x14ac:dyDescent="0.35">
      <c r="A12">
        <v>15</v>
      </c>
      <c r="B12">
        <v>1</v>
      </c>
      <c r="C12">
        <v>2</v>
      </c>
      <c r="D12">
        <v>5</v>
      </c>
      <c r="E12" s="8">
        <f t="shared" si="0"/>
        <v>0.48888888888888887</v>
      </c>
      <c r="F12" s="9">
        <f t="shared" si="1"/>
        <v>0.6611111111111112</v>
      </c>
      <c r="G12" s="9">
        <f t="shared" si="2"/>
        <v>0.35</v>
      </c>
      <c r="H12" s="10">
        <f t="shared" si="3"/>
        <v>0.31111111111111112</v>
      </c>
      <c r="I12" s="1">
        <f t="shared" si="4"/>
        <v>0</v>
      </c>
      <c r="J12" s="1">
        <f t="shared" si="6"/>
        <v>0.29722222222222217</v>
      </c>
      <c r="K12" s="1">
        <f t="shared" si="5"/>
        <v>0.12222222222222222</v>
      </c>
      <c r="L12" s="1">
        <f t="shared" si="6"/>
        <v>0.21388888888888888</v>
      </c>
    </row>
    <row r="13" spans="1:12" x14ac:dyDescent="0.35">
      <c r="A13">
        <v>16</v>
      </c>
      <c r="B13">
        <v>1</v>
      </c>
      <c r="C13">
        <v>1</v>
      </c>
      <c r="D13">
        <v>4</v>
      </c>
      <c r="E13" s="8">
        <f t="shared" si="0"/>
        <v>0.36666666666666664</v>
      </c>
      <c r="F13" s="9">
        <f t="shared" si="1"/>
        <v>0.9111111111111112</v>
      </c>
      <c r="G13" s="9">
        <f t="shared" si="2"/>
        <v>0.6</v>
      </c>
      <c r="H13" s="10">
        <f t="shared" si="3"/>
        <v>0.31111111111111112</v>
      </c>
      <c r="I13" s="1">
        <f t="shared" si="4"/>
        <v>0.12222222222222222</v>
      </c>
      <c r="J13" s="1">
        <f t="shared" si="6"/>
        <v>0.4194444444444444</v>
      </c>
      <c r="K13" s="1">
        <f t="shared" si="5"/>
        <v>0</v>
      </c>
      <c r="L13" s="1">
        <f t="shared" si="6"/>
        <v>0.21388888888888888</v>
      </c>
    </row>
    <row r="14" spans="1:12" x14ac:dyDescent="0.35">
      <c r="A14">
        <v>20</v>
      </c>
      <c r="B14">
        <v>0</v>
      </c>
      <c r="C14">
        <v>0</v>
      </c>
      <c r="D14">
        <v>3</v>
      </c>
      <c r="E14" s="8">
        <f t="shared" si="0"/>
        <v>0.36666666666666664</v>
      </c>
      <c r="F14" s="9">
        <f t="shared" si="1"/>
        <v>0.9111111111111112</v>
      </c>
      <c r="G14" s="9">
        <f t="shared" si="2"/>
        <v>0.6</v>
      </c>
      <c r="H14" s="10">
        <f t="shared" si="3"/>
        <v>0.31111111111111112</v>
      </c>
      <c r="I14" s="1">
        <f t="shared" si="4"/>
        <v>0</v>
      </c>
      <c r="J14" s="1">
        <f t="shared" si="6"/>
        <v>0.4194444444444444</v>
      </c>
      <c r="K14" s="1">
        <f t="shared" si="5"/>
        <v>0</v>
      </c>
      <c r="L14" s="1">
        <f t="shared" si="6"/>
        <v>0.21388888888888888</v>
      </c>
    </row>
    <row r="15" spans="1:12" x14ac:dyDescent="0.35">
      <c r="A15">
        <v>22</v>
      </c>
      <c r="B15">
        <v>0</v>
      </c>
      <c r="C15">
        <v>0</v>
      </c>
      <c r="D15">
        <v>2</v>
      </c>
      <c r="E15" s="8">
        <f t="shared" si="0"/>
        <v>0.36666666666666664</v>
      </c>
      <c r="F15" s="9">
        <f t="shared" si="1"/>
        <v>0.9111111111111112</v>
      </c>
      <c r="G15" s="9">
        <f t="shared" si="2"/>
        <v>0.6</v>
      </c>
      <c r="H15" s="10">
        <f t="shared" si="3"/>
        <v>0.31111111111111112</v>
      </c>
      <c r="I15" s="1">
        <f t="shared" si="4"/>
        <v>0</v>
      </c>
      <c r="J15" s="1">
        <f t="shared" si="6"/>
        <v>0.4194444444444444</v>
      </c>
      <c r="K15" s="1">
        <f t="shared" si="5"/>
        <v>0</v>
      </c>
      <c r="L15" s="1">
        <f t="shared" si="6"/>
        <v>0.21388888888888888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</vt:lpstr>
      <vt:lpstr>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dmcalli2</dc:creator>
  <cp:lastModifiedBy>David McAllister</cp:lastModifiedBy>
  <dcterms:created xsi:type="dcterms:W3CDTF">2019-02-22T16:13:08Z</dcterms:created>
  <dcterms:modified xsi:type="dcterms:W3CDTF">2021-04-23T13:50:37Z</dcterms:modified>
</cp:coreProperties>
</file>