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tie/Library/Containers/com.microsoft.Excel/Data/Desktop/"/>
    </mc:Choice>
  </mc:AlternateContent>
  <xr:revisionPtr revIDLastSave="0" documentId="13_ncr:1_{EB9245EB-863F-014F-BAE5-A7065962B767}" xr6:coauthVersionLast="40" xr6:coauthVersionMax="40" xr10:uidLastSave="{00000000-0000-0000-0000-000000000000}"/>
  <bookViews>
    <workbookView xWindow="2520" yWindow="740" windowWidth="22620" windowHeight="16180" activeTab="2" xr2:uid="{00000000-000D-0000-FFFF-FFFF00000000}"/>
  </bookViews>
  <sheets>
    <sheet name="Catagory" sheetId="3" r:id="rId1"/>
    <sheet name="Sub-Catagory" sheetId="4" r:id="rId2"/>
    <sheet name="Monthly Results" sheetId="7" r:id="rId3"/>
    <sheet name="Original Data" sheetId="1" r:id="rId4"/>
    <sheet name="Bonus" sheetId="8" r:id="rId5"/>
  </sheets>
  <calcPr calcId="181029"/>
  <pivotCaches>
    <pivotCache cacheId="44" r:id="rId6"/>
    <pivotCache cacheId="4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2" i="8"/>
  <c r="E11" i="8"/>
  <c r="E10" i="8"/>
  <c r="E9" i="8"/>
  <c r="E8" i="8"/>
  <c r="E7" i="8"/>
  <c r="E6" i="8"/>
  <c r="E5" i="8"/>
  <c r="E4" i="8"/>
  <c r="E3" i="8"/>
  <c r="E13" i="8"/>
  <c r="D12" i="8"/>
  <c r="D11" i="8"/>
  <c r="D10" i="8"/>
  <c r="D9" i="8"/>
  <c r="D8" i="8"/>
  <c r="D7" i="8"/>
  <c r="D6" i="8"/>
  <c r="D5" i="8"/>
  <c r="D4" i="8"/>
  <c r="D3" i="8"/>
  <c r="D13" i="8"/>
  <c r="C13" i="8"/>
  <c r="C12" i="8"/>
  <c r="C11" i="8"/>
  <c r="C10" i="8"/>
  <c r="C9" i="8"/>
  <c r="C8" i="8"/>
  <c r="C7" i="8"/>
  <c r="C6" i="8"/>
  <c r="C5" i="8"/>
  <c r="C4" i="8"/>
  <c r="C3" i="8"/>
  <c r="E2" i="8"/>
  <c r="D2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Q2" i="1" l="1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<sst xmlns="http://schemas.openxmlformats.org/spreadsheetml/2006/main" count="24821" uniqueCount="8400">
  <si>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</si>
  <si>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</si>
  <si>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</si>
  <si>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</si>
  <si>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</si>
  <si>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</si>
  <si>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</si>
  <si>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</si>
  <si>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</si>
  <si>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</si>
  <si>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</si>
  <si>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</si>
  <si>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</si>
  <si>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</si>
  <si>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</si>
  <si>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</si>
  <si>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</si>
  <si>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</si>
  <si>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</si>
  <si>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</si>
  <si>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</si>
  <si>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</si>
  <si>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</si>
  <si>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</si>
  <si>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</si>
  <si>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</si>
  <si>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</si>
  <si>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</si>
  <si>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</si>
  <si>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</si>
  <si>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</si>
  <si>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</si>
  <si>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</si>
  <si>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</si>
  <si>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</si>
  <si>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</si>
  <si>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</si>
  <si>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</si>
  <si>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</si>
  <si>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</si>
  <si>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</si>
  <si>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</si>
  <si>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</si>
  <si>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</si>
  <si>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</si>
  <si>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</si>
  <si>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</si>
  <si>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</si>
  <si>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</si>
  <si>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</si>
  <si>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</si>
  <si>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</si>
  <si>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</si>
  <si>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</si>
  <si>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</si>
  <si>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</si>
  <si>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</si>
  <si>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</si>
  <si>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</si>
  <si>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</si>
  <si>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</si>
  <si>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</si>
  <si>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</si>
  <si>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</si>
  <si>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</si>
  <si>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</si>
  <si>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</si>
  <si>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</si>
  <si>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</si>
  <si>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</si>
  <si>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</si>
  <si>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</si>
  <si>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</si>
  <si>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</si>
  <si>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</si>
  <si>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</si>
  <si>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</si>
  <si>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</si>
  <si>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</si>
  <si>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</si>
  <si>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</si>
  <si>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</si>
  <si>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</si>
  <si>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</si>
  <si>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</si>
  <si>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</si>
  <si>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</si>
  <si>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</si>
  <si>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</si>
  <si>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</si>
  <si>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</si>
  <si>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</si>
  <si>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</si>
  <si>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</si>
  <si>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</si>
  <si>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</si>
  <si>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</si>
  <si>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</si>
  <si>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</si>
  <si>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</si>
  <si>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</si>
  <si>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</si>
  <si>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</si>
  <si>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</si>
  <si>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</si>
  <si>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</si>
  <si>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</si>
  <si>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</si>
  <si>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</si>
  <si>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</si>
  <si>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</si>
  <si>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</si>
  <si>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</si>
  <si>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</si>
  <si>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</si>
  <si>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</si>
  <si>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</si>
  <si>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</si>
  <si>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</si>
  <si>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</si>
  <si>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</si>
  <si>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</si>
  <si>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</si>
  <si>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</si>
  <si>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</si>
  <si>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</si>
  <si>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</si>
  <si>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</si>
  <si>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</si>
  <si>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</si>
  <si>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</si>
  <si>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</si>
  <si>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</si>
  <si>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</si>
  <si>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</si>
  <si>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</si>
  <si>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</si>
  <si>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</si>
  <si>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</si>
  <si>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</si>
  <si>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</si>
  <si>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</si>
  <si>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</si>
  <si>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</si>
  <si>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</si>
  <si>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</si>
  <si>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</si>
  <si>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</si>
  <si>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</si>
  <si>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</si>
  <si>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</si>
  <si>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</si>
  <si>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</si>
  <si>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</si>
  <si>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</si>
  <si>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</si>
  <si>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</si>
  <si>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</si>
  <si>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</si>
  <si>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</si>
  <si>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</si>
  <si>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</si>
  <si>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</si>
  <si>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</si>
  <si>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</si>
  <si>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</si>
  <si>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</si>
  <si>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</si>
  <si>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</si>
  <si>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</si>
  <si>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</si>
  <si>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</si>
  <si>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</si>
  <si>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</si>
  <si>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</si>
  <si>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</si>
  <si>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</si>
  <si>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</si>
  <si>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</si>
  <si>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</si>
  <si>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</si>
  <si>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</si>
  <si>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</si>
  <si>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</si>
  <si>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</si>
  <si>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</si>
  <si>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</si>
  <si>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</si>
  <si>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</si>
  <si>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</si>
  <si>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</si>
  <si>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</si>
  <si>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</si>
  <si>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</si>
  <si>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</si>
  <si>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</si>
  <si>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</si>
  <si>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</si>
  <si>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</si>
  <si>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</si>
  <si>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</si>
  <si>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</si>
  <si>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</si>
  <si>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</si>
  <si>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</si>
  <si>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</si>
  <si>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</si>
  <si>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</si>
  <si>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</si>
  <si>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</si>
  <si>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</si>
  <si>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</si>
  <si>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</si>
  <si>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</si>
  <si>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</si>
  <si>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</si>
  <si>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</si>
  <si>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</si>
  <si>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</si>
  <si>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</si>
  <si>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</si>
  <si>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</si>
  <si>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</si>
  <si>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</si>
  <si>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</si>
  <si>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</si>
  <si>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</si>
  <si>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</si>
  <si>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</si>
  <si>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</si>
  <si>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</si>
  <si>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</si>
  <si>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</si>
  <si>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</si>
  <si>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</si>
  <si>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</si>
  <si>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</si>
  <si>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</si>
  <si>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</si>
  <si>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</si>
  <si>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</si>
  <si>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</si>
  <si>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</si>
  <si>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</si>
  <si>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</si>
  <si>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</si>
  <si>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</si>
  <si>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</si>
  <si>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</si>
  <si>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</si>
  <si>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</si>
  <si>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</si>
  <si>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</si>
  <si>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</si>
  <si>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</si>
  <si>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</si>
  <si>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</si>
  <si>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</si>
  <si>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</si>
  <si>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</si>
  <si>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</si>
  <si>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</si>
  <si>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</si>
  <si>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</si>
  <si>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</si>
  <si>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</si>
  <si>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</si>
  <si>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</si>
  <si>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</si>
  <si>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</si>
  <si>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</si>
  <si>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</si>
  <si>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</si>
  <si>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</si>
  <si>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</si>
  <si>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</si>
  <si>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</si>
  <si>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</si>
  <si>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</si>
  <si>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</si>
  <si>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</si>
  <si>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</si>
  <si>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</si>
  <si>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</si>
  <si>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</si>
  <si>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</si>
  <si>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</si>
  <si>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</si>
  <si>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</si>
  <si>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</si>
  <si>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</si>
  <si>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</si>
  <si>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</si>
  <si>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</si>
  <si>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</si>
  <si>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</si>
  <si>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</si>
  <si>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</si>
  <si>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</si>
  <si>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</si>
  <si>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</si>
  <si>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</si>
  <si>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</si>
  <si>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</si>
  <si>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</si>
  <si>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</si>
  <si>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</si>
  <si>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</si>
  <si>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</si>
  <si>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</si>
  <si>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</si>
  <si>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</si>
  <si>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</si>
  <si>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</si>
  <si>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</si>
  <si>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</si>
  <si>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</si>
  <si>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</si>
  <si>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</si>
  <si>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</si>
  <si>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</si>
  <si>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</si>
  <si>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</si>
  <si>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</si>
  <si>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</si>
  <si>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</si>
  <si>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</si>
  <si>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</si>
  <si>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</si>
  <si>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</si>
  <si>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</si>
  <si>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</si>
  <si>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</si>
  <si>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</si>
  <si>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</si>
  <si>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</si>
  <si>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</si>
  <si>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</si>
  <si>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</si>
  <si>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</si>
  <si>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</si>
  <si>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</si>
  <si>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</si>
  <si>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</si>
  <si>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</si>
  <si>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</si>
  <si>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</si>
  <si>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</si>
  <si>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</si>
  <si>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</si>
  <si>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</si>
  <si>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</si>
  <si>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</si>
  <si>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</si>
  <si>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</si>
  <si>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</si>
  <si>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</si>
  <si>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</si>
  <si>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</si>
  <si>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</si>
  <si>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</si>
  <si>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</si>
  <si>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</si>
  <si>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</si>
  <si>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</si>
  <si>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</si>
  <si>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</si>
  <si>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</si>
  <si>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</si>
  <si>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</si>
  <si>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</si>
  <si>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</si>
  <si>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</si>
  <si>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</si>
  <si>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</si>
  <si>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</si>
  <si>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</si>
  <si>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</si>
  <si>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</si>
  <si>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</si>
  <si>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</si>
  <si>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</si>
  <si>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</si>
  <si>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</si>
  <si>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</si>
  <si>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</si>
  <si>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</si>
  <si>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</si>
  <si>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</si>
  <si>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</si>
  <si>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</si>
  <si>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</si>
  <si>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</si>
  <si>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</si>
  <si>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</si>
  <si>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</si>
  <si>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</si>
  <si>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</si>
  <si>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</si>
  <si>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</si>
  <si>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</si>
  <si>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</si>
  <si>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</si>
  <si>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</si>
  <si>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</si>
  <si>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</si>
  <si>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</si>
  <si>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</si>
  <si>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</si>
  <si>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</si>
  <si>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</si>
  <si>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</si>
  <si>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</si>
  <si>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</si>
  <si>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</si>
  <si>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</si>
  <si>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</si>
  <si>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</si>
  <si>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</si>
  <si>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</si>
  <si>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</si>
  <si>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</si>
  <si>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</si>
  <si>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</si>
  <si>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</si>
  <si>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</si>
  <si>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</si>
  <si>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</si>
  <si>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</si>
  <si>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</si>
  <si>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</si>
  <si>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</si>
  <si>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</si>
  <si>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</si>
  <si>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</si>
  <si>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</si>
  <si>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</si>
  <si>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</si>
  <si>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</si>
  <si>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</si>
  <si>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</si>
  <si>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</si>
  <si>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</si>
  <si>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</si>
  <si>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</si>
  <si>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</si>
  <si>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</si>
  <si>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</si>
  <si>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</si>
  <si>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</si>
  <si>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</si>
  <si>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</si>
  <si>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</si>
  <si>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</si>
  <si>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</si>
  <si>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</si>
  <si>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</si>
  <si>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</si>
  <si>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</si>
  <si>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</si>
  <si>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</si>
  <si>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</si>
  <si>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</si>
  <si>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</si>
  <si>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</si>
  <si>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</si>
  <si>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</si>
  <si>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</si>
  <si>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</si>
  <si>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</si>
  <si>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</si>
  <si>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</si>
  <si>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</si>
  <si>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</si>
  <si>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</si>
  <si>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</si>
  <si>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</si>
  <si>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</si>
  <si>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</si>
  <si>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</si>
  <si>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</si>
  <si>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</si>
  <si>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</si>
  <si>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</si>
  <si>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</si>
  <si>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</si>
  <si>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</si>
  <si>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</si>
  <si>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</si>
  <si>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</si>
  <si>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</si>
  <si>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</si>
  <si>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</si>
  <si>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</si>
  <si>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</si>
  <si>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</si>
  <si>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</si>
  <si>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</si>
  <si>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</si>
  <si>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</si>
  <si>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</si>
  <si>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</si>
  <si>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</si>
  <si>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</si>
  <si>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</si>
  <si>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</si>
  <si>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</si>
  <si>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</si>
  <si>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</si>
  <si>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</si>
  <si>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</si>
  <si>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</si>
  <si>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</si>
  <si>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</si>
  <si>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</si>
  <si>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</si>
  <si>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</si>
  <si>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</si>
  <si>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</si>
  <si>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</si>
  <si>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</si>
  <si>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</si>
  <si>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</si>
  <si>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</si>
  <si>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</si>
  <si>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</si>
  <si>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</si>
  <si>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</si>
  <si>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</si>
  <si>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</si>
  <si>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</si>
  <si>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</si>
  <si>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</si>
  <si>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</si>
  <si>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</si>
  <si>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</si>
  <si>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</si>
  <si>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</si>
  <si>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</si>
  <si>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</si>
  <si>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</si>
  <si>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</si>
  <si>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</si>
  <si>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</si>
  <si>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</si>
  <si>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</si>
  <si>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</si>
  <si>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</si>
  <si>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</si>
  <si>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</si>
  <si>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</si>
  <si>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</si>
  <si>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</si>
  <si>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</si>
  <si>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</si>
  <si>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</si>
  <si>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</si>
  <si>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</si>
  <si>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</si>
  <si>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</si>
  <si>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</si>
  <si>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</si>
  <si>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</si>
  <si>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</si>
  <si>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</si>
  <si>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</si>
  <si>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</si>
  <si>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</si>
  <si>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</si>
  <si>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</si>
  <si>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</si>
  <si>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</si>
  <si>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</si>
  <si>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</si>
  <si>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</si>
  <si>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</si>
  <si>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</si>
  <si>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</si>
  <si>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</si>
  <si>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</si>
  <si>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</si>
  <si>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</si>
  <si>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</si>
  <si>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</si>
  <si>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</si>
  <si>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</si>
  <si>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</si>
  <si>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</si>
  <si>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</si>
  <si>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</si>
  <si>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</si>
  <si>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</si>
  <si>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</si>
  <si>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</si>
  <si>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</si>
  <si>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</si>
  <si>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</si>
  <si>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</si>
  <si>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</si>
  <si>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</si>
  <si>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</si>
  <si>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</si>
  <si>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</si>
  <si>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</si>
  <si>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</si>
  <si>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</si>
  <si>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</si>
  <si>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</si>
  <si>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</si>
  <si>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</si>
  <si>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</si>
  <si>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</si>
  <si>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</si>
  <si>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</si>
  <si>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</si>
  <si>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</si>
  <si>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</si>
  <si>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</si>
  <si>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</si>
  <si>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</si>
  <si>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</si>
  <si>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</si>
  <si>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</si>
  <si>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</si>
  <si>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</si>
  <si>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</si>
  <si>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</si>
  <si>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</si>
  <si>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</si>
  <si>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</si>
  <si>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</si>
  <si>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</si>
  <si>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</si>
  <si>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</si>
  <si>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</si>
  <si>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</si>
  <si>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</si>
  <si>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</si>
  <si>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</si>
  <si>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</si>
  <si>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</si>
  <si>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</si>
  <si>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</si>
  <si>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</si>
  <si>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</si>
  <si>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</si>
  <si>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</si>
  <si>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</si>
  <si>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</si>
  <si>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</si>
  <si>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</si>
  <si>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</si>
  <si>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</si>
  <si>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</si>
  <si>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</si>
  <si>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</si>
  <si>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</si>
  <si>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</si>
  <si>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</si>
  <si>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</si>
  <si>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</si>
  <si>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</si>
  <si>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</si>
  <si>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</si>
  <si>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</si>
  <si>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</si>
  <si>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</si>
  <si>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</si>
  <si>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</si>
  <si>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</si>
  <si>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</si>
  <si>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</si>
  <si>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</si>
  <si>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</si>
  <si>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</si>
  <si>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</si>
  <si>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</si>
  <si>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</si>
  <si>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</si>
  <si>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</si>
  <si>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</si>
  <si>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</si>
  <si>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</si>
  <si>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</si>
  <si>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</si>
  <si>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</si>
  <si>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</si>
  <si>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</si>
  <si>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</si>
  <si>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</si>
  <si>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</si>
  <si>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</si>
  <si>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</si>
  <si>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</si>
  <si>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</si>
  <si>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</si>
  <si>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</si>
  <si>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</si>
  <si>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</si>
  <si>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</si>
  <si>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</si>
  <si>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</si>
  <si>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</si>
  <si>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</si>
  <si>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</si>
  <si>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</si>
  <si>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</si>
  <si>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</si>
  <si>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</si>
  <si>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</si>
  <si>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</si>
  <si>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</si>
  <si>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</si>
  <si>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</si>
  <si>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</si>
  <si>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</si>
  <si>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</si>
  <si>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</si>
  <si>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</si>
  <si>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</si>
  <si>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</si>
  <si>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</si>
  <si>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</si>
  <si>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</si>
  <si>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</si>
  <si>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</si>
  <si>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</si>
  <si>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</si>
  <si>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</si>
  <si>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</si>
  <si>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</si>
  <si>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</si>
  <si>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</si>
  <si>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</si>
  <si>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</si>
  <si>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</si>
  <si>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</si>
  <si>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</si>
  <si>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</si>
  <si>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</si>
  <si>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</si>
  <si>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</si>
  <si>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</si>
  <si>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</si>
  <si>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</si>
  <si>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</si>
  <si>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</si>
  <si>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</si>
  <si>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</si>
  <si>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</si>
  <si>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</si>
  <si>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</si>
  <si>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</si>
  <si>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</si>
  <si>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</si>
  <si>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</si>
  <si>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</si>
  <si>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</si>
  <si>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</si>
  <si>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</si>
  <si>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</si>
  <si>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</si>
  <si>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</si>
  <si>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</si>
  <si>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</si>
  <si>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</si>
  <si>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</si>
  <si>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</si>
  <si>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</si>
  <si>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</si>
  <si>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</si>
  <si>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</si>
  <si>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</si>
  <si>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</si>
  <si>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</si>
  <si>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</si>
  <si>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</si>
  <si>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</si>
  <si>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</si>
  <si>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</si>
  <si>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</si>
  <si>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</si>
  <si>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</si>
  <si>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</si>
  <si>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</si>
  <si>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</si>
  <si>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</si>
  <si>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</si>
  <si>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</si>
  <si>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</si>
  <si>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</si>
  <si>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</si>
  <si>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</si>
  <si>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</si>
  <si>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</si>
  <si>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</si>
  <si>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</si>
  <si>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</si>
  <si>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</si>
  <si>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</si>
  <si>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</si>
  <si>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</si>
  <si>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</si>
  <si>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</si>
  <si>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</si>
  <si>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</si>
  <si>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</si>
  <si>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</si>
  <si>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</si>
  <si>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</si>
  <si>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</si>
  <si>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</si>
  <si>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</si>
  <si>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</si>
  <si>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</si>
  <si>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</si>
  <si>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</si>
  <si>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</si>
  <si>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</si>
  <si>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</si>
  <si>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</si>
  <si>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</si>
  <si>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</si>
  <si>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</si>
  <si>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</si>
  <si>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</si>
  <si>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</si>
  <si>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</si>
  <si>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</si>
  <si>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</si>
  <si>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</si>
  <si>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</si>
  <si>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</si>
  <si>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</si>
  <si>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</si>
  <si>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</si>
  <si>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</si>
  <si>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</si>
  <si>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</si>
  <si>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</si>
  <si>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</si>
  <si>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</si>
  <si>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</si>
  <si>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</si>
  <si>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</si>
  <si>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</si>
  <si>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</si>
  <si>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</si>
  <si>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</si>
  <si>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</si>
  <si>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</si>
  <si>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</si>
  <si>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</si>
  <si>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</si>
  <si>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</si>
  <si>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</si>
  <si>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</si>
  <si>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</si>
  <si>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</si>
  <si>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</si>
  <si>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</si>
  <si>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</si>
  <si>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</si>
  <si>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</si>
  <si>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</si>
  <si>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</si>
  <si>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</si>
  <si>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</si>
  <si>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</si>
  <si>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</si>
  <si>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</si>
  <si>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</si>
  <si>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</si>
  <si>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</si>
  <si>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</si>
  <si>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</si>
  <si>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</si>
  <si>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</si>
  <si>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</si>
  <si>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</si>
  <si>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</si>
  <si>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</si>
  <si>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</si>
  <si>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</si>
  <si>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</si>
  <si>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</si>
  <si>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</si>
  <si>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</si>
  <si>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</si>
  <si>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</si>
  <si>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</si>
  <si>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</si>
  <si>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</si>
  <si>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</si>
  <si>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</si>
  <si>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</si>
  <si>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</si>
  <si>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</si>
  <si>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</si>
  <si>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</si>
  <si>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</si>
  <si>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</si>
  <si>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</si>
  <si>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</si>
  <si>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</si>
  <si>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</si>
  <si>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</si>
  <si>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</si>
  <si>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</si>
  <si>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</si>
  <si>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</si>
  <si>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</si>
  <si>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</si>
  <si>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</si>
  <si>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</si>
  <si>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</si>
  <si>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</si>
  <si>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</si>
  <si>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</si>
  <si>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</si>
  <si>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</si>
  <si>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</si>
  <si>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</si>
  <si>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</si>
  <si>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</si>
  <si>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</si>
  <si>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</si>
  <si>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</si>
  <si>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</si>
  <si>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</si>
  <si>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</si>
  <si>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</si>
  <si>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</si>
  <si>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</si>
  <si>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</si>
  <si>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</si>
  <si>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</si>
  <si>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</si>
  <si>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</si>
  <si>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</si>
  <si>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</si>
  <si>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</si>
  <si>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</si>
  <si>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</si>
  <si>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</si>
  <si>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</si>
  <si>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</si>
  <si>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</si>
  <si>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</si>
  <si>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</si>
  <si>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</si>
  <si>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</si>
  <si>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</si>
  <si>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</si>
  <si>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</si>
  <si>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</si>
  <si>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</si>
  <si>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</si>
  <si>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</si>
  <si>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</si>
  <si>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</si>
  <si>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</si>
  <si>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</si>
  <si>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</si>
  <si>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</si>
  <si>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</si>
  <si>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</si>
  <si>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</si>
  <si>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</si>
  <si>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</si>
  <si>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</si>
  <si>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</si>
  <si>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</si>
  <si>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</si>
  <si>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</si>
  <si>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</si>
  <si>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</si>
  <si>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</si>
  <si>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</si>
  <si>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</si>
  <si>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</si>
  <si>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</si>
  <si>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</si>
  <si>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</si>
  <si>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</si>
  <si>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</si>
  <si>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</si>
  <si>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</si>
  <si>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</si>
  <si>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</si>
  <si>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</si>
  <si>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</si>
  <si>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</si>
  <si>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</si>
  <si>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</si>
  <si>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</si>
  <si>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</si>
  <si>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</si>
  <si>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</si>
  <si>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</si>
  <si>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</si>
  <si>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</si>
  <si>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</si>
  <si>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</si>
  <si>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</si>
  <si>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</si>
  <si>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</si>
  <si>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</si>
  <si>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</si>
  <si>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</si>
  <si>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</si>
  <si>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</si>
  <si>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</si>
  <si>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</si>
  <si>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</si>
  <si>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</si>
  <si>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</si>
  <si>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</si>
  <si>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</si>
  <si>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</si>
  <si>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</si>
  <si>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</si>
  <si>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</si>
  <si>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</si>
  <si>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</si>
  <si>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</si>
  <si>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</si>
  <si>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</si>
  <si>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</si>
  <si>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</si>
  <si>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</si>
  <si>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</si>
  <si>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</si>
  <si>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</si>
  <si>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</si>
  <si>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</si>
  <si>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</si>
  <si>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</si>
  <si>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</si>
  <si>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</si>
  <si>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</si>
  <si>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</si>
  <si>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</si>
  <si>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</si>
  <si>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</si>
  <si>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</si>
  <si>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</si>
  <si>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</si>
  <si>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</si>
  <si>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</si>
  <si>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</si>
  <si>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</si>
  <si>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</si>
  <si>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</si>
  <si>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</si>
  <si>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</si>
  <si>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</si>
  <si>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</si>
  <si>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</si>
  <si>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</si>
  <si>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</si>
  <si>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</si>
  <si>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</si>
  <si>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</si>
  <si>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</si>
  <si>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</si>
  <si>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</si>
  <si>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</si>
  <si>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</si>
  <si>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</si>
  <si>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</si>
  <si>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</si>
  <si>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</si>
  <si>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</si>
  <si>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</si>
  <si>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</si>
  <si>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</si>
  <si>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</si>
  <si>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</si>
  <si>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</si>
  <si>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</si>
  <si>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</si>
  <si>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</si>
  <si>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</si>
  <si>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</si>
  <si>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</si>
  <si>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</si>
  <si>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</si>
  <si>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</si>
  <si>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</si>
  <si>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</si>
  <si>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</si>
  <si>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</si>
  <si>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</si>
  <si>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</si>
  <si>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</si>
  <si>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</si>
  <si>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</si>
  <si>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</si>
  <si>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</si>
  <si>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</si>
  <si>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</si>
  <si>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</si>
  <si>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</si>
  <si>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</si>
  <si>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</si>
  <si>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</si>
  <si>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</si>
  <si>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</si>
  <si>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</si>
  <si>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</si>
  <si>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</si>
  <si>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</si>
  <si>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</si>
  <si>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</si>
  <si>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</si>
  <si>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</si>
  <si>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</si>
  <si>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</si>
  <si>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</si>
  <si>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</si>
  <si>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</si>
  <si>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</si>
  <si>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</si>
  <si>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</si>
  <si>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</si>
  <si>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</si>
  <si>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</si>
  <si>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</si>
  <si>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</si>
  <si>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</si>
  <si>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</si>
  <si>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</si>
  <si>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</si>
  <si>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</si>
  <si>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</si>
  <si>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</si>
  <si>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</si>
  <si>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</si>
  <si>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</si>
  <si>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</si>
  <si>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</si>
  <si>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</si>
  <si>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</si>
  <si>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</si>
  <si>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</si>
  <si>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</si>
  <si>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</si>
  <si>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</si>
  <si>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</si>
  <si>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</si>
  <si>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</si>
  <si>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</si>
  <si>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</si>
  <si>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</si>
  <si>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</si>
  <si>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</si>
  <si>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</si>
  <si>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</si>
  <si>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</si>
  <si>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</si>
  <si>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</si>
  <si>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</si>
  <si>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</si>
  <si>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</si>
  <si>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</si>
  <si>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</si>
  <si>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</si>
  <si>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</si>
  <si>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</si>
  <si>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</si>
  <si>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</si>
  <si>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</si>
  <si>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</si>
  <si>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</si>
  <si>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</si>
  <si>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</si>
  <si>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</si>
  <si>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</si>
  <si>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</si>
  <si>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</si>
  <si>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</si>
  <si>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</si>
  <si>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</si>
  <si>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</si>
  <si>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</si>
  <si>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</si>
  <si>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</si>
  <si>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</si>
  <si>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</si>
  <si>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</si>
  <si>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</si>
  <si>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</si>
  <si>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</si>
  <si>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</si>
  <si>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</si>
  <si>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</si>
  <si>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</si>
  <si>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</si>
  <si>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</si>
  <si>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</si>
  <si>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</si>
  <si>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</si>
  <si>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</si>
  <si>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</si>
  <si>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</si>
  <si>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</si>
  <si>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</si>
  <si>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</si>
  <si>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</si>
  <si>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</si>
  <si>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</si>
  <si>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</si>
  <si>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</si>
  <si>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</si>
  <si>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</si>
  <si>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</si>
  <si>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</si>
  <si>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</si>
  <si>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</si>
  <si>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</si>
  <si>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</si>
  <si>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</si>
  <si>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</si>
  <si>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</si>
  <si>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</si>
  <si>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</si>
  <si>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</si>
  <si>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</si>
  <si>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</si>
  <si>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</si>
  <si>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</si>
  <si>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</si>
  <si>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</si>
  <si>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</si>
  <si>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</si>
  <si>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</si>
  <si>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</si>
  <si>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</si>
  <si>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</si>
  <si>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</si>
  <si>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</si>
  <si>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</si>
  <si>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</si>
  <si>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</si>
  <si>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</si>
  <si>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</si>
  <si>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</si>
  <si>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</si>
  <si>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</si>
  <si>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</si>
  <si>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</si>
  <si>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</si>
  <si>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</si>
  <si>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</si>
  <si>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</si>
  <si>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</si>
  <si>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</si>
  <si>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</si>
  <si>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</si>
  <si>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</si>
  <si>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</si>
  <si>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</si>
  <si>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</si>
  <si>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</si>
  <si>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</si>
  <si>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</si>
  <si>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</si>
  <si>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</si>
  <si>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</si>
  <si>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</si>
  <si>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</si>
  <si>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</si>
  <si>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</si>
  <si>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</si>
  <si>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</si>
  <si>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</si>
  <si>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</si>
  <si>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</si>
  <si>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</si>
  <si>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</si>
  <si>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</si>
  <si>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</si>
  <si>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</si>
  <si>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</si>
  <si>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</si>
  <si>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</si>
  <si>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</si>
  <si>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</si>
  <si>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</si>
  <si>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</si>
  <si>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</si>
  <si>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</si>
  <si>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</si>
  <si>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</si>
  <si>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</si>
  <si>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</si>
  <si>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</si>
  <si>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</si>
  <si>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</si>
  <si>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</si>
  <si>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</si>
  <si>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</si>
  <si>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</si>
  <si>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</si>
  <si>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</si>
  <si>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</si>
  <si>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</si>
  <si>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</si>
  <si>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</si>
  <si>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</si>
  <si>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</si>
  <si>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</si>
  <si>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</si>
  <si>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</si>
  <si>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</si>
  <si>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</si>
  <si>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</si>
  <si>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</si>
  <si>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</si>
  <si>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</si>
  <si>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</si>
  <si>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</si>
  <si>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</si>
  <si>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</si>
  <si>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</si>
  <si>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</si>
  <si>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</si>
  <si>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</si>
  <si>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</si>
  <si>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</si>
  <si>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</si>
  <si>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</si>
  <si>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</si>
  <si>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</si>
  <si>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</si>
  <si>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</si>
  <si>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</si>
  <si>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</si>
  <si>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</si>
  <si>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</si>
  <si>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</si>
  <si>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</si>
  <si>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</si>
  <si>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</si>
  <si>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</si>
  <si>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</si>
  <si>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</si>
  <si>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</si>
  <si>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</si>
  <si>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</si>
  <si>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</si>
  <si>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</si>
  <si>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</si>
  <si>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</si>
  <si>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</si>
  <si>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</si>
  <si>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</si>
  <si>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</si>
  <si>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</si>
  <si>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</si>
  <si>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</si>
  <si>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</si>
  <si>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</si>
  <si>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</si>
  <si>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</si>
  <si>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</si>
  <si>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</si>
  <si>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</si>
  <si>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</si>
  <si>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</si>
  <si>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</si>
  <si>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</si>
  <si>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</si>
  <si>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</si>
  <si>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</si>
  <si>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</si>
  <si>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</si>
  <si>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</si>
  <si>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</si>
  <si>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</si>
  <si>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</si>
  <si>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</si>
  <si>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</si>
  <si>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</si>
  <si>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</si>
  <si>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</si>
  <si>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</si>
  <si>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</si>
  <si>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</si>
  <si>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</si>
  <si>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</si>
  <si>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</si>
  <si>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</si>
  <si>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</si>
  <si>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</si>
  <si>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</si>
  <si>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</si>
  <si>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</si>
  <si>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</si>
  <si>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</si>
  <si>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</si>
  <si>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</si>
  <si>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</si>
  <si>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</si>
  <si>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</si>
  <si>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</si>
  <si>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</si>
  <si>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</si>
  <si>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</si>
  <si>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</si>
  <si>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</si>
  <si>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</si>
  <si>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</si>
  <si>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</si>
  <si>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</si>
  <si>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</si>
  <si>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</si>
  <si>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</si>
  <si>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</si>
  <si>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</si>
  <si>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</si>
  <si>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</si>
  <si>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</si>
  <si>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</si>
  <si>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</si>
  <si>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</si>
  <si>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</si>
  <si>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</si>
  <si>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</si>
  <si>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</si>
  <si>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</si>
  <si>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</si>
  <si>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</si>
  <si>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</si>
  <si>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</si>
  <si>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</si>
  <si>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</si>
  <si>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</si>
  <si>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</si>
  <si>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</si>
  <si>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</si>
  <si>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</si>
  <si>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</si>
  <si>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</si>
  <si>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</si>
  <si>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</si>
  <si>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</si>
  <si>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</si>
  <si>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</si>
  <si>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</si>
  <si>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</si>
  <si>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</si>
  <si>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</si>
  <si>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</si>
  <si>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</si>
  <si>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</si>
  <si>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</si>
  <si>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</si>
  <si>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</si>
  <si>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</si>
  <si>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</si>
  <si>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</si>
  <si>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</si>
  <si>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</si>
  <si>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</si>
  <si>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</si>
  <si>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</si>
  <si>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</si>
  <si>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</si>
  <si>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</si>
  <si>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</si>
  <si>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</si>
  <si>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</si>
  <si>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</si>
  <si>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</si>
  <si>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</si>
  <si>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</si>
  <si>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</si>
  <si>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</si>
  <si>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</si>
  <si>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</si>
  <si>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</si>
  <si>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</si>
  <si>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</si>
  <si>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</si>
  <si>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</si>
  <si>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</si>
  <si>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</si>
  <si>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</si>
  <si>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</si>
  <si>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</si>
  <si>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</si>
  <si>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</si>
  <si>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</si>
  <si>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</si>
  <si>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</si>
  <si>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</si>
  <si>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</si>
  <si>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</si>
  <si>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</si>
  <si>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</si>
  <si>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</si>
  <si>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</si>
  <si>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</si>
  <si>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</si>
  <si>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</si>
  <si>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</si>
  <si>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</si>
  <si>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</si>
  <si>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</si>
  <si>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</si>
  <si>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</si>
  <si>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</si>
  <si>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</si>
  <si>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</si>
  <si>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</si>
  <si>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</si>
  <si>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</si>
  <si>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</si>
  <si>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</si>
  <si>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</si>
  <si>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</si>
  <si>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</si>
  <si>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</si>
  <si>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</si>
  <si>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</si>
  <si>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</si>
  <si>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</si>
  <si>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</si>
  <si>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</si>
  <si>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</si>
  <si>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</si>
  <si>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</si>
  <si>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</si>
  <si>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</si>
  <si>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</si>
  <si>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</si>
  <si>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</si>
  <si>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</si>
  <si>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</si>
  <si>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</si>
  <si>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</si>
  <si>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</si>
  <si>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</si>
  <si>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</si>
  <si>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</si>
  <si>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</si>
  <si>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</si>
  <si>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</si>
  <si>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</si>
  <si>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</si>
  <si>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</si>
  <si>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</si>
  <si>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</si>
  <si>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</si>
  <si>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</si>
  <si>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</si>
  <si>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</si>
  <si>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</si>
  <si>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</si>
  <si>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</si>
  <si>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</si>
  <si>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</si>
  <si>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</si>
  <si>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</si>
  <si>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</si>
  <si>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</si>
  <si>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</si>
  <si>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</si>
  <si>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</si>
  <si>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</si>
  <si>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</si>
  <si>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</si>
  <si>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</si>
  <si>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</si>
  <si>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</si>
  <si>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</si>
  <si>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</si>
  <si>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</si>
  <si>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</si>
  <si>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</si>
  <si>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</si>
  <si>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</si>
  <si>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</si>
  <si>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</si>
  <si>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</si>
  <si>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</si>
  <si>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</si>
  <si>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</si>
  <si>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</si>
  <si>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</si>
  <si>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</si>
  <si>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</si>
  <si>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</si>
  <si>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</si>
  <si>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</si>
  <si>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</si>
  <si>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</si>
  <si>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</si>
  <si>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</si>
  <si>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</si>
  <si>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</si>
  <si>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</si>
  <si>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</si>
  <si>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</si>
  <si>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</si>
  <si>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</si>
  <si>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</si>
  <si>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</si>
  <si>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</si>
  <si>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</si>
  <si>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</si>
  <si>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</si>
  <si>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</si>
  <si>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</si>
  <si>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</si>
  <si>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</si>
  <si>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</si>
  <si>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</si>
  <si>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</si>
  <si>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</si>
  <si>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</si>
  <si>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</si>
  <si>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</si>
  <si>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</si>
  <si>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</si>
  <si>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</si>
  <si>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</si>
  <si>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</si>
  <si>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</si>
  <si>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</si>
  <si>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</si>
  <si>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</si>
  <si>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</si>
  <si>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</si>
  <si>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</si>
  <si>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</si>
  <si>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</si>
  <si>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</si>
  <si>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</si>
  <si>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</si>
  <si>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</si>
  <si>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</si>
  <si>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</si>
  <si>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</si>
  <si>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</si>
  <si>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</si>
  <si>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</si>
  <si>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</si>
  <si>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</si>
  <si>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</si>
  <si>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</si>
  <si>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</si>
  <si>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</si>
  <si>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</si>
  <si>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</si>
  <si>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</si>
  <si>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</si>
  <si>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</si>
  <si>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</si>
  <si>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</si>
  <si>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</si>
  <si>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</si>
  <si>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</si>
  <si>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</si>
  <si>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</si>
  <si>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</si>
  <si>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</si>
  <si>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</si>
  <si>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</si>
  <si>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</si>
  <si>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</si>
  <si>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</si>
  <si>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</si>
  <si>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</si>
  <si>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</si>
  <si>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</si>
  <si>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</si>
  <si>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</si>
  <si>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</si>
  <si>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</si>
  <si>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</si>
  <si>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</si>
  <si>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</si>
  <si>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</si>
  <si>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</si>
  <si>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</si>
  <si>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</si>
  <si>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</si>
  <si>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</si>
  <si>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</si>
  <si>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</si>
  <si>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</si>
  <si>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</si>
  <si>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</si>
  <si>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</si>
  <si>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</si>
  <si>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</si>
  <si>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</si>
  <si>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</si>
  <si>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</si>
  <si>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</si>
  <si>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</si>
  <si>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</si>
  <si>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</si>
  <si>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</si>
  <si>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</si>
  <si>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</si>
  <si>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</si>
  <si>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</si>
  <si>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</si>
  <si>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</si>
  <si>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</si>
  <si>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</si>
  <si>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</si>
  <si>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</si>
  <si>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</si>
  <si>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</si>
  <si>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</si>
  <si>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</si>
  <si>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</si>
  <si>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</si>
  <si>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</si>
  <si>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</si>
  <si>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</si>
  <si>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</si>
  <si>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</si>
  <si>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</si>
  <si>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</si>
  <si>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</si>
  <si>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</si>
  <si>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</si>
  <si>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</si>
  <si>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</si>
  <si>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</si>
  <si>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</si>
  <si>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</si>
  <si>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</si>
  <si>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</si>
  <si>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</si>
  <si>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</si>
  <si>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</si>
  <si>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</si>
  <si>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</si>
  <si>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</si>
  <si>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</si>
  <si>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</si>
  <si>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</si>
  <si>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</si>
  <si>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</si>
  <si>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</si>
  <si>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</si>
  <si>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</si>
  <si>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</si>
  <si>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</si>
  <si>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</si>
  <si>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</si>
  <si>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</si>
  <si>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</si>
  <si>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</si>
  <si>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</si>
  <si>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</si>
  <si>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</si>
  <si>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</si>
  <si>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</si>
  <si>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</si>
  <si>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</si>
  <si>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</si>
  <si>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</si>
  <si>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</si>
  <si>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</si>
  <si>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</si>
  <si>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</si>
  <si>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</si>
  <si>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</si>
  <si>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</si>
  <si>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</si>
  <si>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</si>
  <si>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</si>
  <si>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</si>
  <si>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</si>
  <si>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</si>
  <si>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</si>
  <si>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</si>
  <si>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</si>
  <si>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</si>
  <si>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</si>
  <si>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</si>
  <si>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</si>
  <si>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</si>
  <si>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</si>
  <si>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</si>
  <si>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</si>
  <si>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</si>
  <si>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</si>
  <si>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</si>
  <si>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</si>
  <si>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</si>
  <si>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</si>
  <si>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</si>
  <si>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</si>
  <si>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</si>
  <si>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</si>
  <si>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</si>
  <si>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</si>
  <si>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</si>
  <si>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</si>
  <si>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</si>
  <si>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</si>
  <si>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</si>
  <si>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</si>
  <si>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</si>
  <si>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</si>
  <si>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</si>
  <si>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</si>
  <si>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</si>
  <si>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</si>
  <si>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</si>
  <si>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</si>
  <si>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</si>
  <si>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</si>
  <si>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</si>
  <si>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</si>
  <si>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</si>
  <si>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</si>
  <si>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</si>
  <si>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</si>
  <si>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</si>
  <si>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</si>
  <si>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</si>
  <si>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</si>
  <si>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</si>
  <si>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</si>
  <si>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</si>
  <si>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</si>
  <si>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</si>
  <si>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</si>
  <si>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</si>
  <si>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</si>
  <si>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</si>
  <si>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</si>
  <si>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</si>
  <si>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</si>
  <si>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</si>
  <si>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</si>
  <si>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</si>
  <si>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</si>
  <si>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</si>
  <si>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</si>
  <si>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</si>
  <si>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</si>
  <si>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</si>
  <si>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</si>
  <si>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</si>
  <si>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</si>
  <si>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</si>
  <si>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</si>
  <si>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</si>
  <si>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</si>
  <si>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</si>
  <si>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</si>
  <si>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</si>
  <si>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</si>
  <si>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</si>
  <si>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</si>
  <si>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</si>
  <si>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</si>
  <si>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</si>
  <si>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</si>
  <si>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</si>
  <si>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</si>
  <si>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</si>
  <si>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</si>
  <si>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</si>
  <si>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</si>
  <si>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</si>
  <si>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</si>
  <si>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</si>
  <si>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</si>
  <si>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</si>
  <si>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</si>
  <si>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</si>
  <si>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</si>
  <si>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</si>
  <si>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</si>
  <si>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</si>
  <si>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</si>
  <si>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</si>
  <si>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</si>
  <si>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</si>
  <si>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</si>
  <si>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</si>
  <si>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</si>
  <si>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</si>
  <si>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</si>
  <si>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</si>
  <si>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</si>
  <si>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</si>
  <si>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</si>
  <si>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</si>
  <si>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</si>
  <si>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</si>
  <si>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</si>
  <si>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</si>
  <si>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</si>
  <si>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</si>
  <si>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</si>
  <si>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</si>
  <si>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</si>
  <si>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</si>
  <si>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</si>
  <si>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</si>
  <si>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</si>
  <si>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</si>
  <si>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</si>
  <si>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</si>
  <si>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</si>
  <si>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</si>
  <si>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</si>
  <si>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</si>
  <si>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</si>
  <si>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</si>
  <si>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</si>
  <si>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</si>
  <si>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</si>
  <si>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</si>
  <si>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</si>
  <si>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</si>
  <si>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</si>
  <si>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</si>
  <si>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</si>
  <si>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</si>
  <si>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</si>
  <si>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</si>
  <si>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</si>
  <si>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</si>
  <si>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</si>
  <si>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</si>
  <si>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</si>
  <si>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</si>
  <si>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</si>
  <si>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</si>
  <si>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</si>
  <si>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</si>
  <si>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</si>
  <si>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</si>
  <si>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</si>
  <si>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</si>
  <si>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</si>
  <si>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</si>
  <si>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</si>
  <si>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</si>
  <si>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</si>
  <si>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</si>
  <si>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</si>
  <si>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</si>
  <si>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</si>
  <si>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</si>
  <si>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</si>
  <si>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</si>
  <si>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</si>
  <si>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</si>
  <si>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</si>
  <si>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</si>
  <si>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</si>
  <si>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</si>
  <si>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</si>
  <si>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</si>
  <si>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</si>
  <si>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</si>
  <si>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</si>
  <si>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</si>
  <si>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</si>
  <si>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</si>
  <si>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</si>
  <si>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</si>
  <si>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</si>
  <si>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</si>
  <si>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</si>
  <si>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</si>
  <si>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</si>
  <si>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</si>
  <si>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</si>
  <si>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</si>
  <si>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</si>
  <si>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</si>
  <si>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</si>
  <si>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</si>
  <si>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</si>
  <si>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</si>
  <si>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</si>
  <si>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</si>
  <si>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</si>
  <si>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</si>
  <si>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</si>
  <si>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</si>
  <si>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</si>
  <si>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</si>
  <si>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</si>
  <si>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</si>
  <si>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</si>
  <si>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</si>
  <si>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</si>
  <si>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</si>
  <si>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</si>
  <si>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</si>
  <si>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</si>
  <si>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</si>
  <si>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</si>
  <si>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</si>
  <si>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</si>
  <si>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</si>
  <si>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</si>
  <si>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</si>
  <si>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</si>
  <si>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</si>
  <si>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</si>
  <si>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</si>
  <si>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</si>
  <si>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</si>
  <si>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</si>
  <si>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</si>
  <si>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</si>
  <si>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</si>
  <si>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</si>
  <si>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</si>
  <si>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</si>
  <si>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</si>
  <si>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</si>
  <si>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</si>
  <si>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</si>
  <si>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</si>
  <si>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</si>
  <si>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</si>
  <si>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</si>
  <si>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</si>
  <si>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</si>
  <si>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</si>
  <si>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</si>
  <si>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</si>
  <si>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</si>
  <si>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</si>
  <si>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</si>
  <si>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</si>
  <si>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</si>
  <si>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</si>
  <si>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</si>
  <si>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</si>
  <si>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</si>
  <si>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</si>
  <si>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</si>
  <si>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</si>
  <si>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</si>
  <si>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</si>
  <si>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</si>
  <si>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</si>
  <si>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</si>
  <si>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</si>
  <si>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</si>
  <si>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</si>
  <si>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</si>
  <si>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</si>
  <si>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</si>
  <si>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</si>
  <si>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</si>
  <si>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</si>
  <si>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</si>
  <si>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</si>
  <si>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</si>
  <si>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</si>
  <si>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</si>
  <si>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</si>
  <si>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</si>
  <si>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</si>
  <si>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</si>
  <si>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</si>
  <si>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</si>
  <si>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</si>
  <si>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</si>
  <si>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</si>
  <si>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</si>
  <si>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</si>
  <si>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</si>
  <si>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</si>
  <si>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</si>
  <si>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</si>
  <si>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</si>
  <si>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</si>
  <si>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</si>
  <si>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</si>
  <si>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</si>
  <si>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</si>
  <si>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</si>
  <si>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</si>
  <si>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</si>
  <si>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</si>
  <si>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</si>
  <si>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</si>
  <si>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</si>
  <si>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</si>
  <si>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</si>
  <si>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</si>
  <si>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</si>
  <si>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</si>
  <si>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</si>
  <si>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</si>
  <si>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</si>
  <si>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</si>
  <si>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</si>
  <si>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</si>
  <si>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</si>
  <si>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</si>
  <si>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</si>
  <si>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</si>
  <si>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</si>
  <si>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</si>
  <si>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</si>
  <si>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</si>
  <si>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</si>
  <si>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</si>
  <si>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</si>
  <si>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</si>
  <si>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</si>
  <si>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</si>
  <si>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</si>
  <si>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</si>
  <si>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</si>
  <si>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</si>
  <si>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</si>
  <si>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</si>
  <si>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</si>
  <si>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</si>
  <si>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</si>
  <si>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</si>
  <si>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</si>
  <si>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</si>
  <si>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</si>
  <si>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</si>
  <si>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</si>
  <si>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</si>
  <si>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</si>
  <si>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</si>
  <si>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</si>
  <si>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</si>
  <si>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</si>
  <si>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</si>
  <si>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</si>
  <si>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</si>
  <si>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</si>
  <si>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</si>
  <si>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</si>
  <si>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</si>
  <si>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</si>
  <si>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</si>
  <si>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</si>
  <si>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</si>
  <si>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</si>
  <si>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</si>
  <si>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</si>
  <si>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</si>
  <si>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</si>
  <si>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</si>
  <si>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</si>
  <si>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</si>
  <si>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</si>
  <si>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</si>
  <si>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</si>
  <si>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</si>
  <si>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</si>
  <si>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</si>
  <si>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</si>
  <si>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</si>
  <si>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</si>
  <si>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</si>
  <si>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</si>
  <si>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</si>
  <si>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</si>
  <si>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</si>
  <si>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</si>
  <si>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</si>
  <si>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</si>
  <si>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</si>
  <si>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</si>
  <si>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</si>
  <si>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</si>
  <si>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</si>
  <si>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</si>
  <si>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</si>
  <si>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</si>
  <si>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</si>
  <si>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</si>
  <si>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</si>
  <si>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</si>
  <si>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</si>
  <si>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</si>
  <si>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</si>
  <si>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</si>
  <si>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</si>
  <si>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</si>
  <si>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</si>
  <si>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</si>
  <si>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</si>
  <si>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</si>
  <si>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</si>
  <si>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</si>
  <si>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</si>
  <si>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</si>
  <si>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</si>
  <si>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</si>
  <si>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</si>
  <si>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</si>
  <si>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</si>
  <si>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</si>
  <si>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</si>
  <si>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</si>
  <si>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</si>
  <si>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</si>
  <si>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</si>
  <si>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</si>
  <si>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</si>
  <si>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</si>
  <si>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</si>
  <si>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</si>
  <si>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</si>
  <si>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</si>
  <si>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</si>
  <si>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</si>
  <si>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</si>
  <si>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</si>
  <si>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</si>
  <si>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</si>
  <si>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</si>
  <si>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</si>
  <si>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</si>
  <si>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</si>
  <si>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</si>
  <si>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</si>
  <si>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</si>
  <si>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</si>
  <si>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</si>
  <si>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</si>
  <si>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</si>
  <si>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</si>
  <si>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</si>
  <si>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</si>
  <si>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</si>
  <si>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</si>
  <si>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</si>
  <si>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</si>
  <si>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</si>
  <si>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</si>
  <si>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</si>
  <si>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</si>
  <si>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</si>
  <si>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</si>
  <si>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</si>
  <si>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</si>
  <si>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</si>
  <si>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</si>
  <si>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</si>
  <si>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</si>
  <si>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</si>
  <si>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</si>
  <si>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</si>
  <si>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</si>
  <si>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</si>
  <si>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</si>
  <si>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</si>
  <si>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</si>
  <si>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</si>
  <si>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</si>
  <si>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</si>
  <si>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</si>
  <si>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</si>
  <si>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</si>
  <si>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</si>
  <si>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</si>
  <si>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</si>
  <si>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</si>
  <si>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</si>
  <si>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</si>
  <si>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</si>
  <si>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</si>
  <si>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</si>
  <si>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</si>
  <si>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</si>
  <si>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</si>
  <si>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</si>
  <si>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</si>
  <si>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</si>
  <si>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</si>
  <si>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</si>
  <si>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</si>
  <si>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</si>
  <si>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</si>
  <si>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</si>
  <si>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</si>
  <si>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</si>
  <si>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</si>
  <si>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</si>
  <si>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</si>
  <si>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</si>
  <si>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</si>
  <si>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</si>
  <si>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</si>
  <si>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</si>
  <si>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</si>
  <si>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</si>
  <si>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</si>
  <si>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</si>
  <si>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</si>
  <si>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</si>
  <si>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</si>
  <si>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</si>
  <si>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</si>
  <si>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</si>
  <si>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</si>
  <si>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</si>
  <si>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</si>
  <si>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</si>
  <si>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</si>
  <si>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</si>
  <si>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</si>
  <si>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</si>
  <si>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</si>
  <si>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</si>
  <si>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</si>
  <si>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</si>
  <si>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</si>
  <si>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</si>
  <si>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</si>
  <si>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</si>
  <si>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</si>
  <si>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</si>
  <si>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</si>
  <si>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</si>
  <si>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</si>
  <si>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</si>
  <si>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</si>
  <si>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</si>
  <si>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</si>
  <si>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</si>
  <si>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</si>
  <si>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</si>
  <si>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</si>
  <si>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</si>
  <si>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</si>
  <si>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</si>
  <si>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</si>
  <si>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</si>
  <si>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</si>
  <si>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</si>
  <si>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</si>
  <si>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</si>
  <si>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</si>
  <si>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</si>
  <si>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</si>
  <si>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</si>
  <si>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</si>
  <si>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</si>
  <si>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</si>
  <si>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</si>
  <si>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</si>
  <si>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</si>
  <si>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</si>
  <si>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</si>
  <si>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</si>
  <si>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</si>
  <si>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</si>
  <si>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</si>
  <si>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</si>
  <si>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</si>
  <si>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</si>
  <si>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</si>
  <si>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</si>
  <si>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</si>
  <si>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</si>
  <si>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</si>
  <si>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</si>
  <si>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</si>
  <si>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</si>
  <si>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</si>
  <si>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</si>
  <si>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</si>
  <si>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</si>
  <si>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</si>
  <si>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</si>
  <si>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</si>
  <si>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</si>
  <si>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</si>
  <si>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</si>
  <si>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</si>
  <si>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</si>
  <si>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</si>
  <si>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</si>
  <si>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</si>
  <si>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</si>
  <si>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</si>
  <si>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</si>
  <si>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</si>
  <si>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</si>
  <si>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</si>
  <si>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</si>
  <si>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</si>
  <si>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</si>
  <si>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</si>
  <si>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</si>
  <si>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</si>
  <si>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</si>
  <si>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</si>
  <si>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</si>
  <si>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</si>
  <si>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</si>
  <si>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</si>
  <si>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</si>
  <si>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</si>
  <si>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</si>
  <si>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</si>
  <si>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</si>
  <si>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</si>
  <si>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</si>
  <si>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</si>
  <si>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</si>
  <si>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</si>
  <si>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</si>
  <si>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</si>
  <si>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</si>
  <si>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</si>
  <si>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</si>
  <si>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</si>
  <si>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</si>
  <si>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</si>
  <si>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</si>
  <si>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</si>
  <si>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</si>
  <si>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</si>
  <si>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</si>
  <si>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</si>
  <si>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</si>
  <si>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</si>
  <si>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</si>
  <si>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</si>
  <si>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</si>
  <si>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</si>
  <si>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</si>
  <si>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</si>
  <si>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</si>
  <si>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</si>
  <si>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</si>
  <si>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</si>
  <si>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</si>
  <si>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</si>
  <si>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</si>
  <si>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</si>
  <si>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</si>
  <si>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</si>
  <si>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</si>
  <si>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</si>
  <si>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</si>
  <si>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</si>
  <si>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</si>
  <si>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</si>
  <si>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</si>
  <si>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</si>
  <si>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</si>
  <si>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</si>
  <si>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</si>
  <si>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</si>
  <si>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</si>
  <si>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</si>
  <si>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</si>
  <si>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</si>
  <si>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</si>
  <si>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</si>
  <si>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</si>
  <si>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</si>
  <si>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</si>
  <si>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</si>
  <si>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</si>
  <si>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</si>
  <si>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</si>
  <si>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</si>
  <si>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</si>
  <si>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</si>
  <si>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</si>
  <si>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</si>
  <si>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</si>
  <si>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</si>
  <si>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</si>
  <si>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</si>
  <si>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</si>
  <si>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</si>
  <si>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</si>
  <si>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</si>
  <si>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</si>
  <si>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</si>
  <si>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</si>
  <si>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</si>
  <si>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</si>
  <si>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</si>
  <si>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</si>
  <si>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</si>
  <si>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</si>
  <si>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</si>
  <si>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</si>
  <si>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</si>
  <si>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</si>
  <si>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</si>
  <si>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</si>
  <si>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</si>
  <si>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</si>
  <si>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</si>
  <si>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</si>
  <si>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</si>
  <si>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</si>
  <si>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</si>
  <si>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</si>
  <si>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</si>
  <si>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</si>
  <si>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</si>
  <si>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</si>
  <si>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</si>
  <si>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</si>
  <si>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</si>
  <si>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</si>
  <si>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</si>
  <si>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</si>
  <si>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</si>
  <si>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</si>
  <si>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</si>
  <si>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</si>
  <si>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</si>
  <si>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</si>
  <si>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</si>
  <si>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</si>
  <si>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</si>
  <si>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</si>
  <si>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</si>
  <si>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</si>
  <si>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</si>
  <si>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</si>
  <si>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</si>
  <si>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</si>
  <si>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</si>
  <si>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</si>
  <si>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</si>
  <si>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</si>
  <si>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</si>
  <si>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</si>
  <si>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</si>
  <si>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</si>
  <si>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</si>
  <si>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</si>
  <si>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</si>
  <si>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</si>
  <si>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</si>
  <si>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</si>
  <si>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</si>
  <si>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</si>
  <si>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</si>
  <si>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</si>
  <si>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</si>
  <si>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</si>
  <si>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</si>
  <si>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</si>
  <si>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</si>
  <si>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</si>
  <si>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</si>
  <si>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</si>
  <si>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</si>
  <si>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</si>
  <si>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</si>
  <si>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</si>
  <si>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</si>
  <si>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</si>
  <si>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</si>
  <si>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</si>
  <si>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</si>
  <si>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</si>
  <si>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</si>
  <si>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</si>
  <si>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</si>
  <si>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</si>
  <si>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</si>
  <si>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</si>
  <si>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</si>
  <si>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</si>
  <si>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</si>
  <si>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</si>
  <si>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</si>
  <si>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</si>
  <si>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</si>
  <si>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</si>
  <si>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</si>
  <si>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</si>
  <si>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</si>
  <si>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</si>
  <si>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</si>
  <si>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</si>
  <si>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</si>
  <si>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</si>
  <si>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</si>
  <si>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</si>
  <si>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</si>
  <si>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</si>
  <si>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</si>
  <si>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</si>
  <si>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</si>
  <si>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</si>
  <si>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</si>
  <si>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</si>
  <si>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</si>
  <si>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</si>
  <si>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</si>
  <si>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</si>
  <si>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</si>
  <si>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</si>
  <si>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</si>
  <si>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</si>
  <si>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</si>
  <si>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</si>
  <si>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</si>
  <si>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</si>
  <si>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</si>
  <si>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</si>
  <si>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</si>
  <si>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</si>
  <si>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</si>
  <si>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</si>
  <si>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</si>
  <si>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</si>
  <si>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</si>
  <si>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</si>
  <si>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</si>
  <si>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</si>
  <si>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</si>
  <si>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</si>
  <si>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</si>
  <si>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</si>
  <si>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</si>
  <si>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</si>
  <si>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</si>
  <si>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</si>
  <si>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</si>
  <si>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</si>
  <si>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</si>
  <si>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</si>
  <si>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</si>
  <si>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</si>
  <si>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</si>
  <si>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</si>
  <si>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</si>
  <si>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</si>
  <si>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</si>
  <si>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</si>
  <si>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</si>
  <si>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</si>
  <si>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</si>
  <si>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</si>
  <si>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</si>
  <si>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</si>
  <si>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</si>
  <si>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</si>
  <si>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</si>
  <si>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</si>
  <si>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</si>
  <si>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</si>
  <si>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</si>
  <si>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</si>
  <si>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</si>
  <si>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</si>
  <si>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</si>
  <si>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</si>
  <si>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</si>
  <si>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</si>
  <si>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</si>
  <si>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</si>
  <si>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</si>
  <si>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</si>
  <si>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</si>
  <si>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</si>
  <si>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</si>
  <si>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</si>
  <si>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</si>
  <si>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</si>
  <si>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</si>
  <si>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</si>
  <si>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</si>
  <si>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</si>
  <si>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</si>
  <si>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</si>
  <si>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</si>
  <si>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</si>
  <si>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</si>
  <si>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</si>
  <si>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</si>
  <si>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</si>
  <si>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</si>
  <si>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</si>
  <si>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</si>
  <si>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</si>
  <si>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</si>
  <si>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</si>
  <si>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</si>
  <si>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</si>
  <si>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</si>
  <si>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</si>
  <si>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</si>
  <si>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</si>
  <si>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</si>
  <si>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</si>
  <si>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</si>
  <si>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</si>
  <si>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</si>
  <si>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</si>
  <si>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</si>
  <si>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</si>
  <si>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</si>
  <si>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</si>
  <si>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</si>
  <si>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</si>
  <si>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</si>
  <si>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</si>
  <si>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</si>
  <si>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</si>
  <si>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</si>
  <si>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</si>
  <si>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</si>
  <si>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</si>
  <si>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</si>
  <si>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</si>
  <si>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</si>
  <si>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</si>
  <si>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</si>
  <si>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</si>
  <si>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</si>
  <si>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</si>
  <si>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</si>
  <si>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</si>
  <si>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</si>
  <si>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</si>
  <si>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</si>
  <si>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</si>
  <si>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</si>
  <si>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</si>
  <si>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</si>
  <si>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</si>
  <si>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</si>
  <si>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</si>
  <si>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</si>
  <si>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</si>
  <si>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</si>
  <si>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</si>
  <si>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</si>
  <si>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</si>
  <si>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</si>
  <si>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</si>
  <si>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</si>
  <si>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</si>
  <si>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</si>
  <si>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</si>
  <si>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</si>
  <si>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</si>
  <si>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</si>
  <si>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</si>
  <si>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</si>
  <si>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</si>
  <si>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</si>
  <si>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</si>
  <si>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</si>
  <si>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</si>
  <si>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</si>
  <si>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</si>
  <si>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</si>
  <si>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</si>
  <si>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</si>
  <si>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</si>
  <si>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</si>
  <si>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</si>
  <si>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</si>
  <si>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</si>
  <si>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</si>
  <si>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</si>
  <si>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</si>
  <si>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</si>
  <si>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</si>
  <si>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</si>
  <si>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</si>
  <si>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</si>
  <si>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</si>
  <si>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</si>
  <si>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</si>
  <si>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</si>
  <si>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</si>
  <si>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</si>
  <si>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</si>
  <si>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</si>
  <si>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</si>
  <si>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</si>
  <si>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</si>
  <si>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</si>
  <si>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</si>
  <si>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</si>
  <si>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</si>
  <si>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</si>
  <si>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</si>
  <si>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</si>
  <si>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</si>
  <si>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</si>
  <si>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</si>
  <si>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</si>
  <si>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</si>
  <si>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</si>
  <si>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</si>
  <si>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</si>
  <si>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</si>
  <si>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</si>
  <si>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</si>
  <si>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</si>
  <si>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</si>
  <si>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</si>
  <si>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</si>
  <si>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</si>
  <si>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</si>
  <si>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</si>
  <si>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</si>
  <si>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</si>
  <si>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</si>
  <si>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</si>
  <si>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</si>
  <si>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</si>
  <si>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</si>
  <si>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</si>
  <si>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</si>
  <si>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</si>
  <si>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</si>
  <si>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</si>
  <si>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</si>
  <si>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</si>
  <si>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</si>
  <si>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</si>
  <si>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</si>
  <si>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</si>
  <si>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</si>
  <si>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</si>
  <si>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</si>
  <si>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</si>
  <si>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</si>
  <si>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</si>
  <si>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</si>
  <si>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</si>
  <si>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</si>
  <si>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</si>
  <si>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</si>
  <si>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</si>
  <si>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</si>
  <si>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</si>
  <si>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</si>
  <si>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</si>
  <si>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</si>
  <si>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</si>
  <si>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</si>
  <si>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</si>
  <si>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</si>
  <si>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</si>
  <si>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</si>
  <si>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</si>
  <si>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</si>
  <si>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</si>
  <si>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</si>
  <si>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</si>
  <si>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</si>
  <si>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</si>
  <si>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</si>
  <si>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</si>
  <si>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</si>
  <si>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</si>
  <si>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</si>
  <si>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</si>
  <si>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</si>
  <si>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</si>
  <si>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</si>
  <si>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</si>
  <si>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</si>
  <si>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</si>
  <si>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</si>
  <si>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</si>
  <si>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</si>
  <si>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</si>
  <si>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</si>
  <si>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</si>
  <si>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</si>
  <si>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</si>
  <si>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</si>
  <si>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</si>
  <si>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</si>
  <si>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</si>
  <si>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</si>
  <si>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</si>
  <si>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</si>
  <si>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</si>
  <si>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</si>
  <si>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</si>
  <si>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</si>
  <si>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</si>
  <si>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</si>
  <si>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</si>
  <si>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</si>
  <si>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</si>
  <si>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</si>
  <si>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</si>
  <si>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</si>
  <si>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</si>
  <si>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</si>
  <si>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</si>
  <si>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</si>
  <si>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</si>
  <si>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</si>
  <si>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</si>
  <si>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</si>
  <si>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</si>
  <si>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</si>
  <si>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</si>
  <si>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</si>
  <si>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</si>
  <si>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</si>
  <si>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</si>
  <si>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</si>
  <si>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</si>
  <si>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</si>
  <si>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</si>
  <si>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</si>
  <si>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</si>
  <si>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</si>
  <si>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</si>
  <si>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</si>
  <si>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</si>
  <si>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</si>
  <si>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</si>
  <si>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</si>
  <si>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</si>
  <si>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</si>
  <si>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</si>
  <si>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</si>
  <si>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</si>
  <si>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</si>
  <si>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</si>
  <si>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</si>
  <si>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</si>
  <si>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</si>
  <si>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</si>
  <si>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</si>
  <si>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</si>
  <si>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</si>
  <si>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</si>
  <si>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</si>
  <si>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</si>
  <si>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</si>
  <si>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</si>
  <si>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</si>
  <si>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</si>
  <si>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</si>
  <si>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</si>
  <si>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</si>
  <si>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</si>
  <si>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</si>
  <si>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</si>
  <si>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</si>
  <si>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</si>
  <si>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</si>
  <si>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</si>
  <si>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</si>
  <si>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</si>
  <si>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</si>
  <si>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</si>
  <si>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</si>
  <si>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</si>
  <si>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</si>
  <si>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</si>
  <si>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</si>
  <si>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</si>
  <si>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</si>
  <si>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</si>
  <si>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</si>
  <si>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</si>
  <si>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</si>
  <si>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</si>
  <si>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</si>
  <si>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</si>
  <si>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</si>
  <si>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</si>
  <si>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</si>
  <si>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</si>
  <si>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</si>
  <si>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</si>
  <si>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</si>
  <si>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</si>
  <si>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</si>
  <si>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</si>
  <si>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</si>
  <si>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</si>
  <si>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</si>
  <si>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</si>
  <si>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</si>
  <si>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</si>
  <si>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</si>
  <si>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</si>
  <si>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</si>
  <si>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</si>
  <si>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</si>
  <si>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</si>
  <si>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</si>
  <si>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</si>
  <si>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</si>
  <si>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</si>
  <si>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</si>
  <si>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</si>
  <si>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</si>
  <si>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</si>
  <si>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</si>
  <si>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</si>
  <si>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</si>
  <si>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</si>
  <si>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</si>
  <si>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</si>
  <si>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</si>
  <si>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</si>
  <si>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</si>
  <si>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</si>
  <si>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</si>
  <si>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</si>
  <si>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</si>
  <si>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</si>
  <si>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</si>
  <si>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</si>
  <si>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</si>
  <si>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</si>
  <si>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</si>
  <si>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</si>
  <si>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</si>
  <si>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</si>
  <si>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</si>
  <si>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</si>
  <si>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</si>
  <si>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</si>
  <si>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</si>
  <si>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</si>
  <si>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</si>
  <si>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</si>
  <si>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</si>
  <si>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</si>
  <si>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</si>
  <si>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</si>
  <si>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</si>
  <si>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</si>
  <si>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</si>
  <si>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</si>
  <si>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</si>
  <si>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</si>
  <si>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</si>
  <si>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</si>
  <si>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</si>
  <si>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</si>
  <si>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</si>
  <si>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</si>
  <si>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</si>
  <si>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</si>
  <si>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</si>
  <si>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</si>
  <si>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</si>
  <si>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</si>
  <si>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</si>
  <si>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</si>
  <si>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</si>
  <si>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</si>
  <si>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</si>
  <si>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</si>
  <si>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</si>
  <si>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</si>
  <si>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</si>
  <si>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</si>
  <si>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</si>
  <si>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</si>
  <si>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</si>
  <si>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</si>
  <si>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</si>
  <si>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</si>
  <si>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</si>
  <si>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</si>
  <si>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</si>
  <si>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</si>
  <si>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</si>
  <si>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</si>
  <si>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</si>
  <si>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</si>
  <si>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</si>
  <si>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</si>
  <si>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</si>
  <si>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</si>
  <si>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</si>
  <si>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</si>
  <si>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</si>
  <si>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</si>
  <si>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</si>
  <si>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</si>
  <si>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</si>
  <si>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</si>
  <si>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</si>
  <si>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</si>
  <si>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</si>
  <si>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</si>
  <si>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</si>
  <si>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</si>
  <si>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</si>
  <si>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</si>
  <si>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</si>
  <si>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</si>
  <si>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</si>
  <si>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</si>
  <si>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</si>
  <si>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</si>
  <si>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</si>
  <si>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</si>
  <si>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</si>
  <si>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</si>
  <si>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</si>
  <si>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</si>
  <si>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</si>
  <si>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</si>
  <si>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</si>
  <si>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</si>
  <si>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</si>
  <si>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</si>
  <si>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</si>
  <si>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</si>
  <si>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</si>
  <si>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</si>
  <si>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</si>
  <si>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</si>
  <si>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</si>
  <si>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</si>
  <si>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</si>
  <si>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</si>
  <si>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</si>
  <si>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</si>
  <si>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</si>
  <si>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</si>
  <si>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</si>
  <si>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</si>
  <si>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</si>
  <si>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</si>
  <si>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</si>
  <si>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</si>
  <si>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</si>
  <si>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</si>
  <si>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</si>
  <si>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</si>
  <si>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</si>
  <si>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</si>
  <si>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</si>
  <si>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</si>
  <si>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</si>
  <si>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</si>
  <si>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</si>
  <si>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</si>
  <si>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</si>
  <si>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</si>
  <si>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</si>
  <si>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</si>
  <si>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</si>
  <si>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</si>
  <si>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</si>
  <si>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</si>
  <si>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</si>
  <si>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</si>
  <si>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</si>
  <si>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</si>
  <si>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</si>
  <si>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</si>
  <si>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</si>
  <si>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</si>
  <si>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</si>
  <si>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</si>
  <si>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</si>
  <si>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</si>
  <si>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</si>
  <si>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</si>
  <si>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</si>
  <si>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</si>
  <si>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</si>
  <si>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</si>
  <si>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</si>
  <si>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</si>
  <si>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</si>
  <si>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</si>
  <si>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</si>
  <si>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</si>
  <si>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</si>
  <si>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</si>
  <si>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</si>
  <si>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</si>
  <si>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</si>
  <si>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</si>
  <si>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</si>
  <si>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</si>
  <si>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</si>
  <si>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</si>
  <si>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</si>
  <si>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</si>
  <si>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</si>
  <si>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</si>
  <si>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</si>
  <si>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</si>
  <si>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</si>
  <si>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</si>
  <si>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</si>
  <si>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</si>
  <si>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</si>
  <si>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</si>
  <si>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</si>
  <si>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</si>
  <si>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</si>
  <si>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</si>
  <si>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</si>
  <si>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</si>
  <si>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</si>
  <si>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</si>
  <si>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</si>
  <si>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</si>
  <si>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</si>
  <si>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</si>
  <si>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</si>
  <si>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</si>
  <si>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</si>
  <si>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</si>
  <si>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</si>
  <si>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</si>
  <si>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</si>
  <si>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</si>
  <si>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</si>
  <si>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</si>
  <si>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</si>
  <si>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</si>
  <si>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</si>
  <si>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</si>
  <si>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</si>
  <si>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</si>
  <si>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</si>
  <si>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</si>
  <si>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</si>
  <si>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</si>
  <si>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</si>
  <si>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</si>
  <si>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</si>
  <si>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</si>
  <si>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</si>
  <si>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</si>
  <si>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</si>
  <si>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</si>
  <si>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</si>
  <si>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</si>
  <si>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</si>
  <si>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</si>
  <si>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</si>
  <si>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</si>
  <si>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</si>
  <si>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</si>
  <si>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</si>
  <si>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</si>
  <si>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</si>
  <si>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</si>
  <si>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</si>
  <si>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</si>
  <si>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</si>
  <si>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</si>
  <si>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</si>
  <si>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</si>
  <si>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</si>
  <si>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</si>
  <si>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</si>
  <si>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</si>
  <si>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</si>
  <si>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</si>
  <si>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</si>
  <si>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</si>
  <si>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</si>
  <si>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</si>
  <si>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</si>
  <si>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</si>
  <si>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</si>
  <si>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</si>
  <si>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</si>
  <si>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</si>
  <si>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</si>
  <si>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</si>
  <si>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</si>
  <si>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</si>
  <si>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</si>
  <si>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</si>
  <si>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</si>
  <si>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</si>
  <si>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</si>
  <si>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</si>
  <si>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</si>
  <si>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</si>
  <si>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</si>
  <si>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</si>
  <si>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</si>
  <si>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</si>
  <si>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</si>
  <si>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</si>
  <si>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</si>
  <si>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</si>
  <si>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</si>
  <si>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</si>
  <si>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</si>
  <si>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</si>
  <si>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</si>
  <si>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</si>
  <si>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</si>
  <si>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</si>
  <si>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</si>
  <si>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</si>
  <si>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</si>
  <si>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</si>
  <si>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</si>
  <si>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</si>
  <si>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</si>
  <si>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</si>
  <si>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</si>
  <si>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</si>
  <si>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</si>
  <si>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</si>
  <si>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</si>
  <si>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</si>
  <si>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</si>
  <si>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</si>
  <si>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</si>
  <si>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</si>
  <si>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</si>
  <si>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</si>
  <si>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</si>
  <si>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</si>
  <si>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</si>
  <si>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</si>
  <si>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</si>
  <si>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</si>
  <si>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</si>
  <si>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</si>
  <si>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</si>
  <si>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</si>
  <si>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</si>
  <si>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</si>
  <si>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</si>
  <si>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</si>
  <si>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</si>
  <si>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</si>
  <si>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</si>
  <si>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</si>
  <si>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</si>
  <si>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</si>
  <si>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</si>
  <si>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</si>
  <si>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</si>
  <si>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</si>
  <si>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</si>
  <si>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</si>
  <si>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</si>
  <si>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</si>
  <si>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</si>
  <si>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</si>
  <si>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</si>
  <si>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</si>
  <si>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</si>
  <si>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</si>
  <si>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</si>
  <si>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</si>
  <si>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</si>
  <si>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</si>
  <si>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</si>
  <si>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</si>
  <si>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</si>
  <si>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</si>
  <si>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</si>
  <si>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</si>
  <si>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</si>
  <si>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</si>
  <si>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</si>
  <si>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</si>
  <si>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</si>
  <si>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</si>
  <si>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</si>
  <si>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</si>
  <si>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</si>
  <si>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</si>
  <si>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</si>
  <si>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</si>
  <si>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</si>
  <si>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</si>
  <si>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</si>
  <si>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</si>
  <si>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</si>
  <si>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</si>
  <si>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</si>
  <si>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</si>
  <si>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</si>
  <si>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</si>
  <si>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</si>
  <si>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</si>
  <si>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</si>
  <si>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</si>
  <si>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</si>
  <si>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</si>
  <si>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</si>
  <si>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</si>
  <si>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</si>
  <si>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</si>
  <si>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</si>
  <si>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</si>
  <si>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</si>
  <si>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</si>
  <si>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</si>
  <si>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</si>
  <si>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</si>
  <si>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</si>
  <si>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</si>
  <si>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</si>
  <si>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</si>
  <si>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</si>
  <si>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</si>
  <si>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</si>
  <si>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</si>
  <si>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</si>
  <si>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</si>
  <si>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</si>
  <si>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</si>
  <si>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</si>
  <si>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</si>
  <si>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</si>
  <si>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</si>
  <si>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</si>
  <si>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</si>
  <si>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</si>
  <si>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</si>
  <si>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</si>
  <si>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</si>
  <si>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</si>
  <si>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</si>
  <si>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</si>
  <si>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</si>
  <si>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</si>
  <si>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</si>
  <si>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</si>
  <si>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</si>
  <si>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</si>
  <si>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</si>
  <si>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</si>
  <si>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</si>
  <si>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</si>
  <si>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</si>
  <si>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</si>
  <si>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</si>
  <si>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</si>
  <si>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</si>
  <si>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</si>
  <si>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</si>
  <si>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</si>
  <si>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</si>
  <si>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</si>
  <si>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</si>
  <si>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</si>
  <si>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</si>
  <si>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</si>
  <si>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</si>
  <si>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</si>
  <si>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</si>
  <si>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</si>
  <si>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</si>
  <si>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</si>
  <si>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</si>
  <si>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</si>
  <si>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</si>
  <si>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</si>
  <si>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</si>
  <si>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</si>
  <si>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</si>
  <si>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</si>
  <si>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</si>
  <si>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</si>
  <si>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</si>
  <si>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</si>
  <si>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</si>
  <si>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</si>
  <si>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</si>
  <si>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</si>
  <si>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</si>
  <si>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</si>
  <si>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</si>
  <si>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</si>
  <si>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</si>
  <si>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</si>
  <si>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</si>
  <si>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</si>
  <si>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</si>
  <si>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</si>
  <si>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</si>
  <si>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</si>
  <si>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</si>
  <si>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</si>
  <si>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</si>
  <si>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</si>
  <si>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</si>
  <si>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</si>
  <si>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</si>
  <si>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</si>
  <si>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</si>
  <si>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</si>
  <si>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</si>
  <si>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</si>
  <si>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</si>
  <si>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</si>
  <si>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</si>
  <si>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</si>
  <si>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</si>
  <si>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</si>
  <si>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</si>
  <si>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</si>
  <si>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</si>
  <si>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</si>
  <si>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</si>
  <si>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</si>
  <si>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</si>
  <si>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</si>
  <si>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</si>
  <si>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</si>
  <si>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</si>
  <si>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</si>
  <si>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</si>
  <si>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</si>
  <si>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</si>
  <si>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</si>
  <si>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</si>
  <si>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</si>
  <si>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</si>
  <si>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</si>
  <si>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</si>
  <si>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</si>
  <si>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</si>
  <si>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</si>
  <si>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</si>
  <si>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</si>
  <si>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</si>
  <si>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</si>
  <si>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</si>
  <si>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</si>
  <si>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</si>
  <si>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</si>
  <si>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</si>
  <si>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</si>
  <si>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</si>
  <si>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</si>
  <si>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</si>
  <si>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</si>
  <si>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</si>
  <si>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</si>
  <si>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</si>
  <si>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</si>
  <si>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</si>
  <si>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</si>
  <si>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</si>
  <si>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</si>
  <si>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</si>
  <si>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</si>
  <si>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</si>
  <si>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</si>
  <si>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</si>
  <si>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</si>
  <si>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</si>
  <si>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</si>
  <si>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</si>
  <si>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</si>
  <si>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</si>
  <si>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</si>
  <si>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</si>
  <si>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</si>
  <si>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</si>
  <si>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</si>
  <si>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</si>
  <si>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</si>
  <si>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</si>
  <si>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</si>
  <si>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</si>
  <si>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</si>
  <si>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</si>
  <si>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</si>
  <si>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</si>
  <si>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</si>
  <si>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</si>
  <si>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</si>
  <si>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</si>
  <si>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</si>
  <si>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</si>
  <si>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</si>
  <si>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</si>
  <si>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</si>
  <si>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</si>
  <si>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</si>
  <si>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</si>
  <si>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</si>
  <si>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</si>
  <si>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</si>
  <si>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</si>
  <si>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</si>
  <si>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</si>
  <si>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</si>
  <si>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</si>
  <si>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</si>
  <si>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</si>
  <si>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</si>
  <si>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</si>
  <si>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</si>
  <si>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</si>
  <si>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</si>
  <si>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</si>
  <si>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</si>
  <si>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</si>
  <si>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</si>
  <si>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</si>
  <si>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</si>
  <si>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</si>
  <si>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</si>
  <si>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</si>
  <si>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</si>
  <si>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</si>
  <si>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</si>
  <si>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</si>
  <si>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</si>
  <si>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</si>
  <si>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</si>
  <si>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</si>
  <si>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</si>
  <si>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</si>
  <si>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</si>
  <si>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</si>
  <si>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</si>
  <si>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</si>
  <si>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</si>
  <si>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</si>
  <si>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</si>
  <si>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</si>
  <si>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</si>
  <si>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</si>
  <si>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</si>
  <si>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</si>
  <si>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</si>
  <si>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</si>
  <si>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</si>
  <si>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</si>
  <si>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</si>
  <si>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</si>
  <si>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</si>
  <si>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</si>
  <si>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</si>
  <si>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</si>
  <si>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</si>
  <si>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</si>
  <si>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</si>
  <si>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</si>
  <si>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</si>
  <si>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</si>
  <si>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</si>
  <si>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</si>
  <si>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</si>
  <si>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</si>
  <si>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</si>
  <si>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</si>
  <si>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</si>
  <si>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</si>
  <si>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</si>
  <si>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</si>
  <si>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</si>
  <si>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</si>
  <si>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</si>
  <si>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</si>
  <si>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</si>
  <si>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</si>
  <si>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</si>
  <si>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</si>
  <si>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</si>
  <si>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</si>
  <si>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</si>
  <si>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</si>
  <si>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</si>
  <si>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</si>
  <si>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</si>
  <si>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</si>
  <si>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</si>
  <si>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</si>
  <si>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</si>
  <si>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</si>
  <si>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</si>
  <si>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</si>
  <si>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</si>
  <si>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</si>
  <si>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</si>
  <si>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</si>
  <si>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</si>
  <si>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</si>
  <si>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</si>
  <si>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</si>
  <si>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</si>
  <si>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</si>
  <si>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</si>
  <si>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</si>
  <si>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</si>
  <si>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</si>
  <si>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</si>
  <si>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</si>
  <si>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</si>
  <si>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</si>
  <si>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</si>
  <si>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</si>
  <si>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</si>
  <si>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</si>
  <si>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</si>
  <si>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</si>
  <si>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</si>
  <si>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</si>
  <si>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</si>
  <si>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</si>
  <si>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</si>
  <si>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</si>
  <si>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</si>
  <si>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</si>
  <si>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</si>
  <si>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</si>
  <si>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</si>
  <si>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</si>
  <si>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</si>
  <si>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</si>
  <si>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</si>
  <si>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</si>
  <si>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</si>
  <si>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</si>
  <si>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</si>
  <si>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</si>
  <si>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</si>
  <si>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</si>
  <si>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</si>
  <si>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</si>
  <si>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</si>
  <si>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</si>
  <si>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</si>
  <si>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</si>
  <si>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</si>
  <si>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</si>
  <si>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</si>
  <si>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</si>
  <si>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</si>
  <si>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</si>
  <si>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</si>
  <si>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</si>
  <si>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</si>
  <si>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</si>
  <si>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</si>
  <si>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</si>
  <si>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</si>
  <si>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</si>
  <si>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</si>
  <si>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</si>
  <si>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</si>
  <si>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</si>
  <si>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</si>
  <si>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</si>
  <si>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</si>
  <si>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</si>
  <si>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</si>
  <si>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</si>
  <si>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</si>
  <si>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</si>
  <si>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</si>
  <si>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</si>
  <si>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</si>
  <si>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</si>
  <si>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</si>
  <si>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</si>
  <si>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</si>
  <si>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</si>
  <si>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</si>
  <si>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</si>
  <si>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</si>
  <si>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</si>
  <si>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</si>
  <si>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</si>
  <si>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</si>
  <si>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</si>
  <si>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</si>
  <si>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</si>
  <si>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</si>
  <si>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</si>
  <si>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</si>
  <si>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</si>
  <si>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</si>
  <si>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</si>
  <si>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</si>
  <si>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</si>
  <si>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</si>
  <si>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</si>
  <si>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</si>
  <si>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</si>
  <si>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</si>
  <si>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</si>
  <si>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</si>
  <si>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</si>
  <si>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</si>
  <si>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</si>
  <si>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</si>
  <si>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</si>
  <si>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</si>
  <si>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</si>
  <si>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</si>
  <si>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</si>
  <si>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</si>
  <si>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</si>
  <si>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</si>
  <si>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</si>
  <si>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</si>
  <si>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</si>
  <si>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</si>
  <si>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</si>
  <si>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</si>
  <si>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</si>
  <si>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</si>
  <si>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</si>
  <si>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</si>
  <si>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</si>
  <si>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</si>
  <si>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</si>
  <si>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</si>
  <si>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</si>
  <si>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</si>
  <si>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</si>
  <si>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</si>
  <si>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</si>
  <si>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</si>
  <si>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</si>
  <si>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</si>
  <si>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</si>
  <si>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</si>
  <si>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</si>
  <si>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</si>
  <si>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</si>
  <si>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</si>
  <si>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</si>
  <si>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</si>
  <si>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</si>
  <si>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</si>
  <si>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</si>
  <si>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</si>
  <si>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</si>
  <si>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</si>
  <si>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</si>
  <si>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</si>
  <si>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</si>
  <si>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</si>
  <si>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</si>
  <si>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</si>
  <si>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</si>
  <si>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</si>
  <si>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</si>
  <si>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</si>
  <si>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</si>
  <si>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</si>
  <si>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</si>
  <si>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</si>
  <si>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</si>
  <si>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</si>
  <si>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</si>
  <si>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</si>
  <si>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</si>
  <si>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</si>
  <si>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</si>
  <si>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</si>
  <si>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</si>
  <si>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</si>
  <si>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</si>
  <si>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</si>
  <si>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</si>
  <si>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</si>
  <si>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</si>
  <si>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</si>
  <si>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</si>
  <si>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</si>
  <si>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</si>
  <si>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</si>
  <si>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</si>
  <si>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</si>
  <si>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</si>
  <si>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</si>
  <si>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</si>
  <si>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</si>
  <si>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</si>
  <si>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</si>
  <si>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</si>
  <si>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</si>
  <si>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</si>
  <si>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</si>
  <si>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</si>
  <si>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</si>
  <si>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</si>
  <si>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</si>
  <si>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</si>
  <si>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</si>
  <si>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</si>
  <si>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</si>
  <si>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</si>
  <si>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</si>
  <si>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</si>
  <si>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</si>
  <si>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</si>
  <si>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</si>
  <si>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</si>
  <si>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</si>
  <si>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</si>
  <si>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</si>
  <si>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</si>
  <si>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</si>
  <si>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</si>
  <si>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</si>
  <si>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</si>
  <si>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</si>
  <si>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</si>
  <si>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</si>
  <si>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</si>
  <si>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</si>
  <si>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</si>
  <si>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</si>
  <si>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</si>
  <si>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</si>
  <si>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</si>
  <si>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</si>
  <si>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</si>
  <si>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</si>
  <si>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</si>
  <si>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</si>
  <si>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</si>
  <si>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</si>
  <si>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</si>
  <si>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</si>
  <si>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</si>
  <si>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</si>
  <si>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</si>
  <si>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</si>
  <si>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</si>
  <si>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</si>
  <si>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</si>
  <si>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</si>
  <si>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</si>
  <si>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</si>
  <si>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</si>
  <si>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</si>
  <si>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</si>
  <si>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</si>
  <si>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</si>
  <si>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</si>
  <si>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</si>
  <si>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</si>
  <si>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</si>
  <si>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</si>
  <si>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</si>
  <si>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</si>
  <si>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</si>
  <si>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</si>
  <si>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</si>
  <si>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</si>
  <si>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</si>
  <si>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</si>
  <si>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</si>
  <si>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</si>
  <si>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</si>
  <si>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</si>
  <si>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</si>
  <si>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</si>
  <si>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</si>
  <si>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</si>
  <si>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</si>
  <si>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</si>
  <si>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</si>
  <si>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</si>
  <si>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</si>
  <si>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</si>
  <si>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</si>
  <si>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</si>
  <si>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</si>
  <si>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</si>
  <si>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</si>
  <si>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</si>
  <si>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</si>
  <si>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</si>
  <si>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</si>
  <si>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</si>
  <si>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</si>
  <si>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</si>
  <si>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</si>
  <si>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</si>
  <si>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</si>
  <si>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</si>
  <si>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</si>
  <si>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</si>
  <si>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</si>
  <si>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</si>
  <si>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</si>
  <si>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</si>
  <si>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</si>
  <si>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</si>
  <si>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</si>
  <si>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</si>
  <si>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</si>
  <si>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</si>
  <si>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</si>
  <si>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</si>
  <si>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</si>
  <si>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</si>
  <si>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</si>
  <si>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</si>
  <si>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</si>
  <si>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</si>
  <si>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</si>
  <si>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</si>
  <si>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</si>
  <si>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</si>
  <si>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</si>
  <si>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</si>
  <si>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</si>
  <si>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</si>
  <si>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</si>
  <si>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</si>
  <si>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</si>
  <si>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</si>
  <si>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</si>
  <si>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</si>
  <si>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</si>
  <si>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</si>
  <si>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</si>
  <si>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</si>
  <si>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</si>
  <si>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</si>
  <si>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</si>
  <si>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</si>
  <si>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</si>
  <si>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</si>
  <si>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</si>
  <si>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</si>
  <si>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</si>
  <si>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</si>
  <si>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</si>
  <si>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</si>
  <si>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</si>
  <si>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</si>
  <si>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</si>
  <si>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</si>
  <si>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</si>
  <si>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</si>
  <si>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</si>
  <si>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</si>
  <si>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</si>
  <si>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</si>
  <si>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</si>
  <si>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</si>
  <si>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</si>
  <si>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</si>
  <si>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</si>
  <si>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</si>
  <si>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</si>
  <si>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</si>
  <si>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</si>
  <si>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</si>
  <si>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</si>
  <si>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</si>
  <si>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</si>
  <si>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</si>
  <si>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</si>
  <si>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</si>
  <si>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</si>
  <si>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</si>
  <si>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</si>
  <si>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</si>
  <si>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</si>
  <si>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</si>
  <si>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</si>
  <si>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</si>
  <si>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</si>
  <si>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</si>
  <si>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</si>
  <si>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</si>
  <si>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</si>
  <si>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</si>
  <si>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</si>
  <si>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</si>
  <si>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</si>
  <si>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</si>
  <si>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</si>
  <si>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</si>
  <si>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</si>
  <si>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</si>
  <si>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</si>
  <si>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</si>
  <si>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</si>
  <si>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</si>
  <si>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</si>
  <si>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</si>
  <si>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</si>
  <si>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</si>
  <si>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</si>
  <si>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</si>
  <si>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</si>
  <si>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</si>
  <si>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</si>
  <si>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</si>
  <si>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</si>
  <si>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</si>
  <si>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</si>
  <si>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</si>
  <si>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</si>
  <si>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</si>
  <si>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</si>
  <si>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</si>
  <si>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</si>
  <si>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</si>
  <si>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</si>
  <si>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</si>
  <si>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</si>
  <si>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</si>
  <si>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</si>
  <si>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</si>
  <si>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</si>
  <si>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</si>
  <si>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</si>
  <si>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</si>
  <si>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</si>
  <si>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</si>
  <si>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</si>
  <si>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</si>
  <si>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</si>
  <si>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</si>
  <si>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</si>
  <si>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</si>
  <si>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</si>
  <si>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</si>
  <si>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</si>
  <si>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</si>
  <si>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</si>
  <si>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</si>
  <si>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</si>
  <si>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</si>
  <si>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</si>
  <si>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</si>
  <si>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</si>
  <si>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</si>
  <si>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</si>
  <si>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</si>
  <si>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</si>
  <si>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</si>
  <si>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</si>
  <si>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</si>
  <si>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</si>
  <si>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</si>
  <si>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</si>
  <si>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</si>
  <si>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</si>
  <si>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</si>
  <si>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</si>
  <si>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</si>
  <si>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</si>
  <si>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</si>
  <si>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</si>
  <si>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</si>
  <si>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</si>
  <si>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</si>
  <si>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</si>
  <si>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</si>
  <si>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</si>
  <si>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</si>
  <si>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</si>
  <si>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</si>
  <si>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</si>
  <si>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</si>
  <si>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</si>
  <si>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</si>
  <si>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</si>
  <si>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</si>
  <si>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</si>
  <si>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</si>
  <si>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</si>
  <si>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</si>
  <si>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</si>
  <si>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</si>
  <si>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</si>
  <si>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</si>
  <si>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</si>
  <si>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</si>
  <si>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</si>
  <si>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</si>
  <si>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</si>
  <si>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</si>
  <si>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</si>
  <si>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</si>
  <si>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</si>
  <si>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</si>
  <si>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</si>
  <si>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</si>
  <si>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</si>
  <si>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</si>
  <si>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</si>
  <si>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</si>
  <si>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</si>
  <si>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</si>
  <si>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</si>
  <si>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</si>
  <si>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</si>
  <si>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</si>
  <si>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</si>
  <si>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</si>
  <si>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</si>
  <si>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</si>
  <si>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</si>
  <si>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</si>
  <si>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</si>
  <si>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</si>
  <si>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</si>
  <si>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</si>
  <si>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</si>
  <si>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</si>
  <si>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</si>
  <si>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</si>
  <si>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</si>
  <si>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</si>
  <si>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</si>
  <si>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</si>
  <si>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</si>
  <si>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</si>
  <si>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</si>
  <si>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</si>
  <si>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</si>
  <si>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</si>
  <si>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</si>
  <si>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</si>
  <si>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</si>
  <si>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</si>
  <si>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</si>
  <si>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</si>
  <si>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</si>
  <si>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</si>
  <si>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</si>
  <si>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</si>
  <si>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</si>
  <si>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</si>
  <si>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</si>
  <si>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</si>
  <si>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</si>
  <si>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</si>
  <si>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</si>
  <si>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</si>
  <si>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</si>
  <si>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</si>
  <si>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</si>
  <si>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</si>
  <si>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</si>
  <si>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</si>
  <si>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</si>
  <si>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</si>
  <si>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</si>
  <si>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</si>
  <si>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</si>
  <si>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</si>
  <si>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</si>
  <si>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</si>
  <si>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</si>
  <si>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</si>
  <si>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</si>
  <si>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</si>
  <si>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</si>
  <si>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</si>
  <si>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</si>
  <si>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</si>
  <si>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</si>
  <si>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</si>
  <si>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</si>
  <si>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</si>
  <si>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</si>
  <si>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</si>
  <si>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</si>
  <si>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</si>
  <si>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</si>
  <si>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</si>
  <si>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</si>
  <si>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</si>
  <si>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</si>
  <si>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</si>
  <si>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</si>
  <si>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</si>
  <si>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</si>
  <si>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</si>
  <si>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</si>
  <si>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</si>
  <si>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</si>
  <si>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</si>
  <si>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</si>
  <si>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</si>
  <si>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</si>
  <si>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</si>
  <si>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</si>
  <si>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</si>
  <si>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</si>
  <si>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</si>
  <si>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</si>
  <si>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</si>
  <si>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</si>
  <si>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</si>
  <si>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</si>
  <si>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</si>
  <si>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</si>
  <si>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</si>
  <si>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</si>
  <si>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</si>
  <si>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</si>
  <si>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</si>
  <si>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</si>
  <si>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</si>
  <si>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</si>
  <si>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</si>
  <si>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</si>
  <si>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</si>
  <si>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</si>
  <si>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</si>
  <si>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</si>
  <si>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</si>
  <si>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</si>
  <si>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</si>
  <si>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</si>
  <si>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</si>
  <si>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</si>
  <si>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</si>
  <si>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</si>
  <si>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</si>
  <si>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</si>
  <si>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</si>
  <si>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</si>
  <si>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</si>
  <si>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</si>
  <si>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</si>
  <si>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</si>
  <si>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</si>
  <si>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</si>
  <si>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</si>
  <si>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</si>
  <si>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</si>
  <si>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</si>
  <si>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</si>
  <si>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</si>
  <si>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</si>
  <si>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</si>
  <si>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</si>
  <si>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</si>
  <si>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</si>
  <si>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</si>
  <si>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</si>
  <si>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</si>
  <si>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</si>
  <si>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</si>
  <si>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</si>
  <si>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</si>
  <si>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</si>
  <si>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</si>
  <si>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</si>
  <si>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</si>
  <si>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</si>
  <si>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</si>
  <si>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</si>
  <si>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</si>
  <si>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</si>
  <si>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</si>
  <si>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</si>
  <si>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</si>
  <si>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</si>
  <si>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</si>
  <si>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</si>
  <si>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</si>
  <si>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</si>
  <si>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</si>
  <si>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</si>
  <si>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</si>
  <si>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</si>
  <si>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</si>
  <si>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</si>
  <si>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</si>
  <si>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</si>
  <si>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</si>
  <si>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</si>
  <si>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</si>
  <si>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</si>
  <si>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</si>
  <si>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</si>
  <si>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</si>
  <si>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</si>
  <si>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</si>
  <si>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</si>
  <si>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</si>
  <si>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</si>
  <si>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</si>
  <si>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</si>
  <si>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</si>
  <si>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</si>
  <si>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</si>
  <si>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</si>
  <si>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</si>
  <si>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</si>
  <si>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</si>
  <si>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</si>
  <si>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</si>
  <si>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</si>
  <si>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</si>
  <si>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</si>
  <si>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</si>
  <si>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</si>
  <si>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</si>
  <si>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</si>
  <si>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</si>
  <si>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</si>
  <si>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</si>
  <si>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</si>
  <si>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</si>
  <si>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</si>
  <si>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</si>
  <si>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</si>
  <si>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</si>
  <si>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</si>
  <si>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</si>
  <si>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</si>
  <si>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</si>
  <si>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</si>
  <si>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</si>
  <si>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</si>
  <si>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</si>
  <si>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</si>
  <si>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</si>
  <si>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</si>
  <si>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</si>
  <si>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</si>
  <si>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</si>
  <si>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</si>
  <si>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</si>
  <si>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</si>
  <si>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</si>
  <si>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</si>
  <si>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</si>
  <si>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</si>
  <si>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</si>
  <si>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</si>
  <si>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</si>
  <si>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</si>
  <si>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</si>
  <si>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</si>
  <si>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</si>
  <si>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</si>
  <si>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</si>
  <si>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</si>
  <si>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</si>
  <si>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</si>
  <si>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</si>
  <si>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</si>
  <si>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</si>
  <si>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</si>
  <si>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</si>
  <si>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</si>
  <si>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</si>
  <si>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</si>
  <si>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</si>
  <si>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</si>
  <si>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</si>
  <si>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</si>
  <si>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</si>
  <si>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</si>
  <si>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</si>
  <si>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</si>
  <si>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</si>
  <si>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</si>
  <si>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</si>
  <si>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</si>
  <si>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</si>
  <si>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</si>
  <si>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</si>
  <si>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</si>
  <si>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</si>
  <si>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</si>
  <si>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</si>
  <si>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</si>
  <si>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</si>
  <si>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</si>
  <si>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</si>
  <si>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</si>
  <si>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</si>
  <si>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</si>
  <si>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</si>
  <si>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</si>
  <si>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</si>
  <si>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</si>
  <si>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</si>
  <si>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</si>
  <si>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</si>
  <si>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</si>
  <si>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</si>
  <si>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</si>
  <si>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</si>
  <si>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</si>
  <si>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</si>
  <si>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</si>
  <si>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</si>
  <si>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</si>
  <si>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</si>
  <si>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</si>
  <si>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</si>
  <si>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</si>
  <si>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</si>
  <si>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</si>
  <si>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</si>
  <si>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</si>
  <si>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</si>
  <si>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</si>
  <si>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</si>
  <si>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</si>
  <si>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</si>
  <si>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</si>
  <si>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</si>
  <si>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</si>
  <si>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</si>
  <si>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</si>
  <si>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</si>
  <si>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</si>
  <si>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</si>
  <si>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</si>
  <si>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</si>
  <si>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</si>
  <si>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</si>
  <si>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</si>
  <si>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</si>
  <si>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</si>
  <si>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</si>
  <si>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</si>
  <si>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</si>
  <si>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</si>
  <si>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</si>
  <si>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</si>
  <si>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</si>
  <si>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</si>
  <si>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</si>
  <si>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</si>
  <si>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</si>
  <si>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</si>
  <si>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</si>
  <si>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</si>
  <si>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</si>
  <si>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</si>
  <si>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</si>
  <si>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</si>
  <si>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</si>
  <si>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</si>
  <si>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</si>
  <si>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</si>
  <si>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</si>
  <si>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</si>
  <si>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</si>
  <si>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</si>
  <si>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</si>
  <si>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</si>
  <si>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</si>
  <si>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</si>
  <si>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</si>
  <si>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</si>
  <si>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</si>
  <si>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</si>
  <si>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</si>
  <si>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</si>
  <si>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</si>
  <si>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</si>
  <si>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</si>
  <si>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</si>
  <si>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</si>
  <si>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</si>
  <si>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</si>
  <si>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</si>
  <si>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</si>
  <si>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</si>
  <si>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</si>
  <si>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</si>
  <si>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</si>
  <si>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</si>
  <si>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</si>
  <si>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</si>
  <si>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</si>
  <si>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</si>
  <si>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</si>
  <si>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</si>
  <si>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</si>
  <si>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</si>
  <si>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</si>
  <si>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</si>
  <si>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</si>
  <si>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</si>
  <si>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</si>
  <si>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</si>
  <si>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</si>
  <si>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</si>
  <si>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</si>
  <si>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</si>
  <si>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</si>
  <si>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</si>
  <si>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</si>
  <si>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</si>
  <si>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</si>
  <si>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</si>
  <si>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</si>
  <si>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</si>
  <si>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</si>
  <si>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</si>
  <si>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</si>
  <si>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</si>
  <si>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</si>
  <si>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</si>
  <si>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</si>
  <si>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</si>
  <si>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</si>
  <si>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</si>
  <si>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</si>
  <si>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</si>
  <si>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</si>
  <si>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</si>
  <si>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</si>
  <si>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</si>
  <si>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</si>
  <si>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</si>
  <si>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</si>
  <si>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</si>
  <si>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</si>
  <si>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</si>
  <si>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</si>
  <si>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</si>
  <si>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</si>
  <si>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</si>
  <si>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</si>
  <si>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</si>
  <si>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</si>
  <si>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</si>
  <si>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</si>
  <si>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</si>
  <si>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</si>
  <si>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</si>
  <si>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</si>
  <si>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</si>
  <si>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</si>
  <si>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</si>
  <si>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</si>
  <si>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</si>
  <si>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</si>
  <si>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</si>
  <si>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</si>
  <si>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</si>
  <si>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</si>
  <si>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</si>
  <si>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</si>
  <si>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</si>
  <si>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</si>
  <si>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</si>
  <si>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</si>
  <si>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</si>
  <si>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</si>
  <si>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</si>
  <si>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</si>
  <si>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</si>
  <si>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</si>
  <si>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</si>
  <si>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</si>
  <si>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</si>
  <si>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</si>
  <si>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</si>
  <si>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</si>
  <si>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</si>
  <si>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</si>
  <si>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</si>
  <si>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</si>
  <si>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</si>
  <si>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</si>
  <si>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</si>
  <si>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</si>
  <si>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</si>
  <si>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</si>
  <si>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</si>
  <si>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</si>
  <si>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</si>
  <si>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</si>
  <si>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</si>
  <si>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</si>
  <si>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</si>
  <si>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</si>
  <si>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</si>
  <si>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</si>
  <si>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</si>
  <si>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</si>
  <si>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</si>
  <si>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</si>
  <si>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</si>
  <si>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</si>
  <si>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</si>
  <si>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</si>
  <si>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</si>
  <si>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</si>
  <si>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</si>
  <si>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</si>
  <si>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</si>
  <si>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</si>
  <si>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</si>
  <si>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</si>
  <si>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</si>
  <si>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</si>
  <si>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</si>
  <si>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</si>
  <si>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</si>
  <si>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</si>
  <si>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</si>
  <si>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</si>
  <si>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</si>
  <si>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</si>
  <si>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</si>
  <si>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</si>
  <si>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</si>
  <si>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</si>
  <si>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</si>
  <si>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</si>
  <si>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</si>
  <si>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</si>
  <si>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</si>
  <si>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</si>
  <si>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</si>
  <si>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</si>
  <si>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</si>
  <si>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</si>
  <si>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</si>
  <si>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</si>
  <si>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</si>
  <si>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</si>
  <si>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</si>
  <si>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</si>
  <si>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</si>
  <si>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</si>
  <si>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</si>
  <si>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</si>
  <si>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</si>
  <si>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</si>
  <si>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</si>
  <si>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</si>
  <si>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</si>
  <si>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</si>
  <si>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</si>
  <si>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</si>
  <si>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</si>
  <si>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</si>
  <si>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</si>
  <si>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</si>
  <si>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</si>
  <si>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</si>
  <si>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</si>
  <si>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</si>
  <si>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</si>
  <si>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</si>
  <si>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</si>
  <si>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</si>
  <si>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</si>
  <si>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</si>
  <si>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</si>
  <si>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</si>
  <si>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</si>
  <si>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</si>
  <si>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</si>
  <si>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</si>
  <si>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</si>
  <si>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</si>
  <si>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</si>
  <si>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</si>
  <si>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</si>
  <si>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</si>
  <si>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</si>
  <si>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</si>
  <si>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</si>
  <si>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</si>
  <si>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</si>
  <si>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</si>
  <si>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</si>
  <si>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</si>
  <si>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</si>
  <si>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</si>
  <si>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</si>
  <si>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</si>
  <si>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</si>
  <si>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</si>
  <si>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</si>
  <si>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</si>
  <si>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</si>
  <si>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</si>
  <si>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</si>
  <si>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</si>
  <si>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</si>
  <si>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</si>
  <si>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</si>
  <si>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</si>
  <si>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</si>
  <si>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</si>
  <si>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</si>
  <si>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</si>
  <si>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</si>
  <si>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</si>
  <si>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</si>
  <si>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</si>
  <si>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</si>
  <si>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</si>
  <si>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</si>
  <si>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</si>
  <si>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</si>
  <si>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</si>
  <si>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</si>
  <si>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</si>
  <si>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</si>
  <si>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</si>
  <si>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</si>
  <si>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</si>
  <si>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</si>
  <si>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</si>
  <si>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</si>
  <si>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</si>
  <si>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</si>
  <si>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</si>
  <si>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</si>
  <si>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</si>
  <si>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</si>
  <si>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</si>
  <si>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</si>
  <si>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</si>
  <si>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</si>
  <si>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</si>
  <si>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</si>
  <si>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</si>
  <si>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</si>
  <si>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</si>
  <si>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</si>
  <si>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</si>
  <si>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</si>
  <si>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</si>
  <si>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</si>
  <si>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</si>
  <si>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</si>
  <si>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</si>
  <si>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</si>
  <si>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</si>
  <si>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</si>
  <si>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</si>
  <si>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</si>
  <si>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</si>
  <si>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</si>
  <si>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</si>
  <si>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</si>
  <si>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</si>
  <si>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</si>
  <si>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</si>
  <si>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</si>
  <si>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</si>
  <si>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</si>
  <si>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</si>
  <si>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</si>
  <si>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</si>
  <si>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</si>
  <si>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</si>
  <si>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</si>
  <si>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</si>
  <si>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</si>
  <si>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</si>
  <si>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</si>
  <si>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</si>
  <si>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</si>
  <si>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</si>
  <si>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</si>
  <si>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</si>
  <si>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</si>
  <si>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</si>
  <si>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</si>
  <si>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</si>
  <si>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</si>
  <si>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</si>
  <si>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</si>
  <si>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</si>
  <si>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</si>
  <si>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</si>
  <si>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</si>
  <si>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</si>
  <si>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</si>
  <si>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</si>
  <si>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</si>
  <si>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</si>
  <si>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</si>
  <si>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</si>
  <si>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</si>
  <si>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</si>
  <si>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</si>
  <si>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</si>
  <si>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</si>
  <si>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</si>
  <si>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</si>
  <si>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</si>
  <si>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</si>
  <si>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</si>
  <si>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</si>
  <si>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</si>
  <si>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</si>
  <si>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</si>
  <si>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</si>
  <si>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</si>
  <si>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</si>
  <si>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</si>
  <si>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</si>
  <si>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</si>
  <si>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</si>
  <si>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</si>
  <si>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</si>
  <si>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</si>
  <si>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</si>
  <si>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</si>
  <si>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</si>
  <si>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</si>
  <si>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</si>
  <si>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</si>
  <si>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</si>
  <si>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</si>
  <si>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</si>
  <si>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</si>
  <si>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</si>
  <si>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</si>
  <si>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</si>
  <si>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</si>
  <si>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</si>
  <si>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</si>
  <si>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</si>
  <si>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</si>
  <si>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</si>
  <si>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</si>
  <si>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</si>
  <si>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</si>
  <si>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</si>
  <si>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</si>
  <si>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</si>
  <si>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</si>
  <si>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</si>
  <si>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</si>
  <si>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</si>
  <si>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</si>
  <si>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</si>
  <si>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</si>
  <si>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</si>
  <si>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</si>
  <si>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</si>
  <si>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</si>
  <si>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</si>
  <si>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</si>
  <si>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</si>
  <si>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</si>
  <si>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</si>
  <si>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</si>
  <si>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</si>
  <si>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</si>
  <si>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</si>
  <si>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</si>
  <si>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</si>
  <si>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</si>
  <si>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</si>
  <si>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</si>
  <si>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</si>
  <si>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</si>
  <si>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</si>
  <si>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</si>
  <si>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</si>
  <si>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</si>
  <si>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</si>
  <si>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</si>
  <si>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</si>
  <si>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</si>
  <si>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</si>
  <si>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</si>
  <si>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</si>
  <si>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</si>
  <si>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</si>
  <si>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</si>
  <si>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</si>
  <si>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</si>
  <si>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</si>
  <si>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</si>
  <si>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</si>
  <si>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</si>
  <si>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</si>
  <si>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</si>
  <si>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</si>
  <si>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</si>
  <si>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</si>
  <si>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</si>
  <si>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</si>
  <si>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</si>
  <si>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</si>
  <si>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</si>
  <si>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</si>
  <si>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</si>
  <si>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</si>
  <si>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</si>
  <si>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</si>
  <si>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</si>
  <si>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</si>
  <si>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</si>
  <si>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</si>
  <si>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</si>
  <si>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</si>
  <si>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</si>
  <si>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</si>
  <si>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</si>
  <si>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</si>
  <si>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</si>
  <si>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</si>
  <si>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</si>
  <si>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</si>
  <si>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</si>
  <si>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</si>
  <si>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</si>
  <si>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</si>
  <si>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</si>
  <si>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</si>
  <si>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</si>
  <si>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</si>
  <si>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</si>
  <si>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</si>
  <si>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</si>
  <si>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</si>
  <si>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</si>
  <si>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</si>
  <si>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</si>
  <si>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</si>
  <si>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</si>
  <si>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</si>
  <si>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</si>
  <si>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</si>
  <si>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</si>
  <si>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</si>
  <si>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</si>
  <si>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</si>
  <si>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</si>
  <si>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</si>
  <si>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</si>
  <si>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</si>
  <si>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</si>
  <si>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</si>
  <si>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</si>
  <si>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</si>
  <si>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</si>
  <si>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</si>
  <si>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</si>
  <si>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</si>
  <si>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</si>
  <si>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</si>
  <si>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</si>
  <si>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</si>
  <si>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</si>
  <si>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</si>
  <si>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</si>
  <si>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</si>
  <si>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</si>
  <si>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</si>
  <si>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</si>
  <si>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</si>
  <si>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</si>
  <si>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</si>
  <si>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</si>
  <si>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</si>
  <si>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</si>
  <si>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</si>
  <si>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</si>
  <si>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</si>
  <si>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</si>
  <si>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</si>
  <si>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</si>
  <si>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</si>
  <si>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</si>
  <si>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</si>
  <si>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</si>
  <si>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</si>
  <si>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</si>
  <si>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</si>
  <si>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</si>
  <si>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</si>
  <si>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</si>
  <si>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</si>
  <si>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</si>
  <si>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</si>
  <si>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</si>
  <si>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</si>
  <si>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</si>
  <si>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</si>
  <si>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</si>
  <si>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</si>
  <si>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</si>
  <si>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</si>
  <si>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</si>
  <si>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</si>
  <si>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</si>
  <si>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</si>
  <si>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</si>
  <si>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</si>
  <si>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</si>
  <si>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</si>
  <si>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</si>
  <si>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</si>
  <si>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</si>
  <si>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</si>
  <si>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</si>
  <si>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</si>
  <si>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</si>
  <si>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</si>
  <si>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</si>
  <si>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</si>
  <si>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</si>
  <si>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</si>
  <si>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</si>
  <si>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</si>
  <si>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</si>
  <si>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</si>
  <si>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</si>
  <si>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</si>
  <si>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</si>
  <si>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</si>
  <si>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</si>
  <si>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</si>
  <si>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</si>
  <si>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</si>
  <si>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</si>
  <si>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</si>
  <si>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</si>
  <si>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</si>
  <si>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</si>
  <si>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</si>
  <si>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</si>
  <si>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</si>
  <si>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</si>
  <si>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</si>
  <si>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</si>
  <si>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</si>
  <si>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</si>
  <si>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</si>
  <si>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</si>
  <si>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</si>
  <si>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</si>
  <si>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</si>
  <si>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</si>
  <si>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</si>
  <si>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</si>
  <si>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</si>
  <si>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</si>
  <si>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</si>
  <si>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</si>
  <si>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</si>
  <si>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</si>
  <si>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</si>
  <si>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</si>
  <si>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</si>
  <si>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</si>
  <si>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</si>
  <si>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</si>
  <si>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</si>
  <si>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</si>
  <si>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</si>
  <si>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</si>
  <si>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</si>
  <si>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</si>
  <si>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</si>
  <si>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</si>
  <si>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</si>
  <si>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</si>
  <si>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</si>
  <si>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</si>
  <si>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</si>
  <si>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</si>
  <si>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</si>
  <si>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</si>
  <si>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</si>
  <si>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</si>
  <si>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</si>
  <si>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</si>
  <si>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</si>
  <si>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</si>
  <si>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</si>
  <si>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</si>
  <si>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</si>
  <si>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</si>
  <si>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</si>
  <si>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</si>
  <si>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</si>
  <si>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</si>
  <si>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</si>
  <si>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</si>
  <si>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</si>
  <si>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</si>
  <si>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</si>
  <si>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</si>
  <si>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</si>
  <si>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</si>
  <si>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</si>
  <si>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</si>
  <si>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</si>
  <si>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</si>
  <si>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</si>
  <si>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</si>
  <si>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</si>
  <si>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</si>
  <si>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</si>
  <si>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</si>
  <si>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</si>
  <si>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</si>
  <si>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</si>
  <si>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</si>
  <si>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</si>
  <si>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</si>
  <si>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</si>
  <si>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</si>
  <si>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</si>
  <si>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</si>
  <si>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</si>
  <si>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</si>
  <si>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</si>
  <si>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</si>
  <si>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</si>
  <si>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</si>
  <si>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</si>
  <si>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</si>
  <si>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</si>
  <si>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</si>
  <si>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</si>
  <si>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</si>
  <si>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</si>
  <si>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</si>
  <si>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</si>
  <si>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</si>
  <si>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</si>
  <si>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</si>
  <si>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</si>
  <si>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</si>
  <si>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</si>
  <si>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</si>
  <si>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</si>
  <si>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</si>
  <si>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</si>
  <si>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</si>
  <si>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</si>
  <si>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</si>
  <si>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</si>
  <si>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</si>
  <si>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</si>
  <si>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</si>
  <si>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</si>
  <si>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</si>
  <si>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</si>
  <si>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</si>
  <si>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</si>
  <si>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</si>
  <si>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</si>
  <si>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</si>
  <si>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</si>
  <si>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</si>
  <si>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</si>
  <si>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</si>
  <si>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</si>
  <si>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</si>
  <si>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</si>
  <si>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</si>
  <si>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</si>
  <si>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</si>
  <si>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</si>
  <si>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</si>
  <si>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</si>
  <si>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</si>
  <si>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</si>
  <si>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</si>
  <si>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</si>
  <si>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</si>
  <si>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</si>
  <si>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</si>
  <si>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</si>
  <si>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</si>
  <si>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</si>
  <si>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</si>
  <si>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</si>
  <si>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</si>
  <si>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</si>
  <si>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</si>
  <si>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</si>
  <si>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</si>
  <si>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</si>
  <si>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</si>
  <si>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</si>
  <si>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</si>
  <si>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</si>
  <si>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</si>
  <si>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</si>
  <si>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</si>
  <si>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</si>
  <si>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</si>
  <si>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</si>
  <si>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</si>
  <si>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</si>
  <si>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</si>
  <si>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</si>
  <si>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</si>
  <si>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</si>
  <si>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</si>
  <si>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</si>
  <si>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</si>
  <si>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</si>
  <si>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</si>
  <si>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</si>
  <si>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</si>
  <si>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</si>
  <si>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</si>
  <si>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</si>
  <si>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</si>
  <si>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</si>
  <si>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</si>
  <si>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</si>
  <si>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</si>
  <si>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</si>
  <si>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</si>
  <si>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</si>
  <si>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</si>
  <si>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</si>
  <si>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</si>
  <si>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</si>
  <si>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</si>
  <si>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</si>
  <si>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</si>
  <si>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</si>
  <si>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</si>
  <si>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</si>
  <si>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</si>
  <si>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</si>
  <si>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</si>
  <si>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</si>
  <si>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</si>
  <si>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</si>
  <si>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</si>
  <si>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</si>
  <si>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</si>
  <si>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</si>
  <si>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</si>
  <si>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</si>
  <si>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</si>
  <si>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</si>
  <si>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</si>
  <si>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</si>
  <si>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</si>
  <si>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</si>
  <si>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</si>
  <si>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</si>
  <si>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</si>
  <si>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</si>
  <si>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</si>
  <si>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</si>
  <si>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</si>
  <si>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</si>
  <si>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</si>
  <si>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</si>
  <si>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</si>
  <si>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</si>
  <si>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</si>
  <si>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</si>
  <si>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</si>
  <si>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</si>
  <si>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</si>
  <si>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</si>
  <si>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</si>
  <si>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</si>
  <si>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</si>
  <si>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</si>
  <si>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</si>
  <si>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</si>
  <si>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</si>
  <si>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</si>
  <si>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</si>
  <si>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</si>
  <si>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</si>
  <si>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</si>
  <si>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</si>
  <si>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</si>
  <si>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</si>
  <si>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</si>
  <si>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</si>
  <si>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</si>
  <si>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</si>
  <si>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</si>
  <si>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</si>
  <si>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</si>
  <si>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</si>
  <si>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</si>
  <si>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</si>
  <si>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</si>
  <si>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</si>
  <si>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</si>
  <si>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</si>
  <si>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</si>
  <si>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</si>
  <si>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</si>
  <si>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</si>
  <si>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</si>
  <si>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</si>
  <si>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</si>
  <si>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</si>
  <si>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</si>
  <si>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</si>
  <si>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</si>
  <si>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</si>
  <si>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</si>
  <si>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</si>
  <si>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</si>
  <si>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</si>
  <si>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</si>
  <si>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</si>
  <si>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</si>
  <si>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</si>
  <si>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</si>
  <si>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</si>
  <si>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</si>
  <si>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</si>
  <si>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</si>
  <si>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</si>
  <si>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</si>
  <si>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</si>
  <si>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</si>
  <si>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</si>
  <si>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</si>
  <si>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</si>
  <si>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</si>
  <si>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</si>
  <si>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</si>
  <si>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</si>
  <si>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</si>
  <si>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</si>
  <si>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</si>
  <si>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</si>
  <si>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</si>
  <si>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</si>
  <si>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</si>
  <si>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</si>
  <si>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</si>
  <si>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</si>
  <si>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</si>
  <si>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</si>
  <si>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</si>
  <si>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</si>
  <si>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</si>
  <si>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</si>
  <si>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</si>
  <si>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</si>
  <si>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</si>
  <si>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</si>
  <si>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</si>
  <si>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</si>
  <si>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</si>
  <si>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</si>
  <si>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</si>
  <si>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</si>
  <si>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</si>
  <si>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</si>
  <si>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</si>
  <si>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</si>
  <si>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</si>
  <si>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</si>
  <si>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</si>
  <si>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</si>
  <si>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</si>
  <si>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</si>
  <si>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</si>
  <si>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</si>
  <si>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</si>
  <si>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</si>
  <si>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</si>
  <si>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</si>
  <si>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</si>
  <si>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</si>
  <si>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</si>
  <si>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</si>
  <si>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</si>
  <si>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</si>
  <si>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</si>
  <si>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</si>
  <si>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</si>
  <si>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</si>
  <si>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</si>
  <si>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</si>
  <si>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</si>
  <si>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</si>
  <si>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</si>
  <si>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</si>
  <si>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</si>
  <si>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</si>
  <si>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</si>
  <si>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</si>
  <si>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</si>
  <si>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</si>
  <si>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</si>
  <si>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</si>
  <si>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</si>
  <si>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</si>
  <si>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</si>
  <si>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</si>
  <si>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</si>
  <si>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</si>
  <si>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</si>
  <si>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</si>
  <si>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</si>
  <si>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</si>
  <si>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</si>
  <si>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</si>
  <si>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</si>
  <si>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</si>
  <si>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</si>
  <si>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</si>
  <si>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</si>
  <si>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</si>
  <si>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</si>
  <si>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</si>
  <si>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</si>
  <si>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</si>
  <si>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</si>
  <si>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</si>
  <si>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</si>
  <si>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</si>
  <si>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</si>
  <si>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</si>
  <si>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</si>
  <si>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</si>
  <si>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</si>
  <si>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</si>
  <si>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</si>
  <si>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</si>
  <si>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</si>
  <si>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</si>
  <si>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</si>
  <si>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</si>
  <si>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</si>
  <si>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</si>
  <si>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</si>
  <si>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</si>
  <si>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</si>
  <si>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</si>
  <si>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</si>
  <si>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</si>
  <si>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</si>
  <si>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</si>
  <si>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</si>
  <si>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</si>
  <si>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</si>
  <si>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</si>
  <si>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</si>
  <si>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</si>
  <si>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</si>
  <si>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</si>
  <si>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</si>
  <si>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</si>
  <si>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</si>
  <si>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</si>
  <si>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</si>
  <si>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</si>
  <si>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</si>
  <si>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</si>
  <si>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</si>
  <si>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</si>
  <si>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</si>
  <si>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</si>
  <si>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</si>
  <si>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</si>
  <si>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</si>
  <si>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</si>
  <si>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</si>
  <si>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</si>
  <si>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</si>
  <si>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</si>
  <si>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</si>
  <si>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</si>
  <si>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</si>
  <si>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</si>
  <si>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</si>
  <si>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</si>
  <si>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</si>
  <si>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</si>
  <si>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</si>
  <si>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</si>
  <si>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</si>
  <si>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</si>
  <si>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</si>
  <si>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</si>
  <si>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</si>
  <si>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</si>
  <si>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</si>
  <si>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</si>
  <si>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</si>
  <si>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</si>
  <si>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</si>
  <si>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</si>
  <si>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</si>
  <si>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</si>
  <si>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</si>
  <si>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</si>
  <si>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</si>
  <si>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</si>
  <si>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</si>
  <si>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</si>
  <si>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</si>
  <si>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</si>
  <si>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</si>
  <si>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</si>
  <si>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</si>
  <si>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</si>
  <si>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</si>
  <si>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</si>
  <si>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</si>
  <si>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</si>
  <si>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</si>
  <si>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</si>
  <si>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</si>
  <si>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</si>
  <si>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</si>
  <si>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</si>
  <si>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</si>
  <si>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</si>
  <si>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</si>
  <si>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</si>
  <si>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</si>
  <si>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</si>
  <si>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</si>
  <si>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</si>
  <si>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</si>
  <si>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</si>
  <si>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</si>
  <si>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</si>
  <si>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</si>
  <si>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</si>
  <si>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</si>
  <si>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</si>
  <si>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</si>
  <si>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</si>
  <si>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</si>
  <si>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</si>
  <si>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</si>
  <si>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</si>
  <si>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</si>
  <si>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</si>
  <si>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</si>
  <si>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</si>
  <si>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</si>
  <si>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</si>
  <si>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</si>
  <si>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</si>
  <si>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</si>
  <si>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</si>
  <si>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</si>
  <si>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</si>
  <si>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</si>
  <si>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</si>
  <si>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</si>
  <si>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</si>
  <si>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</si>
  <si>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</si>
  <si>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</si>
  <si>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</si>
  <si>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</si>
  <si>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</si>
  <si>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</si>
  <si>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</si>
  <si>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</si>
  <si>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</si>
  <si>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</si>
  <si>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</si>
  <si>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</si>
  <si>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</si>
  <si>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</si>
  <si>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</si>
  <si>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</si>
  <si>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</si>
  <si>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</si>
  <si>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</si>
  <si>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</si>
  <si>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</si>
  <si>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</si>
  <si>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</si>
  <si>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</si>
  <si>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</si>
  <si>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</si>
  <si>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</si>
  <si>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</si>
  <si>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</si>
  <si>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</si>
  <si>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</si>
  <si>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</si>
  <si>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</si>
  <si>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</si>
  <si>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</si>
  <si>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</si>
  <si>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</si>
  <si>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</si>
  <si>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</si>
  <si>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</si>
  <si>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</si>
  <si>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</si>
  <si>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</si>
  <si>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</si>
  <si>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</si>
  <si>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</si>
  <si>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</si>
  <si>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</si>
  <si>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</si>
  <si>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</si>
  <si>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</si>
  <si>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</si>
  <si>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</si>
  <si>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</si>
  <si>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</si>
  <si>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</si>
  <si>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</si>
  <si>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</si>
  <si>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</si>
  <si>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</si>
  <si>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</si>
  <si>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</si>
  <si>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</si>
  <si>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</si>
  <si>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</si>
  <si>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</si>
  <si>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</si>
  <si>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</si>
  <si>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</si>
  <si>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</si>
  <si>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</si>
  <si>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</si>
  <si>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</si>
  <si>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</si>
  <si>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</si>
  <si>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</si>
  <si>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</si>
  <si>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</si>
  <si>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</si>
  <si>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</si>
  <si>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</si>
  <si>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</si>
  <si>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</si>
  <si>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</si>
  <si>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</si>
  <si>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</si>
  <si>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</si>
  <si>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</si>
  <si>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</si>
  <si>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</si>
  <si>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</si>
  <si>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</si>
  <si>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</si>
  <si>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</si>
  <si>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</si>
  <si>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</si>
  <si>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</si>
  <si>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</si>
  <si>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</si>
  <si>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</si>
  <si>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</si>
  <si>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</si>
  <si>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</si>
  <si>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</si>
  <si>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</si>
  <si>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</si>
  <si>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</si>
  <si>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</si>
  <si>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</si>
  <si>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</si>
  <si>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</si>
  <si>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</si>
  <si>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</si>
  <si>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</si>
  <si>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</si>
  <si>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</si>
  <si>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</si>
  <si>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</si>
  <si>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</si>
  <si>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</si>
  <si>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</si>
  <si>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</si>
  <si>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</si>
  <si>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</si>
  <si>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</si>
  <si>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</si>
  <si>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</si>
  <si>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</si>
  <si>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</si>
  <si>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</si>
  <si>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</si>
  <si>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</si>
  <si>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</si>
  <si>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</si>
  <si>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</si>
  <si>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</si>
  <si>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</si>
  <si>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</si>
  <si>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</si>
  <si>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</si>
  <si>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</si>
  <si>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</si>
  <si>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</si>
  <si>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</si>
  <si>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</si>
  <si>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</si>
  <si>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</si>
  <si>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</si>
  <si>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</si>
  <si>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</si>
  <si>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</si>
  <si>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</si>
  <si>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</si>
  <si>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</si>
  <si>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</si>
  <si>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</si>
  <si>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</si>
  <si>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</si>
  <si>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</si>
  <si>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</si>
  <si>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</si>
  <si>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</si>
  <si>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</si>
  <si>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</si>
  <si>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</si>
  <si>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</si>
  <si>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</si>
  <si>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</si>
  <si>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</si>
  <si>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</si>
  <si>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</si>
  <si>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</si>
  <si>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</si>
  <si>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</si>
  <si>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</si>
  <si>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</si>
  <si>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</si>
  <si>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</si>
  <si>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</si>
  <si>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</si>
  <si>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</si>
  <si>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</si>
  <si>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</si>
  <si>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</si>
  <si>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</si>
  <si>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</si>
  <si>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</si>
  <si>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</si>
  <si>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</si>
  <si>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</si>
  <si>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</si>
  <si>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</si>
  <si>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</si>
  <si>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</si>
  <si>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</si>
  <si>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</si>
  <si>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</si>
  <si>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</si>
  <si>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</si>
  <si>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</si>
  <si>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</si>
  <si>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</si>
  <si>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</si>
  <si>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</si>
  <si>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</si>
  <si>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</si>
  <si>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</si>
  <si>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</si>
  <si>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</si>
  <si>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</si>
  <si>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</si>
  <si>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</si>
  <si>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</si>
  <si>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</si>
  <si>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</si>
  <si>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</si>
  <si>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</si>
  <si>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</si>
  <si>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</si>
  <si>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</si>
  <si>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</si>
  <si>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</si>
  <si>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</si>
  <si>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</si>
  <si>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</si>
  <si>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</si>
  <si>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</si>
  <si>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</si>
  <si>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</si>
  <si>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</si>
  <si>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</si>
  <si>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</si>
  <si>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</si>
  <si>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</si>
  <si>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</si>
  <si>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</si>
  <si>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</si>
  <si>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</si>
  <si>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</si>
  <si>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</si>
  <si>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</si>
  <si>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</si>
  <si>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</si>
  <si>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</si>
  <si>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</si>
  <si>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</si>
  <si>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</si>
  <si>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</si>
  <si>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</si>
  <si>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</si>
  <si>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</si>
  <si>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</si>
  <si>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</si>
  <si>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</si>
  <si>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</si>
  <si>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</si>
  <si>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</si>
  <si>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</si>
  <si>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</si>
  <si>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</si>
  <si>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</si>
  <si>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</si>
  <si>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</si>
  <si>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</si>
  <si>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</si>
  <si>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</si>
  <si>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</si>
  <si>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</si>
  <si>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</si>
  <si>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</si>
  <si>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</si>
  <si>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</si>
  <si>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</si>
  <si>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</si>
  <si>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</si>
  <si>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</si>
  <si>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</si>
  <si>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</si>
  <si>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</si>
  <si>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</si>
  <si>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</si>
  <si>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</si>
  <si>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</si>
  <si>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</si>
  <si>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</si>
  <si>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</si>
  <si>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</si>
  <si>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</si>
  <si>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</si>
  <si>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</si>
  <si>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</si>
  <si>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</si>
  <si>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</si>
  <si>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</si>
  <si>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</si>
  <si>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</si>
  <si>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</si>
  <si>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</si>
  <si>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</si>
  <si>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</si>
  <si>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</si>
  <si>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</si>
  <si>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</si>
  <si>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</si>
  <si>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</si>
  <si>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</si>
  <si>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</si>
  <si>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</si>
  <si>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</si>
  <si>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</si>
  <si>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</si>
  <si>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</si>
  <si>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</si>
  <si>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</si>
  <si>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</si>
  <si>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</si>
  <si>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</si>
  <si>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</si>
  <si>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</si>
  <si>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</si>
  <si>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</si>
  <si>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</si>
  <si>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</si>
  <si>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</si>
  <si>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</si>
  <si>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</si>
  <si>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</si>
  <si>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</si>
  <si>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</si>
  <si>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</si>
  <si>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</si>
  <si>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</si>
  <si>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</si>
  <si>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</si>
  <si>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</si>
  <si>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</si>
  <si>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</si>
  <si>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</si>
  <si>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</si>
  <si>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</si>
  <si>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</si>
  <si>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</si>
  <si>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</si>
  <si>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</si>
  <si>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</si>
  <si>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</si>
  <si>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</si>
  <si>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</si>
  <si>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</si>
  <si>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</si>
  <si>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</si>
  <si>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</si>
  <si>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</si>
  <si>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</si>
  <si>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</si>
  <si>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</si>
  <si>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</si>
  <si>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</si>
  <si>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</si>
  <si>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</si>
  <si>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</si>
  <si>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</si>
  <si>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</si>
  <si>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</si>
  <si>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</si>
  <si>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</si>
  <si>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</si>
  <si>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</si>
  <si>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</si>
  <si>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</si>
  <si>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</si>
  <si>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</si>
  <si>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</si>
  <si>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</si>
  <si>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</si>
  <si>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</si>
  <si>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</si>
  <si>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</si>
  <si>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</si>
  <si>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</si>
  <si>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</si>
  <si>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</si>
  <si>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</si>
  <si>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</si>
  <si>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</si>
  <si>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</si>
  <si>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</si>
  <si>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</si>
  <si>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</si>
  <si>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</si>
  <si>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</si>
  <si>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</si>
  <si>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</si>
  <si>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</si>
  <si>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</si>
  <si>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</si>
  <si>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</si>
  <si>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</si>
  <si>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</si>
  <si>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</si>
  <si>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</si>
  <si>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</si>
  <si>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</si>
  <si>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</si>
  <si>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</si>
  <si>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</si>
  <si>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</si>
  <si>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</si>
  <si>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</si>
  <si>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</si>
  <si>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</si>
  <si>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</si>
  <si>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</si>
  <si>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</si>
  <si>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</si>
  <si>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</si>
  <si>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</si>
  <si>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</si>
  <si>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</si>
  <si>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</si>
  <si>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</si>
  <si>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</si>
  <si>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</si>
  <si>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</si>
  <si>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</si>
  <si>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</si>
  <si>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</si>
  <si>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</si>
  <si>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</si>
  <si>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</si>
  <si>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</si>
  <si>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</si>
  <si>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</si>
  <si>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</si>
  <si>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</si>
  <si>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</si>
  <si>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</si>
  <si>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</si>
  <si>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</si>
  <si>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</si>
  <si>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</si>
  <si>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</si>
  <si>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</si>
  <si>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</si>
  <si>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</si>
  <si>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</si>
  <si>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</si>
  <si>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</si>
  <si>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</si>
  <si>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</si>
  <si>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</si>
  <si>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</si>
  <si>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</si>
  <si>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</si>
  <si>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</si>
  <si>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</si>
  <si>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</si>
  <si>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</si>
  <si>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</si>
  <si>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</si>
  <si>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</si>
  <si>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</si>
  <si>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</si>
  <si>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</si>
  <si>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</si>
  <si>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</si>
  <si>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</si>
  <si>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</si>
  <si>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</si>
  <si>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</si>
  <si>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</si>
  <si>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</si>
  <si>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</si>
  <si>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</si>
  <si>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</si>
  <si>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</si>
  <si>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</si>
  <si>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</si>
  <si>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</si>
  <si>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</si>
  <si>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</si>
  <si>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</si>
  <si>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</si>
  <si>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</si>
  <si>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</si>
  <si>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</si>
  <si>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</si>
  <si>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</si>
  <si>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</si>
  <si>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</si>
  <si>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</si>
  <si>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</si>
  <si>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</si>
  <si>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</si>
  <si>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</si>
  <si>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</si>
  <si>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</si>
  <si>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</si>
  <si>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</si>
  <si>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</si>
  <si>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</si>
  <si>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</si>
  <si>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</si>
  <si>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</si>
  <si>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</si>
  <si>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</si>
  <si>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</si>
  <si>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</si>
  <si>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</si>
  <si>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</si>
  <si>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</si>
  <si>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</si>
  <si>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</si>
  <si>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</si>
  <si>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</si>
  <si>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</si>
  <si>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</si>
  <si>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</si>
  <si>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</si>
  <si>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</si>
  <si>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</si>
  <si>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</si>
  <si>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</si>
  <si>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</si>
  <si>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</si>
  <si>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</si>
  <si>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</si>
  <si>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</si>
  <si>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</si>
  <si>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</si>
  <si>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</si>
  <si>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</si>
  <si>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</si>
  <si>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</si>
  <si>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</si>
  <si>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</si>
  <si>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</si>
  <si>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</si>
  <si>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</si>
  <si>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</si>
  <si>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</si>
  <si>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</si>
  <si>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</si>
  <si>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</si>
  <si>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</si>
  <si>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</si>
  <si>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</si>
  <si>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</si>
  <si>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</si>
  <si>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</si>
  <si>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</si>
  <si>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</si>
  <si>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</si>
  <si>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</si>
  <si>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</si>
  <si>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</si>
  <si>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</si>
  <si>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</si>
  <si>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</si>
  <si>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</si>
  <si>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</si>
  <si>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</si>
  <si>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</si>
  <si>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</si>
  <si>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</si>
  <si>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</si>
  <si>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</si>
  <si>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</si>
  <si>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</si>
  <si>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</si>
  <si>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</si>
  <si>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</si>
  <si>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</si>
  <si>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</si>
  <si>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</si>
  <si>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</si>
  <si>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</si>
  <si>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</si>
  <si>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</si>
  <si>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</si>
  <si>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</si>
  <si>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</si>
  <si>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</si>
  <si>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</si>
  <si>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</si>
  <si>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</si>
  <si>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</si>
  <si>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</si>
  <si>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</si>
  <si>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</si>
  <si>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</si>
  <si>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</si>
  <si>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</si>
  <si>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</si>
  <si>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</si>
  <si>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</si>
  <si>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</si>
  <si>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</si>
  <si>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</si>
  <si>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</si>
  <si>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</si>
  <si>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</si>
  <si>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</si>
  <si>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</si>
  <si>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</si>
  <si>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</si>
  <si>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</si>
  <si>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</si>
  <si>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</si>
  <si>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</si>
  <si>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</si>
  <si>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</si>
  <si>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</si>
  <si>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</si>
  <si>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</si>
  <si>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</si>
  <si>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</si>
  <si>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</si>
  <si>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</si>
  <si>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</si>
  <si>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</si>
  <si>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</si>
  <si>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</si>
  <si>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</si>
  <si>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</si>
  <si>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</si>
  <si>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</si>
  <si>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</si>
  <si>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</si>
  <si>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</si>
  <si>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</si>
  <si>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</si>
  <si>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</si>
  <si>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</si>
  <si>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</si>
  <si>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</si>
  <si>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</si>
  <si>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</si>
  <si>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</si>
  <si>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</si>
  <si>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</si>
  <si>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</si>
  <si>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</si>
  <si>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</si>
  <si>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</si>
  <si>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</si>
  <si>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</si>
  <si>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</si>
  <si>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</si>
  <si>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</si>
  <si>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</si>
  <si>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</si>
  <si>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</si>
  <si>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</si>
  <si>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</si>
  <si>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</si>
  <si>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</si>
  <si>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</si>
  <si>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</si>
  <si>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</si>
  <si>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</si>
  <si>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</si>
  <si>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</si>
  <si>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</si>
  <si>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</si>
  <si>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</si>
  <si>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</si>
  <si>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</si>
  <si>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</si>
  <si>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</si>
  <si>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</si>
  <si>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</si>
  <si>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</si>
  <si>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</si>
  <si>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</si>
  <si>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</si>
  <si>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</si>
  <si>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</si>
  <si>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</si>
  <si>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</si>
  <si>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</si>
  <si>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</si>
  <si>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</si>
  <si>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</si>
  <si>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</si>
  <si>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</si>
  <si>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</si>
  <si>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</si>
  <si>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</si>
  <si>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</si>
  <si>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</si>
  <si>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</si>
  <si>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</si>
  <si>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</si>
  <si>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</si>
  <si>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</si>
  <si>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</si>
  <si>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</si>
  <si>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</si>
  <si>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</si>
  <si>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</si>
  <si>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</si>
  <si>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</si>
  <si>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</si>
  <si>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</si>
  <si>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</si>
  <si>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</si>
  <si>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</si>
  <si>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</si>
  <si>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</si>
  <si>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</si>
  <si>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</si>
  <si>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</si>
  <si>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</si>
  <si>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</si>
  <si>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</si>
  <si>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</si>
  <si>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</si>
  <si>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</si>
  <si>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</si>
  <si>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</si>
  <si>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</si>
  <si>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</si>
  <si>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</si>
  <si>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</si>
  <si>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</si>
  <si>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</si>
  <si>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</si>
  <si>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</si>
  <si>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</si>
  <si>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</si>
  <si>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</si>
  <si>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</si>
  <si>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</si>
  <si>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</si>
  <si>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</si>
  <si>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</si>
  <si>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</si>
  <si>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</si>
  <si>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</si>
  <si>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</si>
  <si>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</si>
  <si>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</si>
  <si>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</si>
  <si>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</si>
  <si>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</si>
  <si>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</si>
  <si>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</si>
  <si>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</si>
  <si>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</si>
  <si>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</si>
  <si>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</si>
  <si>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</si>
  <si>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</si>
  <si>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</si>
  <si>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</si>
  <si>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</si>
  <si>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</si>
  <si>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</si>
  <si>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</si>
  <si>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</si>
  <si>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</si>
  <si>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</si>
  <si>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</si>
  <si>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</si>
  <si>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</si>
  <si>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</si>
  <si>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</si>
  <si>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</si>
  <si>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</si>
  <si>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</si>
  <si>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</si>
  <si>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</si>
  <si>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</si>
  <si>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</si>
  <si>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</si>
  <si>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</si>
  <si>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</si>
  <si>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</si>
  <si>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</si>
  <si>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</si>
  <si>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</si>
  <si>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</si>
  <si>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</si>
  <si>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</si>
  <si>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</si>
  <si>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</si>
  <si>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</si>
  <si>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</si>
  <si>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</si>
  <si>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</si>
  <si>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</si>
  <si>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</si>
  <si>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</si>
  <si>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</si>
  <si>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</si>
  <si>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</si>
  <si>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</si>
  <si>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</si>
  <si>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</si>
  <si>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</si>
  <si>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</si>
  <si>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</si>
  <si>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</si>
  <si>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</si>
  <si>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</si>
  <si>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</si>
  <si>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</si>
  <si>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</si>
  <si>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</si>
  <si>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</si>
  <si>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</si>
  <si>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</si>
  <si>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</si>
  <si>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</si>
  <si>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</si>
  <si>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</si>
  <si>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</si>
  <si>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</si>
  <si>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</si>
  <si>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</si>
  <si>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</si>
  <si>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</si>
  <si>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</si>
  <si>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</si>
  <si>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</si>
  <si>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</si>
  <si>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</si>
  <si>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</si>
  <si>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</si>
  <si>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</si>
  <si>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</si>
  <si>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</si>
  <si>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</si>
  <si>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</si>
  <si>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</si>
  <si>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</si>
  <si>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</si>
  <si>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</si>
  <si>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</si>
  <si>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</si>
  <si>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</si>
  <si>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</si>
  <si>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</si>
  <si>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</si>
  <si>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</si>
  <si>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</si>
  <si>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</si>
  <si>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</si>
  <si>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</si>
  <si>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</si>
  <si>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</si>
  <si>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</si>
  <si>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</si>
  <si>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</si>
  <si>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</si>
  <si>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</si>
  <si>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</si>
  <si>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</si>
  <si>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</si>
  <si>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</si>
  <si>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</si>
  <si>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</si>
  <si>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</si>
  <si>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</si>
  <si>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</si>
  <si>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</si>
  <si>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</si>
  <si>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</si>
  <si>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</si>
  <si>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</si>
  <si>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</si>
  <si>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</si>
  <si>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</si>
  <si>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</si>
  <si>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</si>
  <si>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</si>
  <si>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</si>
  <si>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</si>
  <si>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</si>
  <si>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</si>
  <si>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</si>
  <si>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</si>
  <si>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</si>
  <si>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</si>
  <si>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</si>
  <si>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</si>
  <si>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</si>
  <si>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</si>
  <si>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</si>
  <si>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</si>
  <si>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</si>
  <si>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</si>
  <si>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</si>
  <si>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</si>
  <si>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</si>
  <si>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</si>
  <si>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</si>
  <si>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</si>
  <si>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</si>
  <si>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</si>
  <si>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</si>
  <si>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</si>
  <si>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</si>
  <si>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</si>
  <si>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</si>
  <si>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</si>
  <si>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</si>
  <si>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</si>
  <si>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</si>
  <si>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</si>
  <si>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</si>
  <si>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</si>
  <si>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</si>
  <si>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</si>
  <si>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</si>
  <si>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</si>
  <si>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</si>
  <si>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</si>
  <si>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</si>
  <si>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</si>
  <si>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</si>
  <si>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</si>
  <si>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</si>
  <si>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</si>
  <si>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</si>
  <si>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</si>
  <si>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</si>
  <si>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</si>
  <si>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</si>
  <si>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</si>
  <si>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</si>
  <si>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</si>
  <si>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</si>
  <si>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</si>
  <si>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</si>
  <si>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</si>
  <si>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</si>
  <si>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</si>
  <si>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</si>
  <si>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</si>
  <si>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</si>
  <si>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</si>
  <si>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</si>
  <si>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</si>
  <si>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</si>
  <si>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</si>
  <si>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</si>
  <si>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</si>
  <si>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</si>
  <si>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</si>
  <si>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</si>
  <si>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</si>
  <si>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</si>
  <si>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</si>
  <si>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</si>
  <si>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</si>
  <si>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</si>
  <si>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</si>
  <si>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</si>
  <si>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</si>
  <si>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</si>
  <si>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</si>
  <si>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</si>
  <si>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</si>
  <si>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</si>
  <si>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</si>
  <si>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</si>
  <si>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</si>
  <si>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</si>
  <si>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</si>
  <si>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</si>
  <si>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</si>
  <si>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</si>
  <si>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</si>
  <si>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</si>
  <si>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</si>
  <si>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</si>
  <si>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</si>
  <si>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</si>
  <si>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</si>
  <si>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</si>
  <si>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</si>
  <si>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</si>
  <si>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</si>
  <si>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</si>
  <si>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</si>
  <si>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</si>
  <si>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</si>
  <si>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</si>
  <si>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</si>
  <si>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</si>
  <si>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</si>
  <si>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</si>
  <si>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</si>
  <si>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</si>
  <si>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</si>
  <si>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</si>
  <si>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</si>
  <si>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</si>
  <si>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</si>
  <si>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</si>
  <si>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</si>
  <si>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</si>
  <si>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</si>
  <si>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</si>
  <si>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</si>
  <si>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</si>
  <si>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</si>
  <si>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</si>
  <si>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</si>
  <si>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</si>
  <si>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</si>
  <si>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</si>
  <si>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</si>
  <si>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</si>
  <si>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</si>
  <si>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</si>
  <si>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</si>
  <si>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</si>
  <si>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</si>
  <si>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</si>
  <si>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</si>
  <si>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</si>
  <si>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</si>
  <si>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</si>
  <si>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</si>
  <si>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</si>
  <si>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</si>
  <si>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</si>
  <si>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</si>
  <si>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</si>
  <si>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</si>
  <si>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</si>
  <si>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</si>
  <si>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</si>
  <si>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</si>
  <si>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</si>
  <si>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</si>
  <si>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</si>
  <si>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</si>
  <si>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</si>
  <si>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</si>
  <si>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</si>
  <si>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</si>
  <si>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</si>
  <si>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</si>
  <si>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</si>
  <si>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</si>
  <si>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</si>
  <si>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</si>
  <si>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</si>
  <si>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</si>
  <si>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</si>
  <si>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</si>
  <si>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</si>
  <si>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</si>
  <si>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</si>
  <si>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</si>
  <si>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</si>
  <si>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</si>
  <si>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</si>
  <si>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</si>
  <si>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</si>
  <si>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</si>
  <si>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</si>
  <si>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</si>
  <si>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</si>
  <si>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</si>
  <si>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</si>
  <si>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</si>
  <si>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</si>
  <si>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</si>
  <si>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</si>
  <si>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</si>
  <si>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</si>
  <si>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</si>
  <si>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</si>
  <si>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</si>
  <si>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</si>
  <si>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</si>
  <si>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</si>
  <si>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</si>
  <si>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</si>
  <si>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</si>
  <si>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</si>
  <si>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</si>
  <si>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</si>
  <si>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</si>
  <si>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</si>
  <si>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</si>
  <si>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</si>
  <si>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</si>
  <si>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</si>
  <si>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</si>
  <si>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</si>
  <si>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</si>
  <si>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</si>
  <si>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</si>
  <si>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</si>
  <si>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</si>
  <si>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</si>
  <si>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</si>
  <si>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</si>
  <si>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</si>
  <si>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</si>
  <si>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</si>
  <si>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</si>
  <si>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</si>
  <si>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</si>
  <si>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</si>
  <si>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</si>
  <si>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</si>
  <si>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</si>
  <si>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</si>
  <si>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</si>
  <si>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</si>
  <si>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</si>
  <si>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</si>
  <si>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</si>
  <si>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</si>
  <si>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</si>
  <si>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</si>
  <si>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</si>
  <si>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</si>
  <si>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</si>
  <si>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</si>
  <si>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</si>
  <si>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</si>
  <si>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</si>
  <si>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</si>
  <si>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</si>
  <si>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</si>
  <si>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</si>
  <si>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</si>
  <si>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</si>
  <si>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</si>
  <si>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</si>
  <si>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</si>
  <si>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</si>
  <si>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</si>
  <si>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</si>
  <si>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</si>
  <si>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</si>
  <si>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</si>
  <si>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</si>
  <si>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</si>
  <si>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</si>
  <si>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</si>
  <si>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</si>
  <si>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</si>
  <si>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</si>
  <si>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</si>
  <si>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</si>
  <si>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</si>
  <si>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</si>
  <si>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</si>
  <si>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</si>
  <si>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</si>
  <si>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</si>
  <si>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</si>
  <si>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</si>
  <si>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</si>
  <si>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</si>
  <si>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</si>
  <si>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</si>
  <si>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</si>
  <si>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</si>
  <si>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</si>
  <si>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</si>
  <si>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</si>
  <si>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</si>
  <si>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</si>
  <si>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</si>
  <si>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</si>
  <si>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</si>
  <si>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</si>
  <si>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</si>
  <si>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</si>
  <si>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</si>
  <si>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</si>
  <si>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</si>
  <si>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</si>
  <si>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</si>
  <si>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</si>
  <si>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</si>
  <si>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</si>
  <si>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</si>
  <si>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</si>
  <si>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</si>
  <si>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</si>
  <si>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</si>
  <si>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</si>
  <si>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</si>
  <si>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</si>
  <si>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</si>
  <si>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</si>
  <si>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</si>
  <si>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</si>
  <si>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</si>
  <si>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</si>
  <si>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</si>
  <si>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</si>
  <si>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</si>
  <si>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</si>
  <si>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</si>
  <si>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</si>
  <si>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</si>
  <si>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</si>
  <si>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</si>
  <si>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</si>
  <si>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</si>
  <si>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</si>
  <si>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</si>
  <si>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</si>
  <si>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</si>
  <si>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</si>
  <si>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</si>
  <si>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</si>
  <si>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</si>
  <si>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</si>
  <si>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</si>
  <si>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</si>
  <si>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</si>
  <si>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</si>
  <si>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</si>
  <si>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</si>
  <si>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</si>
  <si>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</si>
  <si>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</si>
  <si>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</si>
  <si>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</si>
  <si>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</si>
  <si>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</si>
  <si>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</si>
  <si>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</si>
  <si>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</si>
  <si>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</si>
  <si>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</si>
  <si>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</si>
  <si>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</si>
  <si>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</si>
  <si>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</si>
  <si>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</si>
  <si>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</si>
  <si>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</si>
  <si>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</si>
  <si>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</si>
  <si>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</si>
  <si>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</si>
  <si>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</si>
  <si>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</si>
  <si>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</si>
  <si>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</si>
  <si>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</si>
  <si>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</si>
  <si>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</si>
  <si>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</si>
  <si>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</si>
  <si>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</si>
  <si>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</si>
  <si>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</si>
  <si>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</si>
  <si>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</si>
  <si>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</si>
  <si>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</si>
  <si>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</si>
  <si>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</si>
  <si>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</si>
  <si>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</si>
  <si>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</si>
  <si>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</si>
  <si>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</si>
  <si>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</si>
  <si>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</si>
  <si>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</si>
  <si>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</si>
  <si>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</si>
  <si>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</si>
  <si>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</si>
  <si>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</si>
  <si>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</si>
  <si>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</si>
  <si>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</si>
  <si>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</si>
  <si>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</si>
  <si>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</si>
  <si>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</si>
  <si>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</si>
  <si>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</si>
  <si>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</si>
  <si>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</si>
  <si>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</si>
  <si>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</si>
  <si>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</si>
  <si>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</si>
  <si>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</si>
  <si>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</si>
  <si>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</si>
  <si>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</si>
  <si>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</si>
  <si>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</si>
  <si>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</si>
  <si>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</si>
  <si>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</si>
  <si>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</si>
  <si>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</si>
  <si>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</si>
  <si>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</si>
  <si>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</si>
  <si>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</si>
  <si>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</si>
  <si>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</si>
  <si>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</si>
  <si>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</si>
  <si>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</si>
  <si>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</si>
  <si>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</si>
  <si>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</si>
  <si>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</si>
  <si>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</si>
  <si>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</si>
  <si>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</si>
  <si>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</si>
  <si>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</si>
  <si>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</si>
  <si>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</si>
  <si>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</si>
  <si>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</si>
  <si>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</si>
  <si>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</si>
  <si>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</si>
  <si>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</si>
  <si>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</si>
  <si>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</si>
  <si>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</si>
  <si>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</si>
  <si>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</si>
  <si>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</si>
  <si>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</si>
  <si>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</si>
  <si>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</si>
  <si>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</si>
  <si>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</si>
  <si>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</si>
  <si>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</si>
  <si>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</si>
  <si>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</si>
  <si>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</si>
  <si>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</si>
  <si>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</si>
  <si>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</si>
  <si>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</si>
  <si>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</si>
  <si>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</si>
  <si>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</si>
  <si>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</si>
  <si>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</si>
  <si>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</si>
  <si>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</si>
  <si>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</si>
  <si>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</si>
  <si>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</si>
  <si>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</si>
  <si>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</si>
  <si>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</si>
  <si>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</si>
  <si>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</si>
  <si>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</si>
  <si>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</si>
  <si>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</si>
  <si>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</si>
  <si>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</si>
  <si>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</si>
  <si>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</si>
  <si>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</si>
  <si>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</si>
  <si>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</si>
  <si>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</si>
  <si>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</si>
  <si>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</si>
  <si>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</si>
  <si>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</si>
  <si>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</si>
  <si>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</si>
  <si>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</si>
  <si>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</si>
  <si>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</si>
  <si>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</si>
  <si>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</si>
  <si>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</si>
  <si>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</si>
  <si>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</si>
  <si>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</si>
  <si>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</si>
  <si>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</si>
  <si>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</si>
  <si>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</si>
  <si>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</si>
  <si>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</si>
  <si>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</si>
  <si>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</si>
  <si>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</si>
  <si>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</si>
  <si>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</si>
  <si>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</si>
  <si>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</si>
  <si>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</si>
  <si>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</si>
  <si>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</si>
  <si>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</si>
  <si>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</si>
  <si>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</si>
  <si>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</si>
  <si>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</si>
  <si>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</si>
  <si>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</si>
  <si>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</si>
  <si>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</si>
  <si>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</si>
  <si>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</si>
  <si>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</si>
  <si>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</si>
  <si>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</si>
  <si>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</si>
  <si>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</si>
  <si>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</si>
  <si>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</si>
  <si>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</si>
  <si>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</si>
  <si>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</si>
  <si>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</si>
  <si>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</si>
  <si>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</si>
  <si>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</si>
  <si>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</si>
  <si>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</si>
  <si>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</si>
  <si>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</si>
  <si>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</si>
  <si>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</si>
  <si>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</si>
  <si>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</si>
  <si>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</si>
  <si>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</si>
  <si>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</si>
  <si>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</si>
  <si>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</si>
  <si>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</si>
  <si>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</si>
  <si>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</si>
  <si>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</si>
  <si>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</si>
  <si>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</si>
  <si>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</si>
  <si>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</si>
  <si>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</si>
  <si>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</si>
  <si>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</si>
  <si>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</si>
  <si>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</si>
  <si>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</si>
  <si>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</si>
  <si>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</si>
  <si>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</si>
  <si>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</si>
  <si>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</si>
  <si>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</si>
  <si>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</si>
  <si>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</si>
  <si>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</si>
  <si>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</si>
  <si>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</si>
  <si>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</si>
  <si>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</si>
  <si>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</si>
  <si>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</si>
  <si>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</si>
  <si>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</si>
  <si>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</si>
  <si>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</si>
  <si>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</si>
  <si>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</si>
  <si>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</si>
  <si>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</si>
  <si>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</si>
  <si>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</si>
  <si>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</si>
  <si>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</si>
  <si>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</si>
  <si>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</si>
  <si>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</si>
  <si>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</si>
  <si>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</si>
  <si>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</si>
  <si>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</si>
  <si>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</si>
  <si>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</si>
  <si>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</si>
  <si>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</si>
  <si>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</si>
  <si>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</si>
  <si>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</si>
  <si>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</si>
  <si>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</si>
  <si>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</si>
  <si>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</si>
  <si>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</si>
  <si>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</si>
  <si>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</si>
  <si>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</si>
  <si>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</si>
  <si>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</si>
  <si>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</si>
  <si>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</si>
  <si>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</si>
  <si>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</si>
  <si>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</si>
  <si>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</si>
  <si>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</si>
  <si>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</si>
  <si>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</si>
  <si>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</si>
  <si>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</si>
  <si>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</si>
  <si>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</si>
  <si>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</si>
  <si>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</si>
  <si>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</si>
  <si>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</si>
  <si>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</si>
  <si>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</si>
  <si>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</si>
  <si>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</si>
  <si>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</si>
  <si>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</si>
  <si>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</si>
  <si>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</si>
  <si>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</si>
  <si>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</si>
  <si>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</si>
  <si>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</si>
  <si>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</si>
  <si>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</si>
  <si>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</si>
  <si>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</si>
  <si>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</si>
  <si>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</si>
  <si>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</si>
  <si>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</si>
  <si>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</si>
  <si>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</si>
  <si>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</si>
  <si>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</si>
  <si>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</si>
  <si>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</si>
  <si>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</si>
  <si>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</si>
  <si>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</si>
  <si>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</si>
  <si>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</si>
  <si>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</si>
  <si>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</si>
  <si>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</si>
  <si>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</si>
  <si>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</si>
  <si>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</si>
  <si>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</si>
  <si>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</si>
  <si>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</si>
  <si>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</si>
  <si>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</si>
  <si>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</si>
  <si>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</si>
  <si>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</si>
  <si>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</si>
  <si>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</si>
  <si>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</si>
  <si>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</si>
  <si>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</si>
  <si>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</si>
  <si>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</si>
  <si>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</si>
  <si>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</si>
  <si>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</si>
  <si>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</si>
  <si>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</si>
  <si>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</si>
  <si>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</si>
  <si>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</si>
  <si>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</si>
  <si>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</si>
  <si>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</si>
  <si>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</si>
  <si>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</si>
  <si>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</si>
  <si>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</si>
  <si>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</si>
  <si>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</si>
  <si>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</si>
  <si>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</si>
  <si>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</si>
  <si>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</si>
  <si>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</si>
  <si>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</si>
  <si>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</si>
  <si>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</si>
  <si>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</si>
  <si>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</si>
  <si>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</si>
  <si>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</si>
  <si>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</si>
  <si>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</si>
  <si>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</si>
  <si>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</si>
  <si>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</si>
  <si>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</si>
  <si>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</si>
  <si>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</si>
  <si>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</si>
  <si>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</si>
  <si>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</si>
  <si>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</si>
  <si>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</si>
  <si>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</si>
  <si>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</si>
  <si>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</si>
  <si>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</si>
  <si>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</si>
  <si>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</si>
  <si>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</si>
  <si>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</si>
  <si>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</si>
  <si>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</si>
  <si>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</si>
  <si>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</si>
  <si>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</si>
  <si>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</si>
  <si>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</si>
  <si>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</si>
  <si>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</si>
  <si>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</si>
  <si>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</si>
  <si>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</si>
  <si>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</si>
  <si>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</si>
  <si>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</si>
  <si>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</si>
  <si>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</si>
  <si>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</si>
  <si>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</si>
  <si>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</si>
  <si>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</si>
  <si>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</si>
  <si>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</si>
  <si>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</si>
  <si>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</si>
  <si>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</si>
  <si>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</si>
  <si>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</si>
  <si>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</si>
  <si>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</si>
  <si>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</si>
  <si>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</si>
  <si>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</si>
  <si>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</si>
  <si>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</si>
  <si>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</si>
  <si>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</si>
  <si>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</si>
  <si>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</si>
  <si>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</si>
  <si>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</si>
  <si>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</si>
  <si>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</si>
  <si>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</si>
  <si>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</si>
  <si>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</si>
  <si>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</si>
  <si>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</si>
  <si>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</si>
  <si>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</si>
  <si>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</si>
  <si>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</si>
  <si>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</si>
  <si>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</si>
  <si>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</si>
  <si>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</si>
  <si>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</si>
  <si>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</si>
  <si>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</si>
  <si>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</si>
  <si>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</si>
  <si>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</si>
  <si>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</si>
  <si>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</si>
  <si>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</si>
  <si>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</si>
  <si>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</si>
  <si>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</si>
  <si>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</si>
  <si>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</si>
  <si>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</si>
  <si>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</si>
  <si>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</si>
  <si>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</si>
  <si>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</si>
  <si>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</si>
  <si>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</si>
  <si>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</si>
  <si>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</si>
  <si>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</si>
  <si>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</si>
  <si>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</si>
  <si>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</si>
  <si>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</si>
  <si>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</si>
  <si>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</si>
  <si>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</si>
  <si>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</si>
  <si>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</si>
  <si>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</si>
  <si>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</si>
  <si>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</si>
  <si>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</si>
  <si>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</si>
  <si>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</si>
  <si>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</si>
  <si>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</si>
  <si>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</si>
  <si>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</si>
  <si>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</si>
  <si>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</si>
  <si>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</si>
  <si>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</si>
  <si>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</si>
  <si>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</si>
  <si>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</si>
  <si>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</si>
  <si>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</si>
  <si>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</si>
  <si>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</si>
  <si>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</si>
  <si>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</si>
  <si>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</si>
  <si>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</si>
  <si>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</si>
  <si>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</si>
  <si>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</si>
  <si>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</si>
  <si>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</si>
  <si>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</si>
  <si>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</si>
  <si>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</si>
  <si>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</si>
  <si>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</si>
  <si>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</si>
  <si>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</si>
  <si>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</si>
  <si>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</si>
  <si>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</si>
  <si>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</si>
  <si>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</si>
  <si>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</si>
  <si>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</si>
  <si>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</si>
  <si>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</si>
  <si>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</si>
  <si>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</si>
  <si>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</si>
  <si>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</si>
  <si>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</si>
  <si>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</si>
  <si>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</si>
  <si>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</si>
  <si>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</si>
  <si>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</si>
  <si>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</si>
  <si>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</si>
  <si>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</si>
  <si>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</si>
  <si>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</si>
  <si>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</si>
  <si>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</si>
  <si>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</si>
  <si>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</si>
  <si>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</si>
  <si>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</si>
  <si>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</si>
  <si>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</si>
  <si>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</si>
  <si>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</si>
  <si>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</si>
  <si>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</si>
  <si>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</si>
  <si>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</si>
  <si>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</si>
  <si>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</si>
  <si>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</si>
  <si>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</si>
  <si>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</si>
  <si>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</si>
  <si>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</si>
  <si>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</si>
  <si>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</si>
  <si>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</si>
  <si>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</si>
  <si>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</si>
  <si>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</si>
  <si>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</si>
  <si>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</si>
  <si>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</si>
  <si>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</si>
  <si>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</si>
  <si>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</si>
  <si>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</si>
  <si>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</si>
  <si>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</si>
  <si>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</si>
  <si>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</si>
  <si>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</si>
  <si>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</si>
  <si>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</si>
  <si>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</si>
  <si>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</si>
  <si>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</si>
  <si>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</si>
  <si>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</si>
  <si>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</si>
  <si>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</si>
  <si>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</si>
  <si>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</si>
  <si>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</si>
  <si>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</si>
  <si>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</si>
  <si>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</si>
  <si>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</si>
  <si>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</si>
  <si>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</si>
  <si>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</si>
  <si>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</si>
  <si>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</si>
  <si>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</si>
  <si>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</si>
  <si>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</si>
  <si>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</si>
  <si>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</si>
  <si>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</si>
  <si>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</si>
  <si>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</si>
  <si>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</si>
  <si>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</si>
  <si>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</si>
  <si>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</si>
  <si>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</si>
  <si>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</si>
  <si>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</si>
  <si>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</si>
  <si>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</si>
  <si>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</si>
  <si>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</si>
  <si>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</si>
  <si>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</si>
  <si>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</si>
  <si>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</si>
  <si>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</si>
  <si>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</si>
  <si>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</si>
  <si>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</si>
  <si>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</si>
  <si>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</si>
  <si>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</si>
  <si>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</si>
  <si>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</si>
  <si>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</si>
  <si>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</si>
  <si>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</si>
  <si>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</si>
  <si>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</si>
  <si>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</si>
  <si>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</si>
  <si>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</si>
  <si>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</si>
  <si>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</si>
  <si>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</si>
  <si>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</si>
  <si>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</si>
  <si>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</si>
  <si>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</si>
  <si>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</si>
  <si>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</si>
  <si>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</si>
  <si>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</si>
  <si>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</si>
  <si>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</si>
  <si>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</si>
  <si>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</si>
  <si>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</si>
  <si>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</si>
  <si>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</si>
  <si>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</si>
  <si>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</si>
  <si>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</si>
  <si>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</si>
  <si>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</si>
  <si>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</si>
  <si>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</si>
  <si>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</si>
  <si>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</si>
  <si>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</si>
  <si>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</si>
  <si>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</si>
  <si>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</si>
  <si>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</si>
  <si>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</si>
  <si>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</si>
  <si>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</si>
  <si>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</si>
  <si>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</si>
  <si>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</si>
  <si>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</si>
  <si>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</si>
  <si>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</si>
  <si>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</si>
  <si>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</si>
  <si>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</si>
  <si>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</si>
  <si>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</si>
  <si>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</si>
  <si>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</si>
  <si>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</si>
  <si>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</si>
  <si>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</si>
  <si>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</si>
  <si>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</si>
  <si>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</si>
  <si>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</si>
  <si>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</si>
  <si>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</si>
  <si>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</si>
  <si>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</si>
  <si>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</si>
  <si>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</si>
  <si>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</si>
  <si>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</si>
  <si>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</si>
  <si>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</si>
  <si>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</si>
  <si>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</si>
  <si>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</si>
  <si>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</si>
  <si>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</si>
  <si>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</si>
  <si>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</si>
  <si>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</si>
  <si>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</si>
  <si>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</si>
  <si>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</si>
  <si>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</si>
  <si>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</si>
  <si>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</si>
  <si>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</si>
  <si>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</si>
  <si>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</si>
  <si>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</si>
  <si>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</si>
  <si>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</si>
  <si>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</si>
  <si>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</si>
  <si>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</si>
  <si>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</si>
  <si>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</si>
  <si>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</si>
  <si>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</si>
  <si>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</si>
  <si>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</si>
  <si>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</si>
  <si>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</si>
  <si>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</si>
  <si>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</si>
  <si>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</si>
  <si>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</si>
  <si>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</si>
  <si>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</si>
  <si>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</si>
  <si>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</si>
  <si>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</si>
  <si>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</si>
  <si>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</si>
  <si>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</si>
  <si>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</si>
  <si>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</si>
  <si>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</si>
  <si>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</si>
  <si>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</si>
  <si>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</si>
  <si>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</si>
  <si>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</si>
  <si>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</si>
  <si>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</si>
  <si>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</si>
  <si>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</si>
  <si>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</si>
  <si>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</si>
  <si>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</si>
  <si>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</si>
  <si>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</si>
  <si>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</si>
  <si>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</si>
  <si>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</si>
  <si>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</si>
  <si>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</si>
  <si>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</si>
  <si>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</si>
  <si>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</si>
  <si>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</si>
  <si>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</si>
  <si>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</si>
  <si>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</si>
  <si>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</si>
  <si>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</si>
  <si>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</si>
  <si>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</si>
  <si>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</si>
  <si>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</si>
  <si>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</si>
  <si>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</si>
  <si>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</si>
  <si>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</si>
  <si>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</si>
  <si>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</si>
  <si>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</si>
  <si>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</si>
  <si>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</si>
  <si>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</si>
  <si>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</si>
  <si>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</si>
  <si>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</si>
  <si>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</si>
  <si>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</si>
  <si>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</si>
  <si>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</si>
  <si>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</si>
  <si>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</si>
  <si>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</si>
  <si>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</si>
  <si>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</si>
  <si>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</si>
  <si>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</si>
  <si>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</si>
  <si>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</si>
  <si>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</si>
  <si>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</si>
  <si>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</si>
  <si>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</si>
  <si>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</si>
  <si>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</si>
  <si>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</si>
  <si>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</si>
  <si>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</si>
  <si>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</si>
  <si>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</si>
  <si>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</si>
  <si>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</si>
  <si>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</si>
  <si>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</si>
  <si>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</si>
  <si>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</si>
  <si>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</si>
  <si>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</si>
  <si>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</si>
  <si>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</si>
  <si>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</si>
  <si>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</si>
  <si>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</si>
  <si>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</si>
  <si>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</si>
  <si>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</si>
  <si>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</si>
  <si>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</si>
  <si>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</si>
  <si>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</si>
  <si>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</si>
  <si>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</si>
  <si>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</si>
  <si>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</si>
  <si>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</si>
  <si>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</si>
  <si>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</si>
  <si>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</si>
  <si>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</si>
  <si>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</si>
  <si>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</si>
  <si>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</si>
  <si>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</si>
  <si>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</si>
  <si>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</si>
  <si>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</si>
  <si>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</si>
  <si>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</si>
  <si>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</si>
  <si>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</si>
  <si>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</si>
  <si>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</si>
  <si>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</si>
  <si>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</si>
  <si>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</si>
  <si>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</si>
  <si>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</si>
  <si>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</si>
  <si>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</si>
  <si>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</si>
  <si>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</si>
  <si>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</si>
  <si>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</si>
  <si>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</si>
  <si>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</si>
  <si>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</si>
  <si>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</si>
  <si>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</si>
  <si>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</si>
  <si>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</si>
  <si>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</si>
  <si>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</si>
  <si>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</si>
  <si>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</si>
  <si>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</si>
  <si>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</si>
  <si>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</si>
  <si>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</si>
  <si>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</si>
  <si>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</si>
  <si>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</si>
  <si>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</si>
  <si>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</si>
  <si>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</si>
  <si>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</si>
  <si>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</si>
  <si>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</si>
  <si>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</si>
  <si>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</si>
  <si>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</si>
  <si>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</si>
  <si>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</si>
  <si>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</si>
  <si>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</si>
  <si>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</si>
  <si>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</si>
  <si>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</si>
  <si>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</si>
  <si>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</si>
  <si>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</si>
  <si>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</si>
  <si>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</si>
  <si>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</si>
  <si>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</si>
  <si>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</si>
  <si>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</si>
  <si>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</si>
  <si>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</si>
  <si>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</si>
  <si>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</si>
  <si>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</si>
  <si>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</si>
  <si>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</si>
  <si>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</si>
  <si>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</si>
  <si>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</si>
  <si>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</si>
  <si>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</si>
  <si>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</si>
  <si>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</si>
  <si>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</si>
  <si>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</si>
  <si>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</si>
  <si>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</si>
  <si>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</si>
  <si>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</si>
  <si>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</si>
  <si>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</si>
  <si>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</si>
  <si>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</si>
  <si>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</si>
  <si>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</si>
  <si>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</si>
  <si>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</si>
  <si>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</si>
  <si>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</si>
  <si>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</si>
  <si>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</si>
  <si>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</si>
  <si>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</si>
  <si>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</si>
  <si>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</si>
  <si>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</si>
  <si>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</si>
  <si>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</si>
  <si>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</si>
  <si>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</si>
  <si>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</si>
  <si>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</si>
  <si>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</si>
  <si>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</si>
  <si>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</si>
  <si>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</si>
  <si>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</si>
  <si>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</si>
  <si>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</si>
  <si>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</si>
  <si>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</si>
  <si>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</si>
  <si>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</si>
  <si>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</si>
  <si>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</si>
  <si>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</si>
  <si>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</si>
  <si>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</si>
  <si>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</si>
  <si>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</si>
  <si>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</si>
  <si>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</si>
  <si>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</si>
  <si>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</si>
  <si>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</si>
  <si>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</si>
  <si>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</si>
  <si>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</si>
  <si>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</si>
  <si>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</si>
  <si>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</si>
  <si>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</si>
  <si>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</si>
  <si>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</si>
  <si>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</si>
  <si>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</si>
  <si>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</si>
  <si>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</si>
  <si>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</si>
  <si>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</si>
  <si>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</si>
  <si>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</si>
  <si>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</si>
  <si>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</si>
  <si>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</si>
  <si>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</si>
  <si>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</si>
  <si>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</si>
  <si>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</si>
  <si>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</si>
  <si>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</si>
  <si>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</si>
  <si>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</si>
  <si>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</si>
  <si>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</si>
  <si>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</si>
  <si>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</si>
  <si>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</si>
  <si>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</si>
  <si>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</si>
  <si>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</si>
  <si>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</si>
  <si>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</si>
  <si>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</si>
  <si>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</si>
  <si>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</si>
  <si>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</si>
  <si>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</si>
  <si>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</si>
  <si>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</si>
  <si>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</si>
  <si>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</si>
  <si>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</si>
  <si>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</si>
  <si>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</si>
  <si>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</si>
  <si>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</si>
  <si>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</si>
  <si>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</si>
  <si>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</si>
  <si>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</si>
  <si>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</si>
  <si>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</si>
  <si>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</si>
  <si>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</si>
  <si>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</si>
  <si>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</si>
  <si>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</si>
  <si>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</si>
  <si>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</si>
  <si>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</si>
  <si>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</si>
  <si>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</si>
  <si>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</si>
  <si>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</si>
  <si>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</si>
  <si>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</si>
  <si>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</si>
  <si>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</si>
  <si>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</si>
  <si>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</si>
  <si>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</si>
  <si>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</si>
  <si>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</si>
  <si>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</si>
  <si>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</si>
  <si>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</si>
  <si>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</si>
  <si>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</si>
  <si>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</si>
  <si>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</si>
  <si>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</si>
  <si>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</si>
  <si>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</si>
  <si>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</si>
  <si>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</si>
  <si>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</si>
  <si>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</si>
  <si>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</si>
  <si>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</si>
  <si>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</si>
  <si>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</si>
  <si>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</si>
  <si>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</si>
  <si>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</si>
  <si>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</si>
  <si>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</si>
  <si>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</si>
  <si>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</si>
  <si>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</si>
  <si>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</si>
  <si>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</si>
  <si>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</si>
  <si>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</si>
  <si>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</si>
  <si>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</si>
  <si>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</si>
  <si>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</si>
  <si>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</si>
  <si>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</si>
  <si>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</si>
  <si>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</si>
  <si>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</si>
  <si>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</si>
  <si>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</si>
  <si>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</si>
  <si>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</si>
  <si>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</si>
  <si>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</si>
  <si>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</si>
  <si>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</si>
  <si>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</si>
  <si>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</si>
  <si>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</si>
  <si>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</si>
  <si>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</si>
  <si>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</si>
  <si>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</si>
  <si>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</si>
  <si>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</si>
  <si>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</si>
  <si>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</si>
  <si>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</si>
  <si>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</si>
  <si>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</si>
  <si>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</si>
  <si>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</si>
  <si>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</si>
  <si>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</si>
  <si>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</si>
  <si>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</si>
  <si>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</si>
  <si>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</si>
  <si>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</si>
  <si>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</si>
  <si>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</si>
  <si>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</si>
  <si>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</si>
  <si>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</si>
  <si>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</si>
  <si>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</si>
  <si>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</si>
  <si>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</si>
  <si>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</si>
  <si>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</si>
  <si>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</si>
  <si>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</si>
  <si>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</si>
  <si>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</si>
  <si>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</si>
  <si>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</si>
  <si>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</si>
  <si>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</si>
  <si>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</si>
  <si>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</si>
  <si>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</si>
  <si>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</si>
  <si>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</si>
  <si>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</si>
  <si>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</si>
  <si>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</si>
  <si>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</si>
  <si>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</si>
  <si>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</si>
  <si>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</si>
  <si>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</si>
  <si>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</si>
  <si>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</si>
  <si>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</si>
  <si>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</si>
  <si>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</si>
  <si>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</si>
  <si>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</si>
  <si>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</si>
  <si>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</si>
  <si>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</si>
  <si>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</si>
  <si>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</si>
  <si>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</si>
  <si>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</si>
  <si>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</si>
  <si>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</si>
  <si>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</si>
  <si>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</si>
  <si>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</si>
  <si>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</si>
  <si>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</si>
  <si>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</si>
  <si>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</si>
  <si>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</si>
  <si>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</si>
  <si>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</si>
  <si>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</si>
  <si>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</si>
  <si>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</si>
  <si>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</si>
  <si>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</si>
  <si>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</si>
  <si>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</si>
  <si>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</si>
  <si>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</si>
  <si>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</si>
  <si>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</si>
  <si>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</si>
  <si>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</si>
  <si>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</si>
  <si>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</si>
  <si>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</si>
  <si>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</si>
  <si>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</si>
  <si>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</si>
  <si>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</si>
  <si>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</si>
  <si>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</si>
  <si>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</si>
  <si>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</si>
  <si>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</si>
  <si>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</si>
  <si>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</si>
  <si>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</si>
  <si>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</si>
  <si>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</si>
  <si>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</si>
  <si>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</si>
  <si>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</si>
  <si>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</si>
  <si>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</si>
  <si>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</si>
  <si>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</si>
  <si>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</si>
  <si>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</si>
  <si>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</si>
  <si>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</si>
  <si>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</si>
  <si>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</si>
  <si>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</si>
  <si>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</si>
  <si>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</si>
  <si>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</si>
  <si>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</si>
  <si>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</si>
  <si>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</si>
  <si>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</si>
  <si>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</si>
  <si>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</si>
  <si>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</si>
  <si>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</si>
  <si>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</si>
  <si>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</si>
  <si>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</si>
  <si>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</si>
  <si>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</si>
  <si>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</si>
  <si>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</si>
  <si>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</si>
  <si>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</si>
  <si>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</si>
  <si>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</si>
  <si>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</si>
  <si>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</si>
  <si>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</si>
  <si>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</si>
  <si>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</si>
  <si>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</si>
  <si>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</si>
  <si>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</si>
  <si>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</si>
  <si>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</si>
  <si>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</si>
  <si>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</si>
  <si>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</si>
  <si>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</si>
  <si>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</si>
  <si>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</si>
  <si>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</si>
  <si>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</si>
  <si>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</si>
  <si>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</si>
  <si>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</si>
  <si>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</si>
  <si>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</si>
  <si>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</si>
  <si>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</si>
  <si>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</si>
  <si>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</si>
  <si>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</si>
  <si>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</si>
  <si>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</si>
  <si>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</si>
  <si>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</si>
  <si>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</si>
  <si>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</si>
  <si>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</si>
  <si>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</si>
  <si>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</si>
  <si>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</si>
  <si>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</si>
  <si>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</si>
  <si>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</si>
  <si>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</si>
  <si>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</si>
  <si>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</si>
  <si>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</si>
  <si>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</si>
  <si>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</si>
  <si>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</si>
  <si>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</si>
  <si>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</si>
  <si>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</si>
  <si>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</si>
  <si>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</si>
  <si>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</si>
  <si>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</si>
  <si>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</si>
  <si>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</si>
  <si>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</si>
  <si>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</si>
  <si>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</si>
  <si>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</si>
  <si>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</si>
  <si>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</si>
  <si>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</si>
  <si>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</si>
  <si>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</si>
  <si>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</si>
  <si>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</si>
  <si>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</si>
  <si>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</si>
  <si>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</si>
  <si>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</si>
  <si>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</si>
  <si>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</si>
  <si>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</si>
  <si>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</si>
  <si>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</si>
  <si>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</si>
  <si>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</si>
  <si>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</si>
  <si>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</si>
  <si>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</si>
  <si>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</si>
  <si>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</si>
  <si>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</si>
  <si>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</si>
  <si>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</si>
  <si>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</si>
  <si>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</si>
  <si>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</si>
  <si>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</si>
  <si>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</si>
  <si>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</si>
  <si>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</si>
  <si>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</si>
  <si>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</si>
  <si>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</si>
  <si>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</si>
  <si>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</si>
  <si>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</si>
  <si>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</si>
  <si>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</si>
  <si>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</si>
  <si>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</si>
  <si>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</si>
  <si>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</si>
  <si>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</si>
  <si>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</si>
  <si>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</si>
  <si>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</si>
  <si>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</si>
  <si>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</si>
  <si>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</si>
  <si>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</si>
  <si>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</si>
  <si>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</si>
  <si>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</si>
  <si>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</si>
  <si>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</si>
  <si>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</si>
  <si>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</si>
  <si>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</si>
  <si>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</si>
  <si>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</si>
  <si>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</si>
  <si>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</si>
  <si>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</si>
  <si>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</si>
  <si>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</si>
  <si>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</si>
  <si>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Avg. Donation</t>
  </si>
  <si>
    <t>Category</t>
  </si>
  <si>
    <t>Sub-Category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</si>
  <si>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</si>
  <si>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</si>
  <si>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</si>
  <si>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</si>
  <si>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</si>
  <si>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</si>
  <si>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</si>
  <si>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</si>
  <si>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</si>
  <si>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</si>
  <si>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</si>
  <si>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</si>
  <si>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</si>
  <si>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film &amp; video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</si>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</sst>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"/>
    <numFmt numFmtId="165" formatCode="[$-409]d\-mmm;@"/>
    <numFmt numFmtId="166" formatCode="[$-409]mmmm\ d\,\ yyyy;@"/>
    <numFmt numFmtId="167" formatCode="[$-409]d\-mmm\-yy;@"/>
    <numFmt numFmtId="168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2" fillId="0" borderId="0" xfId="0" applyNumberFormat="1" applyFont="1"/>
    <xf numFmtId="167" fontId="1" fillId="0" borderId="0" xfId="0" applyNumberFormat="1" applyFont="1" applyAlignment="1">
      <alignment horizontal="center"/>
    </xf>
    <xf numFmtId="167" fontId="2" fillId="0" borderId="0" xfId="0" applyNumberFormat="1" applyFont="1"/>
    <xf numFmtId="167" fontId="0" fillId="0" borderId="0" xfId="0" applyNumberFormat="1"/>
    <xf numFmtId="165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[DSBC_DSM_HW1.xlsx]Catagory!PivotTable3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9247594050743664E-2"/>
          <c:y val="0.23674911660777384"/>
          <c:w val="0.72267825896762905"/>
          <c:h val="0.574750006955844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Catagory!$B$3:$B$4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F-E441-8794-14A558B0A100}"/>
            </c:ext>
          </c:extLst>
        </c:ser>
        <c:ser>
          <c:idx val="1"/>
          <c:order val="1"/>
          <c:tx>
            <c:strRef>
              <c:f>Catagory!$C$3:$C$4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DF-E441-8794-14A558B0A100}"/>
            </c:ext>
          </c:extLst>
        </c:ser>
        <c:ser>
          <c:idx val="2"/>
          <c:order val="2"/>
          <c:tx>
            <c:strRef>
              <c:f>Catagory!$D$3:$D$4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DF-E441-8794-14A558B0A100}"/>
            </c:ext>
          </c:extLst>
        </c:ser>
        <c:ser>
          <c:idx val="3"/>
          <c:order val="3"/>
          <c:tx>
            <c:strRef>
              <c:f>Catagory!$E$3:$E$4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DF-E441-8794-14A558B0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8827375"/>
        <c:axId val="1079973167"/>
      </c:barChart>
      <c:catAx>
        <c:axId val="107882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73167"/>
        <c:crosses val="autoZero"/>
        <c:auto val="1"/>
        <c:lblAlgn val="ctr"/>
        <c:lblOffset val="100"/>
        <c:noMultiLvlLbl val="0"/>
      </c:catAx>
      <c:valAx>
        <c:axId val="107997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[DSBC_DSM_HW1.xlsx]Sub-Catagory!PivotTable5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75-6543-A174-613477C76223}"/>
            </c:ext>
          </c:extLst>
        </c:ser>
        <c:ser>
          <c:idx val="1"/>
          <c:order val="1"/>
          <c:tx>
            <c:strRef>
              <c:f>'Sub-Catagory'!$C$4:$C$5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75-6543-A174-613477C76223}"/>
            </c:ext>
          </c:extLst>
        </c:ser>
        <c:ser>
          <c:idx val="2"/>
          <c:order val="2"/>
          <c:tx>
            <c:strRef>
              <c:f>'Sub-Catagory'!$D$4:$D$5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75-6543-A174-613477C76223}"/>
            </c:ext>
          </c:extLst>
        </c:ser>
        <c:ser>
          <c:idx val="3"/>
          <c:order val="3"/>
          <c:tx>
            <c:strRef>
              <c:f>'Sub-Catagory'!$E$4:$E$5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75-6543-A174-613477C76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9893647"/>
        <c:axId val="1140977375"/>
      </c:barChart>
      <c:catAx>
        <c:axId val="15198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977375"/>
        <c:crosses val="autoZero"/>
        <c:auto val="1"/>
        <c:lblAlgn val="ctr"/>
        <c:lblOffset val="100"/>
        <c:noMultiLvlLbl val="0"/>
      </c:catAx>
      <c:valAx>
        <c:axId val="11409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8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[DSBC_DSM_HW1.xlsx]Monthly Results!PivotTable8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Results'!$B$6:$B$18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5-FF44-AF8F-34CBA5E83AB1}"/>
            </c:ext>
          </c:extLst>
        </c:ser>
        <c:ser>
          <c:idx val="1"/>
          <c:order val="1"/>
          <c:tx>
            <c:strRef>
              <c:f>'Monthly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Results'!$C$6:$C$18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C-2D45-9D17-2767D7856389}"/>
            </c:ext>
          </c:extLst>
        </c:ser>
        <c:ser>
          <c:idx val="2"/>
          <c:order val="2"/>
          <c:tx>
            <c:strRef>
              <c:f>'Monthly Results'!$D$4:$D$5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Results'!$D$6:$D$18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C-2D45-9D17-2767D7856389}"/>
            </c:ext>
          </c:extLst>
        </c:ser>
        <c:ser>
          <c:idx val="3"/>
          <c:order val="3"/>
          <c:tx>
            <c:strRef>
              <c:f>'Monthly Results'!$E$4:$E$5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Results'!$E$6:$E$18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C-2D45-9D17-2767D7856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7409407"/>
        <c:axId val="1267410095"/>
      </c:lineChart>
      <c:catAx>
        <c:axId val="126740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410095"/>
        <c:crosses val="autoZero"/>
        <c:auto val="1"/>
        <c:lblAlgn val="ctr"/>
        <c:lblOffset val="100"/>
        <c:noMultiLvlLbl val="0"/>
      </c:catAx>
      <c:valAx>
        <c:axId val="126741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4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9-3A41-AFAF-17FEDEF3ECE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9-3A41-AFAF-17FEDEF3ECE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9-3A41-AFAF-17FEDEF3E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309135"/>
        <c:axId val="1115826607"/>
      </c:lineChart>
      <c:catAx>
        <c:axId val="128230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826607"/>
        <c:crosses val="autoZero"/>
        <c:auto val="1"/>
        <c:lblAlgn val="ctr"/>
        <c:lblOffset val="100"/>
        <c:noMultiLvlLbl val="0"/>
      </c:catAx>
      <c:valAx>
        <c:axId val="11158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30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1</xdr:row>
      <xdr:rowOff>139700</xdr:rowOff>
    </xdr:from>
    <xdr:to>
      <xdr:col>11</xdr:col>
      <xdr:colOff>781050</xdr:colOff>
      <xdr:row>20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EB650E-5C2C-9B41-B7E6-FA83CC53E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12</xdr:row>
      <xdr:rowOff>0</xdr:rowOff>
    </xdr:from>
    <xdr:to>
      <xdr:col>15</xdr:col>
      <xdr:colOff>266700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BB547-D1BB-0746-A131-097ADC3F6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6</xdr:row>
      <xdr:rowOff>139700</xdr:rowOff>
    </xdr:from>
    <xdr:to>
      <xdr:col>13</xdr:col>
      <xdr:colOff>139700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98A87-107A-0149-AF4E-14694DCC8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14</xdr:row>
      <xdr:rowOff>165100</xdr:rowOff>
    </xdr:from>
    <xdr:to>
      <xdr:col>8</xdr:col>
      <xdr:colOff>266700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18655-52F8-A84B-92D7-24F79335B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" refreshedDate="43504.594898263887" createdVersion="6" refreshedVersion="6" minRefreshableVersion="3" recordCount="4114" xr:uid="{34D105EC-CB37-E44B-904E-E652CB5E0BFA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g.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" refreshedDate="43506.65275601852" createdVersion="6" refreshedVersion="6" minRefreshableVersion="3" recordCount="4114" xr:uid="{36C1DC23-4F60-7843-B2EB-B7C0A00D17AD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g.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5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9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 (Date Created Conversion)" numFmtId="0" databaseField="0">
      <fieldGroup base="19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9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78C6F-372E-F542-879A-57B8B89DB8AB}" name="PivotTable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0DC42-F355-5C4B-BA7C-958E52B0A880}" name="PivotTable5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DFF5C-9797-6549-9163-5C7D647956E3}" name="PivotTable8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4:F18" firstHeaderRow="1" firstDataRow="2" firstDataCol="1" rowPageCount="2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713C0-8AD0-804C-9617-6AA6DD4EF0CF}">
  <sheetPr codeName="Sheet1"/>
  <dimension ref="A1:F14"/>
  <sheetViews>
    <sheetView topLeftCell="E3" zoomScale="192" workbookViewId="0">
      <selection activeCell="B31" sqref="B31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8322</v>
      </c>
    </row>
    <row r="3" spans="1:6" x14ac:dyDescent="0.2">
      <c r="A3" s="9" t="s">
        <v>8321</v>
      </c>
      <c r="B3" s="9" t="s">
        <v>8320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10" t="s">
        <v>8323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19897-4A4A-BF48-80B4-478D5F6FB077}">
  <sheetPr codeName="Sheet2"/>
  <dimension ref="A1:F47"/>
  <sheetViews>
    <sheetView topLeftCell="E4" zoomScale="132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8322</v>
      </c>
    </row>
    <row r="2" spans="1:6" x14ac:dyDescent="0.2">
      <c r="A2" s="9" t="s">
        <v>8308</v>
      </c>
      <c r="B2" t="s">
        <v>8322</v>
      </c>
    </row>
    <row r="4" spans="1:6" x14ac:dyDescent="0.2">
      <c r="A4" s="9" t="s">
        <v>8321</v>
      </c>
      <c r="B4" s="9" t="s">
        <v>8320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7E9D-EE65-DB45-BB17-6533EE535596}">
  <sheetPr codeName="Sheet3"/>
  <dimension ref="A1:F18"/>
  <sheetViews>
    <sheetView tabSelected="1" zoomScale="90" workbookViewId="0">
      <selection activeCell="J28" sqref="J28"/>
    </sheetView>
  </sheetViews>
  <sheetFormatPr baseColWidth="10" defaultRowHeight="15" x14ac:dyDescent="0.2"/>
  <cols>
    <col min="1" max="1" width="25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8322</v>
      </c>
    </row>
    <row r="2" spans="1:6" x14ac:dyDescent="0.2">
      <c r="A2" s="9" t="s">
        <v>8379</v>
      </c>
      <c r="B2" t="s">
        <v>8322</v>
      </c>
    </row>
    <row r="4" spans="1:6" x14ac:dyDescent="0.2">
      <c r="A4" s="9" t="s">
        <v>8321</v>
      </c>
      <c r="B4" s="9" t="s">
        <v>8320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6" t="s">
        <v>8373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">
      <c r="A9" s="16" t="s">
        <v>8376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2">
      <c r="A10" s="16" t="s">
        <v>8367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2">
      <c r="A11" s="16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">
      <c r="A12" s="16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">
      <c r="A13" s="16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">
      <c r="A14" s="16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">
      <c r="A15" s="16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">
      <c r="A16" s="16" t="s">
        <v>8372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2">
      <c r="A17" s="16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">
      <c r="A18" s="16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M1" zoomScale="90" zoomScaleNormal="9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6" customWidth="1"/>
    <col min="16" max="16" width="16.33203125" style="8" customWidth="1"/>
    <col min="18" max="18" width="14.1640625" customWidth="1"/>
    <col min="19" max="19" width="24.1640625" style="1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8366</v>
      </c>
      <c r="T1" s="1" t="s">
        <v>8365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 t="shared" ref="S2:S33" si="0">(((I2/60)/60)/24)+DATE(1970,1,1)+(-6/24)</f>
        <v>42207.875</v>
      </c>
      <c r="T2" s="12">
        <f t="shared" ref="T2:T33" si="1">(((J2/60)/60)/24)+DATE(1970,1,1)+(-6/24)</f>
        <v>42176.757071759261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4">
        <f t="shared" si="0"/>
        <v>42796.350497685184</v>
      </c>
      <c r="T3" s="12">
        <f t="shared" si="1"/>
        <v>42766.350497685184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5">E4/D4</f>
        <v>1.05</v>
      </c>
      <c r="P4" s="8">
        <f t="shared" si="2"/>
        <v>15</v>
      </c>
      <c r="Q4" t="str">
        <f t="shared" si="3"/>
        <v>film &amp; video</v>
      </c>
      <c r="R4" t="str">
        <f t="shared" si="4"/>
        <v>television</v>
      </c>
      <c r="S4" s="14">
        <f t="shared" si="0"/>
        <v>42415.452349537038</v>
      </c>
      <c r="T4" s="12">
        <f t="shared" si="1"/>
        <v>42405.452349537038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1.0389999999999999</v>
      </c>
      <c r="P5" s="8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4">
        <f t="shared" si="0"/>
        <v>41858.265127314815</v>
      </c>
      <c r="T5" s="12">
        <f t="shared" si="1"/>
        <v>41828.265127314815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1.2299154545454545</v>
      </c>
      <c r="P6" s="8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4">
        <f t="shared" si="0"/>
        <v>42357.584247685183</v>
      </c>
      <c r="T6" s="12">
        <f t="shared" si="1"/>
        <v>42327.584247685183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1.0977744436109027</v>
      </c>
      <c r="P7" s="8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4">
        <f t="shared" si="0"/>
        <v>42579.982638888891</v>
      </c>
      <c r="T7" s="12">
        <f t="shared" si="1"/>
        <v>42563.682951388888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1.064875</v>
      </c>
      <c r="P8" s="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4">
        <f t="shared" si="0"/>
        <v>41803.822337962964</v>
      </c>
      <c r="T8" s="12">
        <f t="shared" si="1"/>
        <v>41793.822337962964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1.0122222222222221</v>
      </c>
      <c r="P9" s="8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4">
        <f t="shared" si="0"/>
        <v>42555.797071759262</v>
      </c>
      <c r="T9" s="12">
        <f t="shared" si="1"/>
        <v>42515.797071759262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1.0004342857142856</v>
      </c>
      <c r="P10" s="8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4">
        <f t="shared" si="0"/>
        <v>42475.625</v>
      </c>
      <c r="T10" s="12">
        <f t="shared" si="1"/>
        <v>42468.69458333333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1.2599800000000001</v>
      </c>
      <c r="P11" s="8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4">
        <f t="shared" si="0"/>
        <v>42476.853518518517</v>
      </c>
      <c r="T11" s="12">
        <f t="shared" si="1"/>
        <v>42446.853518518517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1.0049999999999999</v>
      </c>
      <c r="P12" s="8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4">
        <f t="shared" si="0"/>
        <v>41814.818043981482</v>
      </c>
      <c r="T12" s="12">
        <f t="shared" si="1"/>
        <v>41779.818043981482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1.2050000000000001</v>
      </c>
      <c r="P13" s="8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4">
        <f t="shared" si="0"/>
        <v>42603.875</v>
      </c>
      <c r="T13" s="12">
        <f t="shared" si="1"/>
        <v>42572.528495370367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1.6529333333333334</v>
      </c>
      <c r="P14" s="8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4">
        <f t="shared" si="0"/>
        <v>41835.875</v>
      </c>
      <c r="T14" s="12">
        <f t="shared" si="1"/>
        <v>41791.463252314818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1.5997142857142856</v>
      </c>
      <c r="P15" s="8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4">
        <f t="shared" si="0"/>
        <v>42544.602083333331</v>
      </c>
      <c r="T15" s="12">
        <f t="shared" si="1"/>
        <v>42508.427187499998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1.0093333333333334</v>
      </c>
      <c r="P16" s="8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4">
        <f t="shared" si="0"/>
        <v>41833.332638888889</v>
      </c>
      <c r="T16" s="12">
        <f t="shared" si="1"/>
        <v>41807.77648148148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1.0660000000000001</v>
      </c>
      <c r="P17" s="8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4">
        <f t="shared" si="0"/>
        <v>42274.593055555553</v>
      </c>
      <c r="T17" s="12">
        <f t="shared" si="1"/>
        <v>42256.141875000001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1.0024166666666667</v>
      </c>
      <c r="P18" s="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4">
        <f t="shared" si="0"/>
        <v>41805.979166666664</v>
      </c>
      <c r="T18" s="12">
        <f t="shared" si="1"/>
        <v>41760.546423611115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1.0066666666666666</v>
      </c>
      <c r="P19" s="8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4">
        <f t="shared" si="0"/>
        <v>41947.523402777777</v>
      </c>
      <c r="T19" s="12">
        <f t="shared" si="1"/>
        <v>41917.481736111113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1.0632110000000001</v>
      </c>
      <c r="P20" s="8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4">
        <f t="shared" si="0"/>
        <v>41899.292314814818</v>
      </c>
      <c r="T20" s="12">
        <f t="shared" si="1"/>
        <v>41869.292314814818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1.4529411764705882</v>
      </c>
      <c r="P21" s="8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4">
        <f t="shared" si="0"/>
        <v>42205.566365740742</v>
      </c>
      <c r="T21" s="12">
        <f t="shared" si="1"/>
        <v>42175.566365740742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1.002</v>
      </c>
      <c r="P22" s="8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4">
        <f t="shared" si="0"/>
        <v>42260.508240740746</v>
      </c>
      <c r="T22" s="12">
        <f t="shared" si="1"/>
        <v>42200.508240740746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1.0913513513513513</v>
      </c>
      <c r="P23" s="8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4">
        <f t="shared" si="0"/>
        <v>41908.377187500002</v>
      </c>
      <c r="T23" s="12">
        <f t="shared" si="1"/>
        <v>41878.377187500002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1.1714285714285715</v>
      </c>
      <c r="P24" s="8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4">
        <f t="shared" si="0"/>
        <v>42005.082638888889</v>
      </c>
      <c r="T24" s="12">
        <f t="shared" si="1"/>
        <v>41989.66134259259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1.1850000000000001</v>
      </c>
      <c r="P25" s="8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4">
        <f t="shared" si="0"/>
        <v>42124.388888888891</v>
      </c>
      <c r="T25" s="12">
        <f t="shared" si="1"/>
        <v>42097.528946759259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1.0880768571428572</v>
      </c>
      <c r="P26" s="8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4">
        <f t="shared" si="0"/>
        <v>42262.568750000006</v>
      </c>
      <c r="T26" s="12">
        <f t="shared" si="1"/>
        <v>42229.570173611108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1.3333333333333333</v>
      </c>
      <c r="P27" s="8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4">
        <f t="shared" si="0"/>
        <v>42377.775011574078</v>
      </c>
      <c r="T27" s="12">
        <f t="shared" si="1"/>
        <v>42317.775011574078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1.552</v>
      </c>
      <c r="P28" s="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4">
        <f t="shared" si="0"/>
        <v>41868.265555555554</v>
      </c>
      <c r="T28" s="12">
        <f t="shared" si="1"/>
        <v>41828.265555555554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1.1172500000000001</v>
      </c>
      <c r="P29" s="8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4">
        <f t="shared" si="0"/>
        <v>41958.956400462965</v>
      </c>
      <c r="T29" s="12">
        <f t="shared" si="1"/>
        <v>41928.914733796293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1.0035000000000001</v>
      </c>
      <c r="P30" s="8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4">
        <f t="shared" si="0"/>
        <v>42354.71393518518</v>
      </c>
      <c r="T30" s="12">
        <f t="shared" si="1"/>
        <v>42324.71393518518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1.2333333333333334</v>
      </c>
      <c r="P31" s="8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4">
        <f t="shared" si="0"/>
        <v>41842.42324074074</v>
      </c>
      <c r="T31" s="12">
        <f t="shared" si="1"/>
        <v>41812.42324074074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1.0129975</v>
      </c>
      <c r="P32" s="8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4">
        <f t="shared" si="0"/>
        <v>41872.042997685188</v>
      </c>
      <c r="T32" s="12">
        <f t="shared" si="1"/>
        <v>41842.042997685188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</v>
      </c>
      <c r="P33" s="8">
        <f t="shared" si="2"/>
        <v>13</v>
      </c>
      <c r="Q33" t="str">
        <f t="shared" si="3"/>
        <v>film &amp; video</v>
      </c>
      <c r="R33" t="str">
        <f t="shared" si="4"/>
        <v>television</v>
      </c>
      <c r="S33" s="14">
        <f t="shared" si="0"/>
        <v>42394.54206018518</v>
      </c>
      <c r="T33" s="12">
        <f t="shared" si="1"/>
        <v>42376.54206018518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1.0024604569420035</v>
      </c>
      <c r="P34" s="8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4">
        <f t="shared" ref="S34:S66" si="6">(((I34/60)/60)/24)+DATE(1970,1,1)+(-6/24)</f>
        <v>42502.915972222225</v>
      </c>
      <c r="T34" s="12">
        <f t="shared" ref="T34:T66" si="7">(((J34/60)/60)/24)+DATE(1970,1,1)+(-6/24)</f>
        <v>42461.377511574072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1.0209523809523811</v>
      </c>
      <c r="P35" s="8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4">
        <f t="shared" si="6"/>
        <v>42316.452557870376</v>
      </c>
      <c r="T35" s="12">
        <f t="shared" si="7"/>
        <v>42286.410891203705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1.3046153846153845</v>
      </c>
      <c r="P36" s="8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4">
        <f t="shared" si="6"/>
        <v>41856.071770833332</v>
      </c>
      <c r="T36" s="12">
        <f t="shared" si="7"/>
        <v>41841.071770833332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1.665</v>
      </c>
      <c r="P37" s="8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4">
        <f t="shared" si="6"/>
        <v>42121.75</v>
      </c>
      <c r="T37" s="12">
        <f t="shared" si="7"/>
        <v>42098.041828703703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1.4215</v>
      </c>
      <c r="P38" s="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4">
        <f t="shared" si="6"/>
        <v>42098.015335648146</v>
      </c>
      <c r="T38" s="12">
        <f t="shared" si="7"/>
        <v>42068.057002314818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1.8344090909090909</v>
      </c>
      <c r="P39" s="8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4">
        <f t="shared" si="6"/>
        <v>42062.443043981482</v>
      </c>
      <c r="T39" s="12">
        <f t="shared" si="7"/>
        <v>42032.443043981482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1.1004</v>
      </c>
      <c r="P40" s="8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4">
        <f t="shared" si="6"/>
        <v>41404.807222222218</v>
      </c>
      <c r="T40" s="12">
        <f t="shared" si="7"/>
        <v>41374.807222222218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1.3098000000000001</v>
      </c>
      <c r="P41" s="8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4">
        <f t="shared" si="6"/>
        <v>41784.707638888889</v>
      </c>
      <c r="T41" s="12">
        <f t="shared" si="7"/>
        <v>41753.797083333331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1.0135000000000001</v>
      </c>
      <c r="P42" s="8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4">
        <f t="shared" si="6"/>
        <v>41808.916666666664</v>
      </c>
      <c r="T42" s="12">
        <f t="shared" si="7"/>
        <v>41788.96398148148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</v>
      </c>
      <c r="P43" s="8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4">
        <f t="shared" si="6"/>
        <v>41917.318912037037</v>
      </c>
      <c r="T43" s="12">
        <f t="shared" si="7"/>
        <v>41887.318912037037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1.4185714285714286</v>
      </c>
      <c r="P44" s="8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4">
        <f t="shared" si="6"/>
        <v>42001.389189814814</v>
      </c>
      <c r="T44" s="12">
        <f t="shared" si="7"/>
        <v>41971.389189814814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3.0865999999999998</v>
      </c>
      <c r="P45" s="8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4">
        <f t="shared" si="6"/>
        <v>41832.75</v>
      </c>
      <c r="T45" s="12">
        <f t="shared" si="7"/>
        <v>41802.540347222224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</v>
      </c>
      <c r="P46" s="8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4">
        <f t="shared" si="6"/>
        <v>41918.848807870374</v>
      </c>
      <c r="T46" s="12">
        <f t="shared" si="7"/>
        <v>41873.848807870374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1.2</v>
      </c>
      <c r="P47" s="8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4">
        <f t="shared" si="6"/>
        <v>42487.373923611114</v>
      </c>
      <c r="T47" s="12">
        <f t="shared" si="7"/>
        <v>42457.373923611114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1.0416666666666667</v>
      </c>
      <c r="P48" s="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4">
        <f t="shared" si="6"/>
        <v>42353.714976851858</v>
      </c>
      <c r="T48" s="12">
        <f t="shared" si="7"/>
        <v>42323.714976851858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1.0761100000000001</v>
      </c>
      <c r="P49" s="8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4">
        <f t="shared" si="6"/>
        <v>41992.611192129625</v>
      </c>
      <c r="T49" s="12">
        <f t="shared" si="7"/>
        <v>41932.569525462961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1.0794999999999999</v>
      </c>
      <c r="P50" s="8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4">
        <f t="shared" si="6"/>
        <v>42064.25</v>
      </c>
      <c r="T50" s="12">
        <f t="shared" si="7"/>
        <v>42033.266898148147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</v>
      </c>
      <c r="P51" s="8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4">
        <f t="shared" si="6"/>
        <v>42300.926446759258</v>
      </c>
      <c r="T51" s="12">
        <f t="shared" si="7"/>
        <v>42270.926446759258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</v>
      </c>
      <c r="P52" s="8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4">
        <f t="shared" si="6"/>
        <v>42034.458333333328</v>
      </c>
      <c r="T52" s="12">
        <f t="shared" si="7"/>
        <v>41995.502986111111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1.2801818181818181</v>
      </c>
      <c r="P53" s="8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4">
        <f t="shared" si="6"/>
        <v>42226.678668981483</v>
      </c>
      <c r="T53" s="12">
        <f t="shared" si="7"/>
        <v>42196.678668981483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1.1620999999999999</v>
      </c>
      <c r="P54" s="8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4">
        <f t="shared" si="6"/>
        <v>41837.451921296299</v>
      </c>
      <c r="T54" s="12">
        <f t="shared" si="7"/>
        <v>41807.451921296299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1.0963333333333334</v>
      </c>
      <c r="P55" s="8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4">
        <f t="shared" si="6"/>
        <v>41733.666666666664</v>
      </c>
      <c r="T55" s="12">
        <f t="shared" si="7"/>
        <v>41719.299131944441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1.01</v>
      </c>
      <c r="P56" s="8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4">
        <f t="shared" si="6"/>
        <v>42363.463206018518</v>
      </c>
      <c r="T56" s="12">
        <f t="shared" si="7"/>
        <v>42333.463206018518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1.2895348837209302</v>
      </c>
      <c r="P57" s="8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4">
        <f t="shared" si="6"/>
        <v>42517.718935185185</v>
      </c>
      <c r="T57" s="12">
        <f t="shared" si="7"/>
        <v>42496.718935185185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1.0726249999999999</v>
      </c>
      <c r="P58" s="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4">
        <f t="shared" si="6"/>
        <v>42163.416666666672</v>
      </c>
      <c r="T58" s="12">
        <f t="shared" si="7"/>
        <v>42149.298888888887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1.0189999999999999</v>
      </c>
      <c r="P59" s="8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4">
        <f t="shared" si="6"/>
        <v>42119.58289351852</v>
      </c>
      <c r="T59" s="12">
        <f t="shared" si="7"/>
        <v>42089.58289351852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1.0290999999999999</v>
      </c>
      <c r="P60" s="8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4">
        <f t="shared" si="6"/>
        <v>41962.536712962959</v>
      </c>
      <c r="T60" s="12">
        <f t="shared" si="7"/>
        <v>41932.495046296295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1.0012570000000001</v>
      </c>
      <c r="P61" s="8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4">
        <f t="shared" si="6"/>
        <v>42261.625</v>
      </c>
      <c r="T61" s="12">
        <f t="shared" si="7"/>
        <v>42229.98583333334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1.0329622222222221</v>
      </c>
      <c r="P62" s="8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4">
        <f t="shared" si="6"/>
        <v>41720.75</v>
      </c>
      <c r="T62" s="12">
        <f t="shared" si="7"/>
        <v>41701.651817129627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1.4830000000000001</v>
      </c>
      <c r="P63" s="8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4">
        <f t="shared" si="6"/>
        <v>41431.564317129632</v>
      </c>
      <c r="T63" s="12">
        <f t="shared" si="7"/>
        <v>41409.564317129632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1.5473333333333332</v>
      </c>
      <c r="P64" s="8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4">
        <f t="shared" si="6"/>
        <v>41336.549513888887</v>
      </c>
      <c r="T64" s="12">
        <f t="shared" si="7"/>
        <v>41311.549513888887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1.1351849999999999</v>
      </c>
      <c r="P65" s="8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4">
        <f t="shared" si="6"/>
        <v>41635.957638888889</v>
      </c>
      <c r="T65" s="12">
        <f t="shared" si="7"/>
        <v>41612.662187499998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1.7333333333333334</v>
      </c>
      <c r="P66" s="8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4">
        <f t="shared" si="6"/>
        <v>41462.76829861111</v>
      </c>
      <c r="T66" s="12">
        <f t="shared" si="7"/>
        <v>41432.76829861111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1.0752857142857142</v>
      </c>
      <c r="P67" s="8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4">
        <f t="shared" ref="S67:S130" si="11">(((I67/60)/60)/24)+DATE(1970,1,1)+(-6/24)</f>
        <v>41861.999305555553</v>
      </c>
      <c r="T67" s="12">
        <f t="shared" ref="T67:T130" si="12">(((J67/60)/60)/24)+DATE(1970,1,1)+(-6/24)</f>
        <v>41835.571226851855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13">E68/D68</f>
        <v>1.1859999999999999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4">
        <f t="shared" si="11"/>
        <v>42569.599768518514</v>
      </c>
      <c r="T68" s="12">
        <f t="shared" si="12"/>
        <v>42539.599768518514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3"/>
        <v>1.1625000000000001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4">
        <f t="shared" si="11"/>
        <v>41105.333379629628</v>
      </c>
      <c r="T69" s="12">
        <f t="shared" si="12"/>
        <v>41075.333379629628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3"/>
        <v>1.2716666666666667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4">
        <f t="shared" si="11"/>
        <v>41693.319340277776</v>
      </c>
      <c r="T70" s="12">
        <f t="shared" si="12"/>
        <v>41663.319340277776</v>
      </c>
    </row>
    <row r="71" spans="1:20" ht="6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3"/>
        <v>1.109423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4">
        <f t="shared" si="11"/>
        <v>40818.040972222225</v>
      </c>
      <c r="T71" s="12">
        <f t="shared" si="12"/>
        <v>40785.937789351854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3"/>
        <v>1.272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4">
        <f t="shared" si="11"/>
        <v>40790.646354166667</v>
      </c>
      <c r="T72" s="12">
        <f t="shared" si="12"/>
        <v>40730.646354166667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3"/>
        <v>1.2394444444444443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4">
        <f t="shared" si="11"/>
        <v>41057.021493055552</v>
      </c>
      <c r="T73" s="12">
        <f t="shared" si="12"/>
        <v>40997.021493055552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3"/>
        <v>1.084090909090909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4">
        <f t="shared" si="11"/>
        <v>41227.75</v>
      </c>
      <c r="T74" s="12">
        <f t="shared" si="12"/>
        <v>41207.760196759256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3"/>
        <v>1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4">
        <f t="shared" si="11"/>
        <v>40665.915972222225</v>
      </c>
      <c r="T75" s="12">
        <f t="shared" si="12"/>
        <v>40587.50675925926</v>
      </c>
    </row>
    <row r="76" spans="1:20" ht="6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3"/>
        <v>1.1293199999999999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4">
        <f t="shared" si="11"/>
        <v>42390.237210648149</v>
      </c>
      <c r="T76" s="12">
        <f t="shared" si="12"/>
        <v>42360.237210648149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3"/>
        <v>1.1542857142857144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4">
        <f t="shared" si="11"/>
        <v>41386.959166666667</v>
      </c>
      <c r="T77" s="12">
        <f t="shared" si="12"/>
        <v>41356.959166666667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3"/>
        <v>1.5333333333333334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4">
        <f t="shared" si="11"/>
        <v>40904.483310185184</v>
      </c>
      <c r="T78" s="12">
        <f t="shared" si="12"/>
        <v>40844.441643518519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3"/>
        <v>3.9249999999999998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4">
        <f t="shared" si="11"/>
        <v>41049.874305555553</v>
      </c>
      <c r="T79" s="12">
        <f t="shared" si="12"/>
        <v>40996.894872685189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3"/>
        <v>27.02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4">
        <f t="shared" si="11"/>
        <v>42614.480567129634</v>
      </c>
      <c r="T80" s="12">
        <f t="shared" si="12"/>
        <v>42604.480567129634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3"/>
        <v>1.27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4">
        <f t="shared" si="11"/>
        <v>41754.526539351849</v>
      </c>
      <c r="T81" s="12">
        <f t="shared" si="12"/>
        <v>41724.526539351849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3"/>
        <v>1.0725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4">
        <f t="shared" si="11"/>
        <v>41617.833981481483</v>
      </c>
      <c r="T82" s="12">
        <f t="shared" si="12"/>
        <v>41582.833981481483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3"/>
        <v>1.98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4">
        <f t="shared" si="11"/>
        <v>41103.876388888886</v>
      </c>
      <c r="T83" s="12">
        <f t="shared" si="12"/>
        <v>41099.908877314818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3"/>
        <v>1.0001249999999999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4">
        <f t="shared" si="11"/>
        <v>40825.570150462961</v>
      </c>
      <c r="T84" s="12">
        <f t="shared" si="12"/>
        <v>40795.570150462961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3"/>
        <v>1.0249999999999999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4">
        <f t="shared" si="11"/>
        <v>42057.229166666672</v>
      </c>
      <c r="T85" s="12">
        <f t="shared" si="12"/>
        <v>42042.365613425922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3"/>
        <v>1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4">
        <f t="shared" si="11"/>
        <v>40678.507939814815</v>
      </c>
      <c r="T86" s="12">
        <f t="shared" si="12"/>
        <v>40648.507939814815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3"/>
        <v>1.2549999999999999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4">
        <f t="shared" si="11"/>
        <v>40808.875428240739</v>
      </c>
      <c r="T87" s="12">
        <f t="shared" si="12"/>
        <v>40778.875428240739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3"/>
        <v>1.0646666666666667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4">
        <f t="shared" si="11"/>
        <v>42365.34774305555</v>
      </c>
      <c r="T88" s="12">
        <f t="shared" si="12"/>
        <v>42291.306076388893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3"/>
        <v>1.046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4">
        <f t="shared" si="11"/>
        <v>40331.820138888892</v>
      </c>
      <c r="T89" s="12">
        <f t="shared" si="12"/>
        <v>40322.28938657407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3"/>
        <v>1.0285714285714285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4">
        <f t="shared" si="11"/>
        <v>41812.40892361111</v>
      </c>
      <c r="T90" s="12">
        <f t="shared" si="12"/>
        <v>41786.40892361111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3"/>
        <v>1.1506666666666667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4">
        <f t="shared" si="11"/>
        <v>41427.502222222225</v>
      </c>
      <c r="T91" s="12">
        <f t="shared" si="12"/>
        <v>41402.502222222225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3"/>
        <v>1.004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4">
        <f t="shared" si="11"/>
        <v>40736.047442129631</v>
      </c>
      <c r="T92" s="12">
        <f t="shared" si="12"/>
        <v>40706.047442129631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3"/>
        <v>1.2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4">
        <f t="shared" si="11"/>
        <v>40680.152361111112</v>
      </c>
      <c r="T93" s="12">
        <f t="shared" si="12"/>
        <v>40619.152361111112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3"/>
        <v>1.052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4">
        <f t="shared" si="11"/>
        <v>42767.083333333328</v>
      </c>
      <c r="T94" s="12">
        <f t="shared" si="12"/>
        <v>42720.948877314819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3"/>
        <v>1.1060000000000001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4">
        <f t="shared" si="11"/>
        <v>41093.625</v>
      </c>
      <c r="T95" s="12">
        <f t="shared" si="12"/>
        <v>41065.608067129629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3"/>
        <v>1.04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4">
        <f t="shared" si="11"/>
        <v>41736.467847222222</v>
      </c>
      <c r="T96" s="12">
        <f t="shared" si="12"/>
        <v>41716.467847222222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3"/>
        <v>1.3142857142857143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4">
        <f t="shared" si="11"/>
        <v>40964.755104166667</v>
      </c>
      <c r="T97" s="12">
        <f t="shared" si="12"/>
        <v>40934.755104166667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3"/>
        <v>1.1466666666666667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4">
        <f t="shared" si="11"/>
        <v>40390.875</v>
      </c>
      <c r="T98" s="12">
        <f t="shared" si="12"/>
        <v>40324.412511574075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3"/>
        <v>1.0625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4">
        <f t="shared" si="11"/>
        <v>40735.885208333333</v>
      </c>
      <c r="T99" s="12">
        <f t="shared" si="12"/>
        <v>40705.885208333333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3"/>
        <v>1.0625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4">
        <f t="shared" si="11"/>
        <v>41250.729166666664</v>
      </c>
      <c r="T100" s="12">
        <f t="shared" si="12"/>
        <v>41214.54483796296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3"/>
        <v>1.0601933333333333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4">
        <f t="shared" si="11"/>
        <v>41661.652766203704</v>
      </c>
      <c r="T101" s="12">
        <f t="shared" si="12"/>
        <v>41631.652766203704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3"/>
        <v>1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4">
        <f t="shared" si="11"/>
        <v>41217.544976851852</v>
      </c>
      <c r="T102" s="12">
        <f t="shared" si="12"/>
        <v>41197.503310185188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3"/>
        <v>1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4">
        <f t="shared" si="11"/>
        <v>41298.526736111111</v>
      </c>
      <c r="T103" s="12">
        <f t="shared" si="12"/>
        <v>41274.526736111111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3"/>
        <v>1.2775000000000001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4">
        <f t="shared" si="11"/>
        <v>40534.881168981483</v>
      </c>
      <c r="T104" s="12">
        <f t="shared" si="12"/>
        <v>40504.881168981483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3"/>
        <v>1.0515384615384615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4">
        <f t="shared" si="11"/>
        <v>41705.555902777778</v>
      </c>
      <c r="T105" s="12">
        <f t="shared" si="12"/>
        <v>41682.555902777778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3"/>
        <v>1.2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4">
        <f t="shared" si="11"/>
        <v>40635.791666666664</v>
      </c>
      <c r="T106" s="12">
        <f t="shared" si="12"/>
        <v>40612.445208333331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3"/>
        <v>1.074090909090909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4">
        <f t="shared" si="11"/>
        <v>42503.75</v>
      </c>
      <c r="T107" s="12">
        <f t="shared" si="12"/>
        <v>42485.474768518514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3"/>
        <v>1.0049999999999999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4">
        <f t="shared" si="11"/>
        <v>41001.526631944449</v>
      </c>
      <c r="T108" s="12">
        <f t="shared" si="12"/>
        <v>40987.526631944449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3"/>
        <v>1.0246666666666666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4">
        <f t="shared" si="11"/>
        <v>40657.732488425929</v>
      </c>
      <c r="T109" s="12">
        <f t="shared" si="12"/>
        <v>40635.732488425929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3"/>
        <v>2.4666666666666668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4">
        <f t="shared" si="11"/>
        <v>41425.363078703704</v>
      </c>
      <c r="T110" s="12">
        <f t="shared" si="12"/>
        <v>41365.363078703704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3"/>
        <v>2.1949999999999998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4">
        <f t="shared" si="11"/>
        <v>40599.775810185187</v>
      </c>
      <c r="T111" s="12">
        <f t="shared" si="12"/>
        <v>40569.775810185187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3"/>
        <v>1.3076923076923077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4">
        <f t="shared" si="11"/>
        <v>41591.999305555553</v>
      </c>
      <c r="T112" s="12">
        <f t="shared" si="12"/>
        <v>41557.699687500004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3"/>
        <v>1.5457142857142858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4">
        <f t="shared" si="11"/>
        <v>42155.083182870367</v>
      </c>
      <c r="T113" s="12">
        <f t="shared" si="12"/>
        <v>42125.083182870367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3"/>
        <v>1.04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4">
        <f t="shared" si="11"/>
        <v>41741.833333333336</v>
      </c>
      <c r="T114" s="12">
        <f t="shared" si="12"/>
        <v>41717.793032407404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3"/>
        <v>1.41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4">
        <f t="shared" si="11"/>
        <v>40761.375</v>
      </c>
      <c r="T115" s="12">
        <f t="shared" si="12"/>
        <v>40753.508425925924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3"/>
        <v>1.0333333333333334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4">
        <f t="shared" si="11"/>
        <v>40921.02416666667</v>
      </c>
      <c r="T116" s="12">
        <f t="shared" si="12"/>
        <v>40861.02416666667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3"/>
        <v>1.4044444444444444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4">
        <f t="shared" si="11"/>
        <v>40943.488935185182</v>
      </c>
      <c r="T117" s="12">
        <f t="shared" si="12"/>
        <v>40918.488935185182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3"/>
        <v>1.1365714285714286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4">
        <f t="shared" si="11"/>
        <v>40641.205497685187</v>
      </c>
      <c r="T118" s="12">
        <f t="shared" si="12"/>
        <v>40595.247164351851</v>
      </c>
    </row>
    <row r="119" spans="1:20" ht="6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3"/>
        <v>1.0049377777777779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4">
        <f t="shared" si="11"/>
        <v>40338.541666666664</v>
      </c>
      <c r="T119" s="12">
        <f t="shared" si="12"/>
        <v>40248.584999999999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3"/>
        <v>1.1303159999999999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4">
        <f t="shared" si="11"/>
        <v>40752.803657407407</v>
      </c>
      <c r="T120" s="12">
        <f t="shared" si="12"/>
        <v>40722.803657407407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3"/>
        <v>1.0455692307692308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4">
        <f t="shared" si="11"/>
        <v>40768.708333333336</v>
      </c>
      <c r="T121" s="12">
        <f t="shared" si="12"/>
        <v>40738.819282407407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3"/>
        <v>1.4285714285714287E-4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4">
        <f t="shared" si="11"/>
        <v>42645.799849537041</v>
      </c>
      <c r="T122" s="12">
        <f t="shared" si="12"/>
        <v>42615.799849537041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3"/>
        <v>3.3333333333333332E-4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4">
        <f t="shared" si="11"/>
        <v>42112.177777777775</v>
      </c>
      <c r="T123" s="12">
        <f t="shared" si="12"/>
        <v>42096.454976851848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3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4">
        <f t="shared" si="11"/>
        <v>42653.181793981479</v>
      </c>
      <c r="T124" s="12">
        <f t="shared" si="12"/>
        <v>42593.181793981479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3"/>
        <v>2.7454545454545453E-3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4">
        <f t="shared" si="11"/>
        <v>41940.666666666664</v>
      </c>
      <c r="T125" s="12">
        <f t="shared" si="12"/>
        <v>41904.531990740739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3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4">
        <f t="shared" si="11"/>
        <v>42139.678726851853</v>
      </c>
      <c r="T126" s="12">
        <f t="shared" si="12"/>
        <v>42114.678726851853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3"/>
        <v>0.14000000000000001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4">
        <f t="shared" si="11"/>
        <v>42769.743981481486</v>
      </c>
      <c r="T127" s="12">
        <f t="shared" si="12"/>
        <v>42709.743981481486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3"/>
        <v>5.5480000000000002E-2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4">
        <f t="shared" si="11"/>
        <v>42165.833333333328</v>
      </c>
      <c r="T128" s="12">
        <f t="shared" si="12"/>
        <v>42135.339548611111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3"/>
        <v>2.375E-2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4">
        <f t="shared" si="11"/>
        <v>42097.332650462966</v>
      </c>
      <c r="T129" s="12">
        <f t="shared" si="12"/>
        <v>42067.37431712963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3"/>
        <v>1.8669999999999999E-2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4">
        <f t="shared" si="11"/>
        <v>42662.97792824074</v>
      </c>
      <c r="T130" s="12">
        <f t="shared" si="12"/>
        <v>42627.97792824074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3"/>
        <v>0</v>
      </c>
      <c r="P131" s="8" t="e">
        <f t="shared" ref="P131:P194" si="14">E131/L131</f>
        <v>#DIV/0!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14">
        <f t="shared" ref="S131:S194" si="17">(((I131/60)/60)/24)+DATE(1970,1,1)+(-6/24)</f>
        <v>41942.687303240738</v>
      </c>
      <c r="T131" s="12">
        <f t="shared" ref="T131:T194" si="18">(((J131/60)/60)/24)+DATE(1970,1,1)+(-6/24)</f>
        <v>41882.687303240738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9">E132/D132</f>
        <v>0</v>
      </c>
      <c r="P132" s="8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4">
        <f t="shared" si="17"/>
        <v>41806.594444444447</v>
      </c>
      <c r="T132" s="12">
        <f t="shared" si="18"/>
        <v>41778.665416666663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9"/>
        <v>0</v>
      </c>
      <c r="P133" s="8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4">
        <f t="shared" si="17"/>
        <v>42556.75</v>
      </c>
      <c r="T133" s="12">
        <f t="shared" si="18"/>
        <v>42541.587511574078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9"/>
        <v>9.5687499999999995E-2</v>
      </c>
      <c r="P134" s="8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4">
        <f t="shared" si="17"/>
        <v>41950.604247685187</v>
      </c>
      <c r="T134" s="12">
        <f t="shared" si="18"/>
        <v>41905.562581018516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9"/>
        <v>0</v>
      </c>
      <c r="P135" s="8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4">
        <f t="shared" si="17"/>
        <v>42521.479861111111</v>
      </c>
      <c r="T135" s="12">
        <f t="shared" si="18"/>
        <v>42491.55768518518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9"/>
        <v>0</v>
      </c>
      <c r="P136" s="8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4">
        <f t="shared" si="17"/>
        <v>42251.458333333328</v>
      </c>
      <c r="T136" s="12">
        <f t="shared" si="18"/>
        <v>42221.659930555557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9"/>
        <v>0.13433333333333333</v>
      </c>
      <c r="P137" s="8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4">
        <f t="shared" si="17"/>
        <v>41821.541666666664</v>
      </c>
      <c r="T137" s="12">
        <f t="shared" si="18"/>
        <v>41788.131909722222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9"/>
        <v>0</v>
      </c>
      <c r="P138" s="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4">
        <f t="shared" si="17"/>
        <v>42140.177777777775</v>
      </c>
      <c r="T138" s="12">
        <f t="shared" si="18"/>
        <v>42096.160115740742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9"/>
        <v>0</v>
      </c>
      <c r="P139" s="8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4">
        <f t="shared" si="17"/>
        <v>42289.323993055557</v>
      </c>
      <c r="T139" s="12">
        <f t="shared" si="18"/>
        <v>42239.323993055557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9"/>
        <v>3.1413333333333335E-2</v>
      </c>
      <c r="P140" s="8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4">
        <f t="shared" si="17"/>
        <v>42216.957638888889</v>
      </c>
      <c r="T140" s="12">
        <f t="shared" si="18"/>
        <v>42186.007418981477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9"/>
        <v>1</v>
      </c>
      <c r="P141" s="8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4">
        <f t="shared" si="17"/>
        <v>42197.670972222222</v>
      </c>
      <c r="T141" s="12">
        <f t="shared" si="18"/>
        <v>42187.670972222222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9"/>
        <v>0</v>
      </c>
      <c r="P142" s="8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4">
        <f t="shared" si="17"/>
        <v>42082.90662037037</v>
      </c>
      <c r="T142" s="12">
        <f t="shared" si="18"/>
        <v>42052.948287037041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9"/>
        <v>0.10775</v>
      </c>
      <c r="P143" s="8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4">
        <f t="shared" si="17"/>
        <v>42154.903043981481</v>
      </c>
      <c r="T143" s="12">
        <f t="shared" si="18"/>
        <v>42109.903043981481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9"/>
        <v>3.3333333333333335E-3</v>
      </c>
      <c r="P144" s="8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4">
        <f t="shared" si="17"/>
        <v>41959.684930555552</v>
      </c>
      <c r="T144" s="12">
        <f t="shared" si="18"/>
        <v>41938.643263888887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9"/>
        <v>0</v>
      </c>
      <c r="P145" s="8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4">
        <f t="shared" si="17"/>
        <v>42615.996527777781</v>
      </c>
      <c r="T145" s="12">
        <f t="shared" si="18"/>
        <v>42558.814143518524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9"/>
        <v>0.27600000000000002</v>
      </c>
      <c r="P146" s="8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4">
        <f t="shared" si="17"/>
        <v>42107.47074074074</v>
      </c>
      <c r="T146" s="12">
        <f t="shared" si="18"/>
        <v>42047.512407407412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9"/>
        <v>7.5111111111111115E-2</v>
      </c>
      <c r="P147" s="8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4">
        <f t="shared" si="17"/>
        <v>42227.292268518519</v>
      </c>
      <c r="T147" s="12">
        <f t="shared" si="18"/>
        <v>42200.292268518519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9"/>
        <v>5.7499999999999999E-3</v>
      </c>
      <c r="P148" s="8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4">
        <f t="shared" si="17"/>
        <v>42752.766180555554</v>
      </c>
      <c r="T148" s="12">
        <f t="shared" si="18"/>
        <v>42692.766180555554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9"/>
        <v>0</v>
      </c>
      <c r="P149" s="8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4">
        <f t="shared" si="17"/>
        <v>42012.512499999997</v>
      </c>
      <c r="T149" s="12">
        <f t="shared" si="18"/>
        <v>41969.517824074079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9"/>
        <v>8.0000000000000004E-4</v>
      </c>
      <c r="P150" s="8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4">
        <f t="shared" si="17"/>
        <v>42427.031666666662</v>
      </c>
      <c r="T150" s="12">
        <f t="shared" si="18"/>
        <v>42397.031666666662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9"/>
        <v>9.1999999999999998E-3</v>
      </c>
      <c r="P151" s="8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4">
        <f t="shared" si="17"/>
        <v>41998.083333333328</v>
      </c>
      <c r="T151" s="12">
        <f t="shared" si="18"/>
        <v>41967.922106481477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9"/>
        <v>0.23163076923076922</v>
      </c>
      <c r="P152" s="8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4">
        <f t="shared" si="17"/>
        <v>42149.911828703705</v>
      </c>
      <c r="T152" s="12">
        <f t="shared" si="18"/>
        <v>42089.911828703705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9"/>
        <v>5.5999999999999995E-4</v>
      </c>
      <c r="P153" s="8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4">
        <f t="shared" si="17"/>
        <v>42173.300821759258</v>
      </c>
      <c r="T153" s="12">
        <f t="shared" si="18"/>
        <v>42113.300821759258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9"/>
        <v>7.8947368421052633E-5</v>
      </c>
      <c r="P154" s="8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4">
        <f t="shared" si="17"/>
        <v>41904.827546296299</v>
      </c>
      <c r="T154" s="12">
        <f t="shared" si="18"/>
        <v>41874.827546296299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9"/>
        <v>7.1799999999999998E-3</v>
      </c>
      <c r="P155" s="8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4">
        <f t="shared" si="17"/>
        <v>41975.377824074079</v>
      </c>
      <c r="T155" s="12">
        <f t="shared" si="18"/>
        <v>41933.336157407408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9"/>
        <v>2.6666666666666668E-2</v>
      </c>
      <c r="P156" s="8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4">
        <f t="shared" si="17"/>
        <v>42158.297395833331</v>
      </c>
      <c r="T156" s="12">
        <f t="shared" si="18"/>
        <v>42115.297395833331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9"/>
        <v>6.0000000000000002E-5</v>
      </c>
      <c r="P157" s="8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4">
        <f t="shared" si="17"/>
        <v>42208.309432870374</v>
      </c>
      <c r="T157" s="12">
        <f t="shared" si="18"/>
        <v>42168.309432870374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9"/>
        <v>5.0999999999999997E-2</v>
      </c>
      <c r="P158" s="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4">
        <f t="shared" si="17"/>
        <v>41853.874953703707</v>
      </c>
      <c r="T158" s="12">
        <f t="shared" si="18"/>
        <v>41793.874953703707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9"/>
        <v>2.671118530884808E-3</v>
      </c>
      <c r="P159" s="8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4">
        <f t="shared" si="17"/>
        <v>42426.661712962959</v>
      </c>
      <c r="T159" s="12">
        <f t="shared" si="18"/>
        <v>42396.661712962959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9"/>
        <v>0</v>
      </c>
      <c r="P160" s="8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4">
        <f t="shared" si="17"/>
        <v>41933.82671296296</v>
      </c>
      <c r="T160" s="12">
        <f t="shared" si="18"/>
        <v>41903.82671296296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9"/>
        <v>2.0000000000000002E-5</v>
      </c>
      <c r="P161" s="8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4">
        <f t="shared" si="17"/>
        <v>42554.184548611112</v>
      </c>
      <c r="T161" s="12">
        <f t="shared" si="18"/>
        <v>42514.184548611112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9"/>
        <v>0</v>
      </c>
      <c r="P162" s="8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4">
        <f t="shared" si="17"/>
        <v>42231.663090277783</v>
      </c>
      <c r="T162" s="12">
        <f t="shared" si="18"/>
        <v>42171.663090277783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9"/>
        <v>1E-4</v>
      </c>
      <c r="P163" s="8">
        <f t="shared" si="14"/>
        <v>5</v>
      </c>
      <c r="Q163" t="str">
        <f t="shared" si="15"/>
        <v>film &amp; video</v>
      </c>
      <c r="R163" t="str">
        <f t="shared" si="16"/>
        <v>drama</v>
      </c>
      <c r="S163" s="14">
        <f t="shared" si="17"/>
        <v>41822.437442129631</v>
      </c>
      <c r="T163" s="12">
        <f t="shared" si="18"/>
        <v>41792.437442129631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9"/>
        <v>0.15535714285714286</v>
      </c>
      <c r="P164" s="8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4">
        <f t="shared" si="17"/>
        <v>41867.737500000003</v>
      </c>
      <c r="T164" s="12">
        <f t="shared" si="18"/>
        <v>41834.876805555556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9"/>
        <v>0</v>
      </c>
      <c r="P165" s="8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4">
        <f t="shared" si="17"/>
        <v>42277.75</v>
      </c>
      <c r="T165" s="12">
        <f t="shared" si="18"/>
        <v>42243.711273148147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9"/>
        <v>5.3333333333333332E-3</v>
      </c>
      <c r="P166" s="8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4">
        <f t="shared" si="17"/>
        <v>41901.512743055559</v>
      </c>
      <c r="T166" s="12">
        <f t="shared" si="18"/>
        <v>41841.512743055559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9"/>
        <v>0</v>
      </c>
      <c r="P167" s="8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4">
        <f t="shared" si="17"/>
        <v>42381.408842592587</v>
      </c>
      <c r="T167" s="12">
        <f t="shared" si="18"/>
        <v>42351.408842592587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9"/>
        <v>0.6</v>
      </c>
      <c r="P168" s="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4">
        <f t="shared" si="17"/>
        <v>42750.825949074075</v>
      </c>
      <c r="T168" s="12">
        <f t="shared" si="18"/>
        <v>42720.825949074075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9"/>
        <v>1E-4</v>
      </c>
      <c r="P169" s="8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4">
        <f t="shared" si="17"/>
        <v>42220.677488425921</v>
      </c>
      <c r="T169" s="12">
        <f t="shared" si="18"/>
        <v>42160.677488425921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9"/>
        <v>4.0625000000000001E-2</v>
      </c>
      <c r="P170" s="8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4">
        <f t="shared" si="17"/>
        <v>42082.543634259258</v>
      </c>
      <c r="T170" s="12">
        <f t="shared" si="18"/>
        <v>42052.58530092593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9"/>
        <v>0.224</v>
      </c>
      <c r="P171" s="8">
        <f t="shared" si="14"/>
        <v>56</v>
      </c>
      <c r="Q171" t="str">
        <f t="shared" si="15"/>
        <v>film &amp; video</v>
      </c>
      <c r="R171" t="str">
        <f t="shared" si="16"/>
        <v>drama</v>
      </c>
      <c r="S171" s="14">
        <f t="shared" si="17"/>
        <v>41930.255312499998</v>
      </c>
      <c r="T171" s="12">
        <f t="shared" si="18"/>
        <v>41900.255312499998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9"/>
        <v>3.2500000000000001E-2</v>
      </c>
      <c r="P172" s="8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4">
        <f t="shared" si="17"/>
        <v>42245.977777777778</v>
      </c>
      <c r="T172" s="12">
        <f t="shared" si="18"/>
        <v>42216.727812500001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9"/>
        <v>2.0000000000000002E-5</v>
      </c>
      <c r="P173" s="8">
        <f t="shared" si="14"/>
        <v>1</v>
      </c>
      <c r="Q173" t="str">
        <f t="shared" si="15"/>
        <v>film &amp; video</v>
      </c>
      <c r="R173" t="str">
        <f t="shared" si="16"/>
        <v>drama</v>
      </c>
      <c r="S173" s="14">
        <f t="shared" si="17"/>
        <v>42593.930717592593</v>
      </c>
      <c r="T173" s="12">
        <f t="shared" si="18"/>
        <v>42533.930717592593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9"/>
        <v>0</v>
      </c>
      <c r="P174" s="8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4">
        <f t="shared" si="17"/>
        <v>42082.103275462956</v>
      </c>
      <c r="T174" s="12">
        <f t="shared" si="18"/>
        <v>42047.144942129627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9"/>
        <v>0</v>
      </c>
      <c r="P175" s="8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4">
        <f t="shared" si="17"/>
        <v>42063.323009259257</v>
      </c>
      <c r="T175" s="12">
        <f t="shared" si="18"/>
        <v>42033.323009259257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9"/>
        <v>0</v>
      </c>
      <c r="P176" s="8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4">
        <f t="shared" si="17"/>
        <v>42132.508981481486</v>
      </c>
      <c r="T176" s="12">
        <f t="shared" si="18"/>
        <v>42072.508981481486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9"/>
        <v>6.4850000000000005E-2</v>
      </c>
      <c r="P177" s="8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4">
        <f t="shared" si="17"/>
        <v>41880.527905092589</v>
      </c>
      <c r="T177" s="12">
        <f t="shared" si="18"/>
        <v>41855.527905092589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9"/>
        <v>0</v>
      </c>
      <c r="P178" s="8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4">
        <f t="shared" si="17"/>
        <v>42221.574062500003</v>
      </c>
      <c r="T178" s="12">
        <f t="shared" si="18"/>
        <v>42191.574062500003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9"/>
        <v>0.4</v>
      </c>
      <c r="P179" s="8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4">
        <f t="shared" si="17"/>
        <v>42086.75608796296</v>
      </c>
      <c r="T179" s="12">
        <f t="shared" si="18"/>
        <v>42069.797754629632</v>
      </c>
    </row>
    <row r="180" spans="1:20" ht="49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9"/>
        <v>0</v>
      </c>
      <c r="P180" s="8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4">
        <f t="shared" si="17"/>
        <v>42334.747048611112</v>
      </c>
      <c r="T180" s="12">
        <f t="shared" si="18"/>
        <v>42304.705381944441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9"/>
        <v>0.2</v>
      </c>
      <c r="P181" s="8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4">
        <f t="shared" si="17"/>
        <v>42432.830497685187</v>
      </c>
      <c r="T181" s="12">
        <f t="shared" si="18"/>
        <v>42402.830497685187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9"/>
        <v>0.33416666666666667</v>
      </c>
      <c r="P182" s="8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4">
        <f t="shared" si="17"/>
        <v>42107.541666666672</v>
      </c>
      <c r="T182" s="12">
        <f t="shared" si="18"/>
        <v>42067.741238425922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9"/>
        <v>0.21092608822670172</v>
      </c>
      <c r="P183" s="8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4">
        <f t="shared" si="17"/>
        <v>42177.491840277777</v>
      </c>
      <c r="T183" s="12">
        <f t="shared" si="18"/>
        <v>42147.491840277777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9"/>
        <v>0</v>
      </c>
      <c r="P184" s="8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4">
        <f t="shared" si="17"/>
        <v>42741.761944444443</v>
      </c>
      <c r="T184" s="12">
        <f t="shared" si="18"/>
        <v>42711.761944444443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9"/>
        <v>0.35855999999999999</v>
      </c>
      <c r="P185" s="8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4">
        <f t="shared" si="17"/>
        <v>41969.601967592593</v>
      </c>
      <c r="T185" s="12">
        <f t="shared" si="18"/>
        <v>41939.560300925928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9"/>
        <v>3.4000000000000002E-2</v>
      </c>
      <c r="P186" s="8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4">
        <f t="shared" si="17"/>
        <v>41882.915972222225</v>
      </c>
      <c r="T186" s="12">
        <f t="shared" si="18"/>
        <v>41825.541226851856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9"/>
        <v>5.5E-2</v>
      </c>
      <c r="P187" s="8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4">
        <f t="shared" si="17"/>
        <v>42600.66133101852</v>
      </c>
      <c r="T187" s="12">
        <f t="shared" si="18"/>
        <v>42570.66133101852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9"/>
        <v>0</v>
      </c>
      <c r="P188" s="8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4">
        <f t="shared" si="17"/>
        <v>42797.583333333328</v>
      </c>
      <c r="T188" s="12">
        <f t="shared" si="18"/>
        <v>42767.562893518523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9"/>
        <v>0.16</v>
      </c>
      <c r="P189" s="8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4">
        <f t="shared" si="17"/>
        <v>42206.040972222225</v>
      </c>
      <c r="T189" s="12">
        <f t="shared" si="18"/>
        <v>42181.984456018516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9"/>
        <v>0</v>
      </c>
      <c r="P190" s="8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4">
        <f t="shared" si="17"/>
        <v>41886.93304398148</v>
      </c>
      <c r="T190" s="12">
        <f t="shared" si="18"/>
        <v>41856.93304398148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9"/>
        <v>6.8999999999999997E-4</v>
      </c>
      <c r="P191" s="8">
        <f t="shared" si="14"/>
        <v>69</v>
      </c>
      <c r="Q191" t="str">
        <f t="shared" si="15"/>
        <v>film &amp; video</v>
      </c>
      <c r="R191" t="str">
        <f t="shared" si="16"/>
        <v>drama</v>
      </c>
      <c r="S191" s="14">
        <f t="shared" si="17"/>
        <v>42616.440706018519</v>
      </c>
      <c r="T191" s="12">
        <f t="shared" si="18"/>
        <v>42556.440706018519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9"/>
        <v>4.1666666666666666E-3</v>
      </c>
      <c r="P192" s="8">
        <f t="shared" si="14"/>
        <v>50</v>
      </c>
      <c r="Q192" t="str">
        <f t="shared" si="15"/>
        <v>film &amp; video</v>
      </c>
      <c r="R192" t="str">
        <f t="shared" si="16"/>
        <v>drama</v>
      </c>
      <c r="S192" s="14">
        <f t="shared" si="17"/>
        <v>42537.400995370372</v>
      </c>
      <c r="T192" s="12">
        <f t="shared" si="18"/>
        <v>42527.400995370372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9"/>
        <v>0.05</v>
      </c>
      <c r="P193" s="8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4">
        <f t="shared" si="17"/>
        <v>42279.191412037035</v>
      </c>
      <c r="T193" s="12">
        <f t="shared" si="18"/>
        <v>42239.191412037035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9"/>
        <v>1.7E-5</v>
      </c>
      <c r="P194" s="8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4">
        <f t="shared" si="17"/>
        <v>41929.542037037041</v>
      </c>
      <c r="T194" s="12">
        <f t="shared" si="18"/>
        <v>41899.542037037041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9"/>
        <v>0</v>
      </c>
      <c r="P195" s="8" t="e">
        <f t="shared" ref="P195:P258" si="20">E195/L195</f>
        <v>#DIV/0!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14">
        <f t="shared" ref="S195:S258" si="23">(((I195/60)/60)/24)+DATE(1970,1,1)+(-6/24)</f>
        <v>41971.726458333331</v>
      </c>
      <c r="T195" s="12">
        <f t="shared" ref="T195:T258" si="24">(((J195/60)/60)/24)+DATE(1970,1,1)+(-6/24)</f>
        <v>41911.684791666667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25">E196/D196</f>
        <v>1.1999999999999999E-3</v>
      </c>
      <c r="P196" s="8">
        <f t="shared" si="20"/>
        <v>1</v>
      </c>
      <c r="Q196" t="str">
        <f t="shared" si="21"/>
        <v>film &amp; video</v>
      </c>
      <c r="R196" t="str">
        <f t="shared" si="22"/>
        <v>drama</v>
      </c>
      <c r="S196" s="14">
        <f t="shared" si="23"/>
        <v>42435.746886574074</v>
      </c>
      <c r="T196" s="12">
        <f t="shared" si="24"/>
        <v>42375.746886574074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5"/>
        <v>0</v>
      </c>
      <c r="P197" s="8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4">
        <f t="shared" si="23"/>
        <v>42195.42050925926</v>
      </c>
      <c r="T197" s="12">
        <f t="shared" si="24"/>
        <v>42135.42050925926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5"/>
        <v>0.41857142857142859</v>
      </c>
      <c r="P198" s="8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4">
        <f t="shared" si="23"/>
        <v>42287.625</v>
      </c>
      <c r="T198" s="12">
        <f t="shared" si="24"/>
        <v>42259.292800925927</v>
      </c>
    </row>
    <row r="199" spans="1:20" ht="6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5"/>
        <v>0.1048</v>
      </c>
      <c r="P199" s="8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4">
        <f t="shared" si="23"/>
        <v>42783.625</v>
      </c>
      <c r="T199" s="12">
        <f t="shared" si="24"/>
        <v>42741.598379629635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5"/>
        <v>1.116E-2</v>
      </c>
      <c r="P200" s="8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4">
        <f t="shared" si="23"/>
        <v>41917.133356481485</v>
      </c>
      <c r="T200" s="12">
        <f t="shared" si="24"/>
        <v>41887.133356481485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5"/>
        <v>0</v>
      </c>
      <c r="P201" s="8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4">
        <f t="shared" si="23"/>
        <v>42613.873865740738</v>
      </c>
      <c r="T201" s="12">
        <f t="shared" si="24"/>
        <v>42583.873865740738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5"/>
        <v>0.26192500000000002</v>
      </c>
      <c r="P202" s="8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4">
        <f t="shared" si="23"/>
        <v>41896.833368055559</v>
      </c>
      <c r="T202" s="12">
        <f t="shared" si="24"/>
        <v>41866.833368055559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5"/>
        <v>0.58461538461538465</v>
      </c>
      <c r="P203" s="8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4">
        <f t="shared" si="23"/>
        <v>42043.568622685183</v>
      </c>
      <c r="T203" s="12">
        <f t="shared" si="24"/>
        <v>42023.568622685183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5"/>
        <v>0</v>
      </c>
      <c r="P204" s="8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4">
        <f t="shared" si="23"/>
        <v>42285.624305555553</v>
      </c>
      <c r="T204" s="12">
        <f t="shared" si="24"/>
        <v>42255.677824074075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5"/>
        <v>0.2984</v>
      </c>
      <c r="P205" s="8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4">
        <f t="shared" si="23"/>
        <v>42033.597962962958</v>
      </c>
      <c r="T205" s="12">
        <f t="shared" si="24"/>
        <v>41973.597962962958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5"/>
        <v>0.50721666666666665</v>
      </c>
      <c r="P206" s="8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4">
        <f t="shared" si="23"/>
        <v>42586.333368055552</v>
      </c>
      <c r="T206" s="12">
        <f t="shared" si="24"/>
        <v>42556.333368055552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5"/>
        <v>0.16250000000000001</v>
      </c>
      <c r="P207" s="8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4">
        <f t="shared" si="23"/>
        <v>42283.382199074069</v>
      </c>
      <c r="T207" s="12">
        <f t="shared" si="24"/>
        <v>42248.382199074069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5"/>
        <v>0</v>
      </c>
      <c r="P208" s="8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4">
        <f t="shared" si="23"/>
        <v>42587.754432870366</v>
      </c>
      <c r="T208" s="12">
        <f t="shared" si="24"/>
        <v>42566.754432870366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5"/>
        <v>0.15214285714285714</v>
      </c>
      <c r="P209" s="8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4">
        <f t="shared" si="23"/>
        <v>42007.947199074071</v>
      </c>
      <c r="T209" s="12">
        <f t="shared" si="24"/>
        <v>41977.947199074071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5"/>
        <v>0</v>
      </c>
      <c r="P210" s="8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4">
        <f t="shared" si="23"/>
        <v>41989.119988425926</v>
      </c>
      <c r="T210" s="12">
        <f t="shared" si="24"/>
        <v>41959.119988425926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5"/>
        <v>0</v>
      </c>
      <c r="P211" s="8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4">
        <f t="shared" si="23"/>
        <v>42195.672858796301</v>
      </c>
      <c r="T211" s="12">
        <f t="shared" si="24"/>
        <v>42165.672858796301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5"/>
        <v>0.2525</v>
      </c>
      <c r="P212" s="8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4">
        <f t="shared" si="23"/>
        <v>42277.958333333328</v>
      </c>
      <c r="T212" s="12">
        <f t="shared" si="24"/>
        <v>42248.814722222218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5"/>
        <v>0.44600000000000001</v>
      </c>
      <c r="P213" s="8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4">
        <f t="shared" si="23"/>
        <v>42265.909918981488</v>
      </c>
      <c r="T213" s="12">
        <f t="shared" si="24"/>
        <v>42235.909918981488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5"/>
        <v>1.5873015873015873E-4</v>
      </c>
      <c r="P214" s="8">
        <f t="shared" si="20"/>
        <v>1</v>
      </c>
      <c r="Q214" t="str">
        <f t="shared" si="21"/>
        <v>film &amp; video</v>
      </c>
      <c r="R214" t="str">
        <f t="shared" si="22"/>
        <v>drama</v>
      </c>
      <c r="S214" s="14">
        <f t="shared" si="23"/>
        <v>42476.589351851857</v>
      </c>
      <c r="T214" s="12">
        <f t="shared" si="24"/>
        <v>42416.631018518514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5"/>
        <v>4.0000000000000002E-4</v>
      </c>
      <c r="P215" s="8">
        <f t="shared" si="20"/>
        <v>20</v>
      </c>
      <c r="Q215" t="str">
        <f t="shared" si="21"/>
        <v>film &amp; video</v>
      </c>
      <c r="R215" t="str">
        <f t="shared" si="22"/>
        <v>drama</v>
      </c>
      <c r="S215" s="14">
        <f t="shared" si="23"/>
        <v>42232.337974537033</v>
      </c>
      <c r="T215" s="12">
        <f t="shared" si="24"/>
        <v>42202.344293981485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5"/>
        <v>8.0000000000000007E-5</v>
      </c>
      <c r="P216" s="8">
        <f t="shared" si="20"/>
        <v>1</v>
      </c>
      <c r="Q216" t="str">
        <f t="shared" si="21"/>
        <v>film &amp; video</v>
      </c>
      <c r="R216" t="str">
        <f t="shared" si="22"/>
        <v>drama</v>
      </c>
      <c r="S216" s="14">
        <f t="shared" si="23"/>
        <v>42069.39061342593</v>
      </c>
      <c r="T216" s="12">
        <f t="shared" si="24"/>
        <v>42009.39061342593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5"/>
        <v>2.2727272727272726E-3</v>
      </c>
      <c r="P217" s="8">
        <f t="shared" si="20"/>
        <v>10</v>
      </c>
      <c r="Q217" t="str">
        <f t="shared" si="21"/>
        <v>film &amp; video</v>
      </c>
      <c r="R217" t="str">
        <f t="shared" si="22"/>
        <v>drama</v>
      </c>
      <c r="S217" s="14">
        <f t="shared" si="23"/>
        <v>42417.749305555553</v>
      </c>
      <c r="T217" s="12">
        <f t="shared" si="24"/>
        <v>42374.980115740742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5"/>
        <v>0.55698440000000005</v>
      </c>
      <c r="P218" s="8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4">
        <f t="shared" si="23"/>
        <v>42116.667094907403</v>
      </c>
      <c r="T218" s="12">
        <f t="shared" si="24"/>
        <v>42066.708761574075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5"/>
        <v>0.11942999999999999</v>
      </c>
      <c r="P219" s="8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4">
        <f t="shared" si="23"/>
        <v>42001.39061342593</v>
      </c>
      <c r="T219" s="12">
        <f t="shared" si="24"/>
        <v>41970.39061342593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5"/>
        <v>0.02</v>
      </c>
      <c r="P220" s="8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4">
        <f t="shared" si="23"/>
        <v>42139.378344907411</v>
      </c>
      <c r="T220" s="12">
        <f t="shared" si="24"/>
        <v>42079.378344907411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5"/>
        <v>0.17630000000000001</v>
      </c>
      <c r="P221" s="8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4">
        <f t="shared" si="23"/>
        <v>42461.040972222225</v>
      </c>
      <c r="T221" s="12">
        <f t="shared" si="24"/>
        <v>42429.076678240745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5"/>
        <v>7.1999999999999998E-3</v>
      </c>
      <c r="P222" s="8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4">
        <f t="shared" si="23"/>
        <v>42236.587499999994</v>
      </c>
      <c r="T222" s="12">
        <f t="shared" si="24"/>
        <v>42195.393865740742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5"/>
        <v>0</v>
      </c>
      <c r="P223" s="8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4">
        <f t="shared" si="23"/>
        <v>42091.54587962963</v>
      </c>
      <c r="T223" s="12">
        <f t="shared" si="24"/>
        <v>42031.587546296301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5"/>
        <v>0.13</v>
      </c>
      <c r="P224" s="8">
        <f t="shared" si="20"/>
        <v>65</v>
      </c>
      <c r="Q224" t="str">
        <f t="shared" si="21"/>
        <v>film &amp; video</v>
      </c>
      <c r="R224" t="str">
        <f t="shared" si="22"/>
        <v>drama</v>
      </c>
      <c r="S224" s="14">
        <f t="shared" si="23"/>
        <v>42089.860416666663</v>
      </c>
      <c r="T224" s="12">
        <f t="shared" si="24"/>
        <v>42031.519884259258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5"/>
        <v>0</v>
      </c>
      <c r="P225" s="8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4">
        <f t="shared" si="23"/>
        <v>42511.795138888891</v>
      </c>
      <c r="T225" s="12">
        <f t="shared" si="24"/>
        <v>42481.798032407409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5"/>
        <v>0</v>
      </c>
      <c r="P226" s="8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4">
        <f t="shared" si="23"/>
        <v>42194.985254629632</v>
      </c>
      <c r="T226" s="12">
        <f t="shared" si="24"/>
        <v>42134.985254629632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5"/>
        <v>0</v>
      </c>
      <c r="P227" s="8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4">
        <f t="shared" si="23"/>
        <v>42468.669606481482</v>
      </c>
      <c r="T227" s="12">
        <f t="shared" si="24"/>
        <v>42438.711273148147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5"/>
        <v>8.6206896551724137E-3</v>
      </c>
      <c r="P228" s="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4">
        <f t="shared" si="23"/>
        <v>42155.145138888889</v>
      </c>
      <c r="T228" s="12">
        <f t="shared" si="24"/>
        <v>42106.416018518517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5"/>
        <v>0</v>
      </c>
      <c r="P229" s="8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4">
        <f t="shared" si="23"/>
        <v>42194.643993055557</v>
      </c>
      <c r="T229" s="12">
        <f t="shared" si="24"/>
        <v>42164.643993055557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5"/>
        <v>0</v>
      </c>
      <c r="P230" s="8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4">
        <f t="shared" si="23"/>
        <v>42156.436400462961</v>
      </c>
      <c r="T230" s="12">
        <f t="shared" si="24"/>
        <v>42096.436400462961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5"/>
        <v>0</v>
      </c>
      <c r="P231" s="8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4">
        <f t="shared" si="23"/>
        <v>42413.683993055558</v>
      </c>
      <c r="T231" s="12">
        <f t="shared" si="24"/>
        <v>42383.683993055558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5"/>
        <v>4.0000000000000001E-3</v>
      </c>
      <c r="P232" s="8">
        <f t="shared" si="20"/>
        <v>30</v>
      </c>
      <c r="Q232" t="str">
        <f t="shared" si="21"/>
        <v>film &amp; video</v>
      </c>
      <c r="R232" t="str">
        <f t="shared" si="22"/>
        <v>drama</v>
      </c>
      <c r="S232" s="14">
        <f t="shared" si="23"/>
        <v>42159.527210648142</v>
      </c>
      <c r="T232" s="12">
        <f t="shared" si="24"/>
        <v>42129.527210648142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5"/>
        <v>0</v>
      </c>
      <c r="P233" s="8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4">
        <f t="shared" si="23"/>
        <v>42371.708923611113</v>
      </c>
      <c r="T233" s="12">
        <f t="shared" si="24"/>
        <v>42341.708923611113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5"/>
        <v>2.75E-2</v>
      </c>
      <c r="P234" s="8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4">
        <f t="shared" si="23"/>
        <v>42062.57576388889</v>
      </c>
      <c r="T234" s="12">
        <f t="shared" si="24"/>
        <v>42032.57576388889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5"/>
        <v>0</v>
      </c>
      <c r="P235" s="8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4">
        <f t="shared" si="23"/>
        <v>42642.661712962959</v>
      </c>
      <c r="T235" s="12">
        <f t="shared" si="24"/>
        <v>42612.661712962959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5"/>
        <v>0.40100000000000002</v>
      </c>
      <c r="P236" s="8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4">
        <f t="shared" si="23"/>
        <v>42175.785405092596</v>
      </c>
      <c r="T236" s="12">
        <f t="shared" si="24"/>
        <v>42135.785405092596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5"/>
        <v>0</v>
      </c>
      <c r="P237" s="8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4">
        <f t="shared" si="23"/>
        <v>42194.658530092594</v>
      </c>
      <c r="T237" s="12">
        <f t="shared" si="24"/>
        <v>42164.658530092594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5"/>
        <v>0</v>
      </c>
      <c r="P238" s="8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4">
        <f t="shared" si="23"/>
        <v>42373.75</v>
      </c>
      <c r="T238" s="12">
        <f t="shared" si="24"/>
        <v>42320.83447916666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5"/>
        <v>3.3333333333333335E-3</v>
      </c>
      <c r="P239" s="8">
        <f t="shared" si="20"/>
        <v>50</v>
      </c>
      <c r="Q239" t="str">
        <f t="shared" si="21"/>
        <v>film &amp; video</v>
      </c>
      <c r="R239" t="str">
        <f t="shared" si="22"/>
        <v>drama</v>
      </c>
      <c r="S239" s="14">
        <f t="shared" si="23"/>
        <v>42437.327187499999</v>
      </c>
      <c r="T239" s="12">
        <f t="shared" si="24"/>
        <v>42377.327187499999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5"/>
        <v>0</v>
      </c>
      <c r="P240" s="8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4">
        <f t="shared" si="23"/>
        <v>42734.125</v>
      </c>
      <c r="T240" s="12">
        <f t="shared" si="24"/>
        <v>42713.712499999994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5"/>
        <v>0.25</v>
      </c>
      <c r="P241" s="8">
        <f t="shared" si="20"/>
        <v>50</v>
      </c>
      <c r="Q241" t="str">
        <f t="shared" si="21"/>
        <v>film &amp; video</v>
      </c>
      <c r="R241" t="str">
        <f t="shared" si="22"/>
        <v>drama</v>
      </c>
      <c r="S241" s="14">
        <f t="shared" si="23"/>
        <v>42316.25</v>
      </c>
      <c r="T241" s="12">
        <f t="shared" si="24"/>
        <v>42296.860300925924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5"/>
        <v>1.0763413333333334</v>
      </c>
      <c r="P242" s="8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4">
        <f t="shared" si="23"/>
        <v>41399.458460648151</v>
      </c>
      <c r="T242" s="12">
        <f t="shared" si="24"/>
        <v>41354.458460648151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5"/>
        <v>1.1263736263736264</v>
      </c>
      <c r="P243" s="8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4">
        <f t="shared" si="23"/>
        <v>41994.447962962964</v>
      </c>
      <c r="T243" s="12">
        <f t="shared" si="24"/>
        <v>41949.447962962964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5"/>
        <v>1.1346153846153846</v>
      </c>
      <c r="P244" s="8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4">
        <f t="shared" si="23"/>
        <v>40897.242939814816</v>
      </c>
      <c r="T244" s="12">
        <f t="shared" si="24"/>
        <v>40862.242939814816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5"/>
        <v>1.0259199999999999</v>
      </c>
      <c r="P245" s="8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4">
        <f t="shared" si="23"/>
        <v>41691.797500000001</v>
      </c>
      <c r="T245" s="12">
        <f t="shared" si="24"/>
        <v>41661.797500000001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5"/>
        <v>1.1375714285714287</v>
      </c>
      <c r="P246" s="8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4">
        <f t="shared" si="23"/>
        <v>40253.04583333333</v>
      </c>
      <c r="T246" s="12">
        <f t="shared" si="24"/>
        <v>40213.073599537034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5"/>
        <v>1.0371999999999999</v>
      </c>
      <c r="P247" s="8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4">
        <f t="shared" si="23"/>
        <v>41136.803067129629</v>
      </c>
      <c r="T247" s="12">
        <f t="shared" si="24"/>
        <v>41106.803067129629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5"/>
        <v>3.0546000000000002</v>
      </c>
      <c r="P248" s="8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4">
        <f t="shared" si="23"/>
        <v>40530.155150462961</v>
      </c>
      <c r="T248" s="12">
        <f t="shared" si="24"/>
        <v>40480.113483796296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5"/>
        <v>1.341</v>
      </c>
      <c r="P249" s="8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4">
        <f t="shared" si="23"/>
        <v>40466.902083333334</v>
      </c>
      <c r="T249" s="12">
        <f t="shared" si="24"/>
        <v>40430.354328703703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5"/>
        <v>1.0133294117647058</v>
      </c>
      <c r="P250" s="8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4">
        <f t="shared" si="23"/>
        <v>40915.524409722224</v>
      </c>
      <c r="T250" s="12">
        <f t="shared" si="24"/>
        <v>40870.524409722224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5"/>
        <v>1.1292</v>
      </c>
      <c r="P251" s="8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4">
        <f t="shared" si="23"/>
        <v>40412.486111111109</v>
      </c>
      <c r="T251" s="12">
        <f t="shared" si="24"/>
        <v>40332.673842592594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5"/>
        <v>1.0558333333333334</v>
      </c>
      <c r="P252" s="8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4">
        <f t="shared" si="23"/>
        <v>41431.315868055557</v>
      </c>
      <c r="T252" s="12">
        <f t="shared" si="24"/>
        <v>41401.315868055557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5"/>
        <v>1.2557142857142858</v>
      </c>
      <c r="P253" s="8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4">
        <f t="shared" si="23"/>
        <v>41045.541666666664</v>
      </c>
      <c r="T253" s="12">
        <f t="shared" si="24"/>
        <v>41013.537569444445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5"/>
        <v>1.8455999999999999</v>
      </c>
      <c r="P254" s="8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4">
        <f t="shared" si="23"/>
        <v>40329.915972222225</v>
      </c>
      <c r="T254" s="12">
        <f t="shared" si="24"/>
        <v>40266.412708333337</v>
      </c>
    </row>
    <row r="255" spans="1:20" ht="6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5"/>
        <v>1.0073333333333334</v>
      </c>
      <c r="P255" s="8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4">
        <f t="shared" si="23"/>
        <v>40954.400868055556</v>
      </c>
      <c r="T255" s="12">
        <f t="shared" si="24"/>
        <v>40924.400868055556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5"/>
        <v>1.1694724999999999</v>
      </c>
      <c r="P256" s="8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4">
        <f t="shared" si="23"/>
        <v>42293.833333333328</v>
      </c>
      <c r="T256" s="12">
        <f t="shared" si="24"/>
        <v>42263.702662037031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5"/>
        <v>1.0673325</v>
      </c>
      <c r="P257" s="8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4">
        <f t="shared" si="23"/>
        <v>40618.23474537037</v>
      </c>
      <c r="T257" s="12">
        <f t="shared" si="24"/>
        <v>40588.276412037041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5"/>
        <v>1.391</v>
      </c>
      <c r="P258" s="8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4">
        <f t="shared" si="23"/>
        <v>41349.519293981481</v>
      </c>
      <c r="T258" s="12">
        <f t="shared" si="24"/>
        <v>41319.519293981481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5"/>
        <v>1.0672648571428571</v>
      </c>
      <c r="P259" s="8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14">
        <f t="shared" ref="S259:S322" si="29">(((I259/60)/60)/24)+DATE(1970,1,1)+(-6/24)</f>
        <v>42509.376875000002</v>
      </c>
      <c r="T259" s="12">
        <f t="shared" ref="T259:T322" si="30">(((J259/60)/60)/24)+DATE(1970,1,1)+(-6/24)</f>
        <v>42479.376875000002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31">E260/D260</f>
        <v>1.9114</v>
      </c>
      <c r="P260" s="8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4">
        <f t="shared" si="29"/>
        <v>40711.801689814813</v>
      </c>
      <c r="T260" s="12">
        <f t="shared" si="30"/>
        <v>40681.801689814813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1"/>
        <v>1.3193789333333332</v>
      </c>
      <c r="P261" s="8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4">
        <f t="shared" si="29"/>
        <v>42102.488067129627</v>
      </c>
      <c r="T261" s="12">
        <f t="shared" si="30"/>
        <v>42072.488067129627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1"/>
        <v>1.0640000000000001</v>
      </c>
      <c r="P262" s="8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4">
        <f t="shared" si="29"/>
        <v>40376.165972222225</v>
      </c>
      <c r="T262" s="12">
        <f t="shared" si="30"/>
        <v>40330.505543981482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1"/>
        <v>1.0740000000000001</v>
      </c>
      <c r="P263" s="8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4">
        <f t="shared" si="29"/>
        <v>41067.371527777781</v>
      </c>
      <c r="T263" s="12">
        <f t="shared" si="30"/>
        <v>41017.635462962964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1"/>
        <v>2.4</v>
      </c>
      <c r="P264" s="8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4">
        <f t="shared" si="29"/>
        <v>40599.99800925926</v>
      </c>
      <c r="T264" s="12">
        <f t="shared" si="30"/>
        <v>40554.99800925926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1"/>
        <v>1.1808107999999999</v>
      </c>
      <c r="P265" s="8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4">
        <f t="shared" si="29"/>
        <v>41179.704791666663</v>
      </c>
      <c r="T265" s="12">
        <f t="shared" si="30"/>
        <v>41149.704791666663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1"/>
        <v>1.1819999999999999</v>
      </c>
      <c r="P266" s="8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4">
        <f t="shared" si="29"/>
        <v>41040.370312500003</v>
      </c>
      <c r="T266" s="12">
        <f t="shared" si="30"/>
        <v>41010.370312500003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1"/>
        <v>1.111</v>
      </c>
      <c r="P267" s="8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4">
        <f t="shared" si="29"/>
        <v>40308.594444444447</v>
      </c>
      <c r="T267" s="12">
        <f t="shared" si="30"/>
        <v>40266.995717592588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1"/>
        <v>1.4550000000000001</v>
      </c>
      <c r="P268" s="8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4">
        <f t="shared" si="29"/>
        <v>40290.910416666666</v>
      </c>
      <c r="T268" s="12">
        <f t="shared" si="30"/>
        <v>40204.924849537041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1"/>
        <v>1.3162883248730965</v>
      </c>
      <c r="P269" s="8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4">
        <f t="shared" si="29"/>
        <v>41815.202534722222</v>
      </c>
      <c r="T269" s="12">
        <f t="shared" si="30"/>
        <v>41785.202534722222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1"/>
        <v>1.1140000000000001</v>
      </c>
      <c r="P270" s="8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4">
        <f t="shared" si="29"/>
        <v>40853.944189814814</v>
      </c>
      <c r="T270" s="12">
        <f t="shared" si="30"/>
        <v>40808.90252314815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1"/>
        <v>1.4723377</v>
      </c>
      <c r="P271" s="8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4">
        <f t="shared" si="29"/>
        <v>42787.947013888886</v>
      </c>
      <c r="T271" s="12">
        <f t="shared" si="30"/>
        <v>42757.947013888886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1"/>
        <v>1.5260869565217392</v>
      </c>
      <c r="P272" s="8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4">
        <f t="shared" si="29"/>
        <v>40687.916666666664</v>
      </c>
      <c r="T272" s="12">
        <f t="shared" si="30"/>
        <v>40637.616550925923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1"/>
        <v>1.0468</v>
      </c>
      <c r="P273" s="8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4">
        <f t="shared" si="29"/>
        <v>41641.083333333336</v>
      </c>
      <c r="T273" s="12">
        <f t="shared" si="30"/>
        <v>41611.85024305556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1"/>
        <v>1.7743366666666667</v>
      </c>
      <c r="P274" s="8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4">
        <f t="shared" si="29"/>
        <v>40296.53402777778</v>
      </c>
      <c r="T274" s="12">
        <f t="shared" si="30"/>
        <v>40235.650358796294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1"/>
        <v>1.077758</v>
      </c>
      <c r="P275" s="8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4">
        <f t="shared" si="29"/>
        <v>40727.248449074075</v>
      </c>
      <c r="T275" s="12">
        <f t="shared" si="30"/>
        <v>40697.248449074075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1"/>
        <v>1.56</v>
      </c>
      <c r="P276" s="8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4">
        <f t="shared" si="29"/>
        <v>41004.040972222225</v>
      </c>
      <c r="T276" s="12">
        <f t="shared" si="30"/>
        <v>40969.662372685183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1"/>
        <v>1.08395</v>
      </c>
      <c r="P277" s="8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4">
        <f t="shared" si="29"/>
        <v>41222.823680555557</v>
      </c>
      <c r="T277" s="12">
        <f t="shared" si="30"/>
        <v>41192.782013888893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1"/>
        <v>1.476</v>
      </c>
      <c r="P278" s="8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4">
        <f t="shared" si="29"/>
        <v>41026.790208333332</v>
      </c>
      <c r="T278" s="12">
        <f t="shared" si="30"/>
        <v>40966.831874999996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1"/>
        <v>1.1038153846153846</v>
      </c>
      <c r="P279" s="8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4">
        <f t="shared" si="29"/>
        <v>42147.641423611116</v>
      </c>
      <c r="T279" s="12">
        <f t="shared" si="30"/>
        <v>42117.641423611116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1"/>
        <v>1.5034814814814814</v>
      </c>
      <c r="P280" s="8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4">
        <f t="shared" si="29"/>
        <v>41193.790960648148</v>
      </c>
      <c r="T280" s="12">
        <f t="shared" si="30"/>
        <v>41163.790960648148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1"/>
        <v>1.5731829411764706</v>
      </c>
      <c r="P281" s="8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4">
        <f t="shared" si="29"/>
        <v>42792.834027777775</v>
      </c>
      <c r="T281" s="12">
        <f t="shared" si="30"/>
        <v>42758.994166666671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1"/>
        <v>1.5614399999999999</v>
      </c>
      <c r="P282" s="8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4">
        <f t="shared" si="29"/>
        <v>41789.340682870366</v>
      </c>
      <c r="T282" s="12">
        <f t="shared" si="30"/>
        <v>41744.340682870366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1"/>
        <v>1.2058763636363636</v>
      </c>
      <c r="P283" s="8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4">
        <f t="shared" si="29"/>
        <v>40035.55972222222</v>
      </c>
      <c r="T283" s="12">
        <f t="shared" si="30"/>
        <v>39949.913344907407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1"/>
        <v>1.0118888888888888</v>
      </c>
      <c r="P284" s="8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4">
        <f t="shared" si="29"/>
        <v>40231.666666666664</v>
      </c>
      <c r="T284" s="12">
        <f t="shared" si="30"/>
        <v>40194.670046296298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1"/>
        <v>1.142725</v>
      </c>
      <c r="P285" s="8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4">
        <f t="shared" si="29"/>
        <v>40694.957638888889</v>
      </c>
      <c r="T285" s="12">
        <f t="shared" si="30"/>
        <v>40675.46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1"/>
        <v>1.0462615</v>
      </c>
      <c r="P286" s="8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4">
        <f t="shared" si="29"/>
        <v>40929.488194444442</v>
      </c>
      <c r="T286" s="12">
        <f t="shared" si="30"/>
        <v>40904.488194444442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1"/>
        <v>2.2882507142857142</v>
      </c>
      <c r="P287" s="8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4">
        <f t="shared" si="29"/>
        <v>41536.506111111114</v>
      </c>
      <c r="T287" s="12">
        <f t="shared" si="30"/>
        <v>41506.506111111114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1"/>
        <v>1.0915333333333332</v>
      </c>
      <c r="P288" s="8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4">
        <f t="shared" si="29"/>
        <v>41358.524583333332</v>
      </c>
      <c r="T288" s="12">
        <f t="shared" si="30"/>
        <v>41313.566249999996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1"/>
        <v>1.7629999999999999</v>
      </c>
      <c r="P289" s="8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4">
        <f t="shared" si="29"/>
        <v>41214.916666666664</v>
      </c>
      <c r="T289" s="12">
        <f t="shared" si="30"/>
        <v>41184.027986111112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1"/>
        <v>1.0321061999999999</v>
      </c>
      <c r="P290" s="8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4">
        <f t="shared" si="29"/>
        <v>41085.918900462959</v>
      </c>
      <c r="T290" s="12">
        <f t="shared" si="30"/>
        <v>41050.918900462959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1"/>
        <v>1.0482</v>
      </c>
      <c r="P291" s="8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4">
        <f t="shared" si="29"/>
        <v>41580.206412037034</v>
      </c>
      <c r="T291" s="12">
        <f t="shared" si="30"/>
        <v>41550.206412037034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1"/>
        <v>1.0668444444444445</v>
      </c>
      <c r="P292" s="8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4">
        <f t="shared" si="29"/>
        <v>40576.082638888889</v>
      </c>
      <c r="T292" s="12">
        <f t="shared" si="30"/>
        <v>40526.11917824074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1"/>
        <v>1.2001999999999999</v>
      </c>
      <c r="P293" s="8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4">
        <f t="shared" si="29"/>
        <v>41394.750694444447</v>
      </c>
      <c r="T293" s="12">
        <f t="shared" si="30"/>
        <v>41376.519050925926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1"/>
        <v>1.0150693333333334</v>
      </c>
      <c r="P294" s="8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4">
        <f t="shared" si="29"/>
        <v>40844.915972222225</v>
      </c>
      <c r="T294" s="12">
        <f t="shared" si="30"/>
        <v>40812.553229166668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1"/>
        <v>1.0138461538461538</v>
      </c>
      <c r="P295" s="8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4">
        <f t="shared" si="29"/>
        <v>41749.417986111112</v>
      </c>
      <c r="T295" s="12">
        <f t="shared" si="30"/>
        <v>41719.417986111112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1"/>
        <v>1</v>
      </c>
      <c r="P296" s="8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4">
        <f t="shared" si="29"/>
        <v>40378.416666666664</v>
      </c>
      <c r="T296" s="12">
        <f t="shared" si="30"/>
        <v>40342.834421296298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1"/>
        <v>1.3310911999999999</v>
      </c>
      <c r="P297" s="8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4">
        <f t="shared" si="29"/>
        <v>41578.75</v>
      </c>
      <c r="T297" s="12">
        <f t="shared" si="30"/>
        <v>41518.754733796297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1"/>
        <v>1.187262</v>
      </c>
      <c r="P298" s="8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4">
        <f t="shared" si="29"/>
        <v>41159.225497685184</v>
      </c>
      <c r="T298" s="12">
        <f t="shared" si="30"/>
        <v>41134.225497685184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1"/>
        <v>1.0064</v>
      </c>
      <c r="P299" s="8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4">
        <f t="shared" si="29"/>
        <v>42124.915972222225</v>
      </c>
      <c r="T299" s="12">
        <f t="shared" si="30"/>
        <v>42089.47802083334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1"/>
        <v>1.089324126984127</v>
      </c>
      <c r="P300" s="8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4">
        <f t="shared" si="29"/>
        <v>41768.625</v>
      </c>
      <c r="T300" s="12">
        <f t="shared" si="30"/>
        <v>41709.213518518518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1"/>
        <v>1.789525</v>
      </c>
      <c r="P301" s="8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4">
        <f t="shared" si="29"/>
        <v>40499.016898148147</v>
      </c>
      <c r="T301" s="12">
        <f t="shared" si="30"/>
        <v>40468.975231481483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1"/>
        <v>1.0172264</v>
      </c>
      <c r="P302" s="8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4">
        <f t="shared" si="29"/>
        <v>40657.709930555553</v>
      </c>
      <c r="T302" s="12">
        <f t="shared" si="30"/>
        <v>40626.709930555553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1"/>
        <v>1.1873499999999999</v>
      </c>
      <c r="P303" s="8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4">
        <f t="shared" si="29"/>
        <v>41352.446006944447</v>
      </c>
      <c r="T303" s="12">
        <f t="shared" si="30"/>
        <v>41312.487673611111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1"/>
        <v>1.0045999999999999</v>
      </c>
      <c r="P304" s="8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4">
        <f t="shared" si="29"/>
        <v>40963.606921296298</v>
      </c>
      <c r="T304" s="12">
        <f t="shared" si="30"/>
        <v>40933.606921296298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1"/>
        <v>1.3746666666666667</v>
      </c>
      <c r="P305" s="8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4">
        <f t="shared" si="29"/>
        <v>41061.821134259262</v>
      </c>
      <c r="T305" s="12">
        <f t="shared" si="30"/>
        <v>41031.821134259262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1"/>
        <v>2.3164705882352941</v>
      </c>
      <c r="P306" s="8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4">
        <f t="shared" si="29"/>
        <v>41152.833333333336</v>
      </c>
      <c r="T306" s="12">
        <f t="shared" si="30"/>
        <v>41113.844872685186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1"/>
        <v>1.3033333333333332</v>
      </c>
      <c r="P307" s="8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4">
        <f t="shared" si="29"/>
        <v>40978.380196759259</v>
      </c>
      <c r="T307" s="12">
        <f t="shared" si="30"/>
        <v>40948.380196759259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1"/>
        <v>2.9289999999999998</v>
      </c>
      <c r="P308" s="8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4">
        <f t="shared" si="29"/>
        <v>41353.545520833337</v>
      </c>
      <c r="T308" s="12">
        <f t="shared" si="30"/>
        <v>41333.587187500001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1"/>
        <v>1.1131818181818183</v>
      </c>
      <c r="P309" s="8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4">
        <f t="shared" si="29"/>
        <v>41312.694456018515</v>
      </c>
      <c r="T309" s="12">
        <f t="shared" si="30"/>
        <v>41282.694456018515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1"/>
        <v>1.0556666666666668</v>
      </c>
      <c r="P310" s="8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4">
        <f t="shared" si="29"/>
        <v>40612.444560185184</v>
      </c>
      <c r="T310" s="12">
        <f t="shared" si="30"/>
        <v>40567.444560185184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1"/>
        <v>1.1894444444444445</v>
      </c>
      <c r="P311" s="8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4">
        <f t="shared" si="29"/>
        <v>41155.501550925925</v>
      </c>
      <c r="T311" s="12">
        <f t="shared" si="30"/>
        <v>41134.501550925925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1"/>
        <v>1.04129</v>
      </c>
      <c r="P312" s="8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4">
        <f t="shared" si="29"/>
        <v>40835.833333333336</v>
      </c>
      <c r="T312" s="12">
        <f t="shared" si="30"/>
        <v>40820.933136574073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1"/>
        <v>1.0410165</v>
      </c>
      <c r="P313" s="8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4">
        <f t="shared" si="29"/>
        <v>40909.082638888889</v>
      </c>
      <c r="T313" s="12">
        <f t="shared" si="30"/>
        <v>40867.969814814816</v>
      </c>
    </row>
    <row r="314" spans="1:20" ht="6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1"/>
        <v>1.1187499999999999</v>
      </c>
      <c r="P314" s="8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4">
        <f t="shared" si="29"/>
        <v>41378.627685185187</v>
      </c>
      <c r="T314" s="12">
        <f t="shared" si="30"/>
        <v>41348.627685185187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1"/>
        <v>1.0473529411764706</v>
      </c>
      <c r="P315" s="8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4">
        <f t="shared" si="29"/>
        <v>40401.415972222225</v>
      </c>
      <c r="T315" s="12">
        <f t="shared" si="30"/>
        <v>40356.977939814817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1"/>
        <v>3.8515000000000001</v>
      </c>
      <c r="P316" s="8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4">
        <f t="shared" si="29"/>
        <v>41334.583194444444</v>
      </c>
      <c r="T316" s="12">
        <f t="shared" si="30"/>
        <v>41304.583194444444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1"/>
        <v>1.01248</v>
      </c>
      <c r="P317" s="8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4">
        <f t="shared" si="29"/>
        <v>41143.52238425926</v>
      </c>
      <c r="T317" s="12">
        <f t="shared" si="30"/>
        <v>41113.52238425926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1"/>
        <v>1.1377333333333333</v>
      </c>
      <c r="P318" s="8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4">
        <f t="shared" si="29"/>
        <v>41983.957638888889</v>
      </c>
      <c r="T318" s="12">
        <f t="shared" si="30"/>
        <v>41950.673576388886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1"/>
        <v>1.0080333333333333</v>
      </c>
      <c r="P319" s="8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4">
        <f t="shared" si="29"/>
        <v>41619.426886574074</v>
      </c>
      <c r="T319" s="12">
        <f t="shared" si="30"/>
        <v>41589.426886574074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1"/>
        <v>2.8332000000000002</v>
      </c>
      <c r="P320" s="8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4">
        <f t="shared" si="29"/>
        <v>41359.747118055559</v>
      </c>
      <c r="T320" s="12">
        <f t="shared" si="30"/>
        <v>41329.788784722223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1"/>
        <v>1.1268</v>
      </c>
      <c r="P321" s="8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4">
        <f t="shared" si="29"/>
        <v>40211.082638888889</v>
      </c>
      <c r="T321" s="12">
        <f t="shared" si="30"/>
        <v>40123.58829861111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1"/>
        <v>1.0658000000000001</v>
      </c>
      <c r="P322" s="8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4">
        <f t="shared" si="29"/>
        <v>42360.708333333328</v>
      </c>
      <c r="T322" s="12">
        <f t="shared" si="30"/>
        <v>42331.301307870366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1"/>
        <v>1.0266285714285714</v>
      </c>
      <c r="P323" s="8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14">
        <f t="shared" ref="S323:S386" si="35">(((I323/60)/60)/24)+DATE(1970,1,1)+(-6/24)</f>
        <v>42682.238263888896</v>
      </c>
      <c r="T323" s="12">
        <f t="shared" ref="T323:T386" si="36">(((J323/60)/60)/24)+DATE(1970,1,1)+(-6/24)</f>
        <v>42647.196597222224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37">E324/D324</f>
        <v>1.0791200000000001</v>
      </c>
      <c r="P324" s="8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4">
        <f t="shared" si="35"/>
        <v>42503.32</v>
      </c>
      <c r="T324" s="12">
        <f t="shared" si="36"/>
        <v>42473.32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7"/>
        <v>1.2307407407407407</v>
      </c>
      <c r="P325" s="8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4">
        <f t="shared" si="35"/>
        <v>42725.082638888889</v>
      </c>
      <c r="T325" s="12">
        <f t="shared" si="36"/>
        <v>42697.07136574074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7"/>
        <v>1.016</v>
      </c>
      <c r="P326" s="8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4">
        <f t="shared" si="35"/>
        <v>42217.376250000001</v>
      </c>
      <c r="T326" s="12">
        <f t="shared" si="36"/>
        <v>42184.376250000001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7"/>
        <v>1.04396</v>
      </c>
      <c r="P327" s="8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4">
        <f t="shared" si="35"/>
        <v>42723.937881944439</v>
      </c>
      <c r="T327" s="12">
        <f t="shared" si="36"/>
        <v>42688.937881944439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7"/>
        <v>1.1292973333333334</v>
      </c>
      <c r="P328" s="8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4">
        <f t="shared" si="35"/>
        <v>42808.706250000003</v>
      </c>
      <c r="T328" s="12">
        <f t="shared" si="36"/>
        <v>42775.064884259264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7"/>
        <v>1.3640000000000001</v>
      </c>
      <c r="P329" s="8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4">
        <f t="shared" si="35"/>
        <v>42085.083333333328</v>
      </c>
      <c r="T329" s="12">
        <f t="shared" si="36"/>
        <v>42057.985289351855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7"/>
        <v>1.036144</v>
      </c>
      <c r="P330" s="8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4">
        <f t="shared" si="35"/>
        <v>42308.916666666672</v>
      </c>
      <c r="T330" s="12">
        <f t="shared" si="36"/>
        <v>42278.696620370371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7"/>
        <v>1.0549999999999999</v>
      </c>
      <c r="P331" s="8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4">
        <f t="shared" si="35"/>
        <v>42314.916666666672</v>
      </c>
      <c r="T331" s="12">
        <f t="shared" si="36"/>
        <v>42291.21674768519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7"/>
        <v>1.0182857142857142</v>
      </c>
      <c r="P332" s="8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4">
        <f t="shared" si="35"/>
        <v>41410.915972222225</v>
      </c>
      <c r="T332" s="12">
        <f t="shared" si="36"/>
        <v>41379.265775462962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7"/>
        <v>1.0660499999999999</v>
      </c>
      <c r="P333" s="8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4">
        <f t="shared" si="35"/>
        <v>42538.331412037034</v>
      </c>
      <c r="T333" s="12">
        <f t="shared" si="36"/>
        <v>42507.331412037034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7"/>
        <v>1.13015</v>
      </c>
      <c r="P334" s="8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4">
        <f t="shared" si="35"/>
        <v>42305.083333333328</v>
      </c>
      <c r="T334" s="12">
        <f t="shared" si="36"/>
        <v>42263.430289351847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7"/>
        <v>1.252275</v>
      </c>
      <c r="P335" s="8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4">
        <f t="shared" si="35"/>
        <v>42467.34480324074</v>
      </c>
      <c r="T335" s="12">
        <f t="shared" si="36"/>
        <v>42437.386469907404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7"/>
        <v>1.0119</v>
      </c>
      <c r="P336" s="8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4">
        <f t="shared" si="35"/>
        <v>42139.541666666672</v>
      </c>
      <c r="T336" s="12">
        <f t="shared" si="36"/>
        <v>42101.432372685187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7"/>
        <v>1.0276470588235294</v>
      </c>
      <c r="P337" s="8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4">
        <f t="shared" si="35"/>
        <v>42132.666666666672</v>
      </c>
      <c r="T337" s="12">
        <f t="shared" si="36"/>
        <v>42101.487442129626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7"/>
        <v>1.1683911999999999</v>
      </c>
      <c r="P338" s="8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4">
        <f t="shared" si="35"/>
        <v>42321.387939814813</v>
      </c>
      <c r="T338" s="12">
        <f t="shared" si="36"/>
        <v>42291.346273148149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7"/>
        <v>1.0116833333333335</v>
      </c>
      <c r="P339" s="8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4">
        <f t="shared" si="35"/>
        <v>42076.836898148147</v>
      </c>
      <c r="T339" s="12">
        <f t="shared" si="36"/>
        <v>42046.878564814819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7"/>
        <v>1.1013360000000001</v>
      </c>
      <c r="P340" s="8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4">
        <f t="shared" si="35"/>
        <v>42615.791666666672</v>
      </c>
      <c r="T340" s="12">
        <f t="shared" si="36"/>
        <v>42559.505671296298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7"/>
        <v>1.0808333333333333</v>
      </c>
      <c r="P341" s="8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4">
        <f t="shared" si="35"/>
        <v>42123.510046296295</v>
      </c>
      <c r="T341" s="12">
        <f t="shared" si="36"/>
        <v>42093.510046296295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7"/>
        <v>1.2502285714285715</v>
      </c>
      <c r="P342" s="8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4">
        <f t="shared" si="35"/>
        <v>42802.625</v>
      </c>
      <c r="T342" s="12">
        <f t="shared" si="36"/>
        <v>42772.419062500005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7"/>
        <v>1.0671428571428572</v>
      </c>
      <c r="P343" s="8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4">
        <f t="shared" si="35"/>
        <v>41912.915972222225</v>
      </c>
      <c r="T343" s="12">
        <f t="shared" si="36"/>
        <v>41894.629606481481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7"/>
        <v>1.0036639999999999</v>
      </c>
      <c r="P344" s="8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4">
        <f t="shared" si="35"/>
        <v>42489.530844907407</v>
      </c>
      <c r="T344" s="12">
        <f t="shared" si="36"/>
        <v>42459.530844907407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7"/>
        <v>1.0202863333333334</v>
      </c>
      <c r="P345" s="8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4">
        <f t="shared" si="35"/>
        <v>41956.875</v>
      </c>
      <c r="T345" s="12">
        <f t="shared" si="36"/>
        <v>41926.48778935185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7"/>
        <v>1.0208358208955224</v>
      </c>
      <c r="P346" s="8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4">
        <f t="shared" si="35"/>
        <v>42155.847222222219</v>
      </c>
      <c r="T346" s="12">
        <f t="shared" si="36"/>
        <v>42111.720995370371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7"/>
        <v>1.2327586206896552</v>
      </c>
      <c r="P347" s="8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4">
        <f t="shared" si="35"/>
        <v>42144.694328703699</v>
      </c>
      <c r="T347" s="12">
        <f t="shared" si="36"/>
        <v>42114.694328703699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7"/>
        <v>1.7028880000000002</v>
      </c>
      <c r="P348" s="8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4">
        <f t="shared" si="35"/>
        <v>42291.250243055561</v>
      </c>
      <c r="T348" s="12">
        <f t="shared" si="36"/>
        <v>42261.250243055561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7"/>
        <v>1.1159049999999999</v>
      </c>
      <c r="P349" s="8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4">
        <f t="shared" si="35"/>
        <v>42322.287141203706</v>
      </c>
      <c r="T349" s="12">
        <f t="shared" si="36"/>
        <v>42292.245474537034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7"/>
        <v>1.03</v>
      </c>
      <c r="P350" s="8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4">
        <f t="shared" si="35"/>
        <v>42237.33699074074</v>
      </c>
      <c r="T350" s="12">
        <f t="shared" si="36"/>
        <v>42207.33699074074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7"/>
        <v>1.0663570159857905</v>
      </c>
      <c r="P351" s="8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4">
        <f t="shared" si="35"/>
        <v>42790.248935185184</v>
      </c>
      <c r="T351" s="12">
        <f t="shared" si="36"/>
        <v>42760.248935185184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7"/>
        <v>1.1476</v>
      </c>
      <c r="P352" s="8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4">
        <f t="shared" si="35"/>
        <v>42623.915972222225</v>
      </c>
      <c r="T352" s="12">
        <f t="shared" si="36"/>
        <v>42585.816076388888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7"/>
        <v>1.2734117647058822</v>
      </c>
      <c r="P353" s="8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4">
        <f t="shared" si="35"/>
        <v>42467.673078703709</v>
      </c>
      <c r="T353" s="12">
        <f t="shared" si="36"/>
        <v>42427.714745370366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7"/>
        <v>1.1656</v>
      </c>
      <c r="P354" s="8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4">
        <f t="shared" si="35"/>
        <v>41919.917453703703</v>
      </c>
      <c r="T354" s="12">
        <f t="shared" si="36"/>
        <v>41889.917453703703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7"/>
        <v>1.0861819426615318</v>
      </c>
      <c r="P355" s="8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4">
        <f t="shared" si="35"/>
        <v>42327.583553240736</v>
      </c>
      <c r="T355" s="12">
        <f t="shared" si="36"/>
        <v>42297.541886574079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7"/>
        <v>1.0394285714285714</v>
      </c>
      <c r="P356" s="8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4">
        <f t="shared" si="35"/>
        <v>42468.536122685182</v>
      </c>
      <c r="T356" s="12">
        <f t="shared" si="36"/>
        <v>42438.577789351853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7"/>
        <v>1.1625714285714286</v>
      </c>
      <c r="P357" s="8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4">
        <f t="shared" si="35"/>
        <v>41974.0855787037</v>
      </c>
      <c r="T357" s="12">
        <f t="shared" si="36"/>
        <v>41943.043912037036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7"/>
        <v>1.0269239999999999</v>
      </c>
      <c r="P358" s="8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4">
        <f t="shared" si="35"/>
        <v>42445.511493055557</v>
      </c>
      <c r="T358" s="12">
        <f t="shared" si="36"/>
        <v>42415.553159722222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7"/>
        <v>1.74</v>
      </c>
      <c r="P359" s="8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4">
        <f t="shared" si="35"/>
        <v>42117.972187499996</v>
      </c>
      <c r="T359" s="12">
        <f t="shared" si="36"/>
        <v>42077.972187499996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7"/>
        <v>1.03088</v>
      </c>
      <c r="P360" s="8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4">
        <f t="shared" si="35"/>
        <v>42536.375</v>
      </c>
      <c r="T360" s="12">
        <f t="shared" si="36"/>
        <v>42507.610196759255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7"/>
        <v>1.0485537190082646</v>
      </c>
      <c r="P361" s="8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4">
        <f t="shared" si="35"/>
        <v>41956.966666666667</v>
      </c>
      <c r="T361" s="12">
        <f t="shared" si="36"/>
        <v>41934.820486111108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7"/>
        <v>1.0137499999999999</v>
      </c>
      <c r="P362" s="8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4">
        <f t="shared" si="35"/>
        <v>42207.882638888885</v>
      </c>
      <c r="T362" s="12">
        <f t="shared" si="36"/>
        <v>42163.647916666669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7"/>
        <v>1.1107699999999998</v>
      </c>
      <c r="P363" s="8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4">
        <f t="shared" si="35"/>
        <v>41965.792893518519</v>
      </c>
      <c r="T363" s="12">
        <f t="shared" si="36"/>
        <v>41935.751226851848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7"/>
        <v>1.2415933781686497</v>
      </c>
      <c r="P364" s="8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4">
        <f t="shared" si="35"/>
        <v>41858.75</v>
      </c>
      <c r="T364" s="12">
        <f t="shared" si="36"/>
        <v>41836.960543981484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7"/>
        <v>1.0133333333333334</v>
      </c>
      <c r="P365" s="8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4">
        <f t="shared" si="35"/>
        <v>40300.556944444441</v>
      </c>
      <c r="T365" s="12">
        <f t="shared" si="36"/>
        <v>40255.494629629626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7"/>
        <v>1.1016142857142857</v>
      </c>
      <c r="P366" s="8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4">
        <f t="shared" si="35"/>
        <v>41810.915972222225</v>
      </c>
      <c r="T366" s="12">
        <f t="shared" si="36"/>
        <v>41780.609629629631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7"/>
        <v>1.0397333333333334</v>
      </c>
      <c r="P367" s="8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4">
        <f t="shared" si="35"/>
        <v>41698.356469907405</v>
      </c>
      <c r="T367" s="12">
        <f t="shared" si="36"/>
        <v>41668.356469907405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7"/>
        <v>1.013157894736842</v>
      </c>
      <c r="P368" s="8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4">
        <f t="shared" si="35"/>
        <v>41049.543032407404</v>
      </c>
      <c r="T368" s="12">
        <f t="shared" si="36"/>
        <v>41019.543032407404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7"/>
        <v>1.033501</v>
      </c>
      <c r="P369" s="8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4">
        <f t="shared" si="35"/>
        <v>41394.957638888889</v>
      </c>
      <c r="T369" s="12">
        <f t="shared" si="36"/>
        <v>41355.327291666668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7"/>
        <v>1.04112</v>
      </c>
      <c r="P370" s="8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4">
        <f t="shared" si="35"/>
        <v>42078.313912037032</v>
      </c>
      <c r="T370" s="12">
        <f t="shared" si="36"/>
        <v>42043.355578703704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7"/>
        <v>1.1015569230769231</v>
      </c>
      <c r="P371" s="8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4">
        <f t="shared" si="35"/>
        <v>40923.301724537036</v>
      </c>
      <c r="T371" s="12">
        <f t="shared" si="36"/>
        <v>40893.301724537036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7"/>
        <v>1.2202</v>
      </c>
      <c r="P372" s="8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4">
        <f t="shared" si="35"/>
        <v>42741.545138888891</v>
      </c>
      <c r="T372" s="12">
        <f t="shared" si="36"/>
        <v>42711.545138888891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7"/>
        <v>1.1416866666666667</v>
      </c>
      <c r="P373" s="8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4">
        <f t="shared" si="35"/>
        <v>41306.517812500002</v>
      </c>
      <c r="T373" s="12">
        <f t="shared" si="36"/>
        <v>41261.517812500002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7"/>
        <v>1.2533333333333334</v>
      </c>
      <c r="P374" s="8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4">
        <f t="shared" si="35"/>
        <v>42465.416666666672</v>
      </c>
      <c r="T374" s="12">
        <f t="shared" si="36"/>
        <v>42425.326898148152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7"/>
        <v>1.0666666666666667</v>
      </c>
      <c r="P375" s="8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4">
        <f t="shared" si="35"/>
        <v>41108.66201388889</v>
      </c>
      <c r="T375" s="12">
        <f t="shared" si="36"/>
        <v>41078.66201388889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7"/>
        <v>1.3065</v>
      </c>
      <c r="P376" s="8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4">
        <f t="shared" si="35"/>
        <v>40802.639247685183</v>
      </c>
      <c r="T376" s="12">
        <f t="shared" si="36"/>
        <v>40757.639247685183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7"/>
        <v>1.2</v>
      </c>
      <c r="P377" s="8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4">
        <f t="shared" si="35"/>
        <v>41699.470833333333</v>
      </c>
      <c r="T377" s="12">
        <f t="shared" si="36"/>
        <v>41657.735081018516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7"/>
        <v>1.0595918367346939</v>
      </c>
      <c r="P378" s="8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4">
        <f t="shared" si="35"/>
        <v>42607.202731481477</v>
      </c>
      <c r="T378" s="12">
        <f t="shared" si="36"/>
        <v>42576.202731481477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7"/>
        <v>1.1439999999999999</v>
      </c>
      <c r="P379" s="8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4">
        <f t="shared" si="35"/>
        <v>42322.042361111111</v>
      </c>
      <c r="T379" s="12">
        <f t="shared" si="36"/>
        <v>42292.000787037032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7"/>
        <v>1.1176666666666666</v>
      </c>
      <c r="P380" s="8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4">
        <f t="shared" si="35"/>
        <v>42394.744444444441</v>
      </c>
      <c r="T380" s="12">
        <f t="shared" si="36"/>
        <v>42370.321851851855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7"/>
        <v>1.1608000000000001</v>
      </c>
      <c r="P381" s="8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4">
        <f t="shared" si="35"/>
        <v>41032.438333333332</v>
      </c>
      <c r="T381" s="12">
        <f t="shared" si="36"/>
        <v>40987.438333333332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7"/>
        <v>1.415</v>
      </c>
      <c r="P382" s="8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4">
        <f t="shared" si="35"/>
        <v>42392.469814814816</v>
      </c>
      <c r="T382" s="12">
        <f t="shared" si="36"/>
        <v>42367.469814814816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7"/>
        <v>1.0472999999999999</v>
      </c>
      <c r="P383" s="8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4">
        <f t="shared" si="35"/>
        <v>41119.958333333336</v>
      </c>
      <c r="T383" s="12">
        <f t="shared" si="36"/>
        <v>41085.448113425926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7"/>
        <v>2.5583333333333331</v>
      </c>
      <c r="P384" s="8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4">
        <f t="shared" si="35"/>
        <v>41158.459490740745</v>
      </c>
      <c r="T384" s="12">
        <f t="shared" si="36"/>
        <v>41144.459490740745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7"/>
        <v>2.0670670670670672</v>
      </c>
      <c r="P385" s="8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4">
        <f t="shared" si="35"/>
        <v>41777.867581018516</v>
      </c>
      <c r="T385" s="12">
        <f t="shared" si="36"/>
        <v>41754.867581018516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7"/>
        <v>1.1210500000000001</v>
      </c>
      <c r="P386" s="8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4">
        <f t="shared" si="35"/>
        <v>42010.531793981485</v>
      </c>
      <c r="T386" s="12">
        <f t="shared" si="36"/>
        <v>41980.531793981485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7"/>
        <v>1.05982</v>
      </c>
      <c r="P387" s="8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14">
        <f t="shared" ref="S387:S450" si="41">(((I387/60)/60)/24)+DATE(1970,1,1)+(-6/24)</f>
        <v>41964.376168981486</v>
      </c>
      <c r="T387" s="12">
        <f t="shared" ref="T387:T450" si="42">(((J387/60)/60)/24)+DATE(1970,1,1)+(-6/24)</f>
        <v>41934.334502314814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43">E388/D388</f>
        <v>1.0016666666666667</v>
      </c>
      <c r="P388" s="8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4">
        <f t="shared" si="41"/>
        <v>42226.701284722221</v>
      </c>
      <c r="T388" s="12">
        <f t="shared" si="42"/>
        <v>42211.701284722221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3"/>
        <v>2.1398947368421051</v>
      </c>
      <c r="P389" s="8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4">
        <f t="shared" si="41"/>
        <v>42231</v>
      </c>
      <c r="T389" s="12">
        <f t="shared" si="42"/>
        <v>42200.42659722222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3"/>
        <v>1.2616000000000001</v>
      </c>
      <c r="P390" s="8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4">
        <f t="shared" si="41"/>
        <v>42578.826157407413</v>
      </c>
      <c r="T390" s="12">
        <f t="shared" si="42"/>
        <v>42548.826157407413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3"/>
        <v>1.8153547058823529</v>
      </c>
      <c r="P391" s="8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4">
        <f t="shared" si="41"/>
        <v>41705.707638888889</v>
      </c>
      <c r="T391" s="12">
        <f t="shared" si="42"/>
        <v>41673.813078703701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3"/>
        <v>1</v>
      </c>
      <c r="P392" s="8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4">
        <f t="shared" si="41"/>
        <v>42131.786712962959</v>
      </c>
      <c r="T392" s="12">
        <f t="shared" si="42"/>
        <v>42111.786712962959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3"/>
        <v>1.0061</v>
      </c>
      <c r="P393" s="8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4">
        <f t="shared" si="41"/>
        <v>40894.790972222225</v>
      </c>
      <c r="T393" s="12">
        <f t="shared" si="42"/>
        <v>40864.792256944449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3"/>
        <v>1.009027027027027</v>
      </c>
      <c r="P394" s="8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4">
        <f t="shared" si="41"/>
        <v>40793.875</v>
      </c>
      <c r="T394" s="12">
        <f t="shared" si="42"/>
        <v>40763.467256944445</v>
      </c>
    </row>
    <row r="395" spans="1:20" ht="49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3"/>
        <v>1.10446</v>
      </c>
      <c r="P395" s="8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4">
        <f t="shared" si="41"/>
        <v>41557.458935185183</v>
      </c>
      <c r="T395" s="12">
        <f t="shared" si="42"/>
        <v>41526.458935185183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3"/>
        <v>1.118936170212766</v>
      </c>
      <c r="P396" s="8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4">
        <f t="shared" si="41"/>
        <v>42477.526412037041</v>
      </c>
      <c r="T396" s="12">
        <f t="shared" si="42"/>
        <v>42417.568078703705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3"/>
        <v>1.0804450000000001</v>
      </c>
      <c r="P397" s="8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4">
        <f t="shared" si="41"/>
        <v>41026.647222222222</v>
      </c>
      <c r="T397" s="12">
        <f t="shared" si="42"/>
        <v>40990.659259259257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3"/>
        <v>1.0666666666666667</v>
      </c>
      <c r="P398" s="8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4">
        <f t="shared" si="41"/>
        <v>41097.314884259256</v>
      </c>
      <c r="T398" s="12">
        <f t="shared" si="42"/>
        <v>41082.314884259256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3"/>
        <v>1.0390027322404372</v>
      </c>
      <c r="P399" s="8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4">
        <f t="shared" si="41"/>
        <v>40421.905555555553</v>
      </c>
      <c r="T399" s="12">
        <f t="shared" si="42"/>
        <v>40379.526435185187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3"/>
        <v>1.2516</v>
      </c>
      <c r="P400" s="8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4">
        <f t="shared" si="41"/>
        <v>42123.543124999997</v>
      </c>
      <c r="T400" s="12">
        <f t="shared" si="42"/>
        <v>42078.543124999997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3"/>
        <v>1.0680499999999999</v>
      </c>
      <c r="P401" s="8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4">
        <f t="shared" si="41"/>
        <v>42718.25</v>
      </c>
      <c r="T401" s="12">
        <f t="shared" si="42"/>
        <v>42687.625775462962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3"/>
        <v>1.1230249999999999</v>
      </c>
      <c r="P402" s="8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4">
        <f t="shared" si="41"/>
        <v>41775.895833333336</v>
      </c>
      <c r="T402" s="12">
        <f t="shared" si="42"/>
        <v>41745.385960648149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3"/>
        <v>1.0381199999999999</v>
      </c>
      <c r="P403" s="8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4">
        <f t="shared" si="41"/>
        <v>40762.592245370368</v>
      </c>
      <c r="T403" s="12">
        <f t="shared" si="42"/>
        <v>40732.592245370368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3"/>
        <v>1.4165000000000001</v>
      </c>
      <c r="P404" s="8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4">
        <f t="shared" si="41"/>
        <v>42313.33121527778</v>
      </c>
      <c r="T404" s="12">
        <f t="shared" si="42"/>
        <v>42292.289548611108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3"/>
        <v>1.0526</v>
      </c>
      <c r="P405" s="8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4">
        <f t="shared" si="41"/>
        <v>40765.047222222223</v>
      </c>
      <c r="T405" s="12">
        <f t="shared" si="42"/>
        <v>40718.060659722221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3"/>
        <v>1.0309142857142857</v>
      </c>
      <c r="P406" s="8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4">
        <f t="shared" si="41"/>
        <v>41675.711111111108</v>
      </c>
      <c r="T406" s="12">
        <f t="shared" si="42"/>
        <v>41646.378032407411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3"/>
        <v>1.0765957446808512</v>
      </c>
      <c r="P407" s="8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4">
        <f t="shared" si="41"/>
        <v>41703.83494212963</v>
      </c>
      <c r="T407" s="12">
        <f t="shared" si="42"/>
        <v>41673.83494212963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3"/>
        <v>1.0770464285714285</v>
      </c>
      <c r="P408" s="8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4">
        <f t="shared" si="41"/>
        <v>40671.999305555553</v>
      </c>
      <c r="T408" s="12">
        <f t="shared" si="42"/>
        <v>40637.912465277775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3"/>
        <v>1.0155000000000001</v>
      </c>
      <c r="P409" s="8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4">
        <f t="shared" si="41"/>
        <v>40866.662615740745</v>
      </c>
      <c r="T409" s="12">
        <f t="shared" si="42"/>
        <v>40806.620949074073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3"/>
        <v>1.0143766666666667</v>
      </c>
      <c r="P410" s="8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4">
        <f t="shared" si="41"/>
        <v>41583.527662037035</v>
      </c>
      <c r="T410" s="12">
        <f t="shared" si="42"/>
        <v>41543.485995370371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3"/>
        <v>1.3680000000000001</v>
      </c>
      <c r="P411" s="8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4">
        <f t="shared" si="41"/>
        <v>42573.612777777773</v>
      </c>
      <c r="T411" s="12">
        <f t="shared" si="42"/>
        <v>42543.612777777773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3"/>
        <v>1.2829999999999999</v>
      </c>
      <c r="P412" s="8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4">
        <f t="shared" si="41"/>
        <v>42173.731446759266</v>
      </c>
      <c r="T412" s="12">
        <f t="shared" si="42"/>
        <v>42113.731446759266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3"/>
        <v>1.0105</v>
      </c>
      <c r="P413" s="8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4">
        <f t="shared" si="41"/>
        <v>41629.958333333336</v>
      </c>
      <c r="T413" s="12">
        <f t="shared" si="42"/>
        <v>41597.92597222222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3"/>
        <v>1.2684</v>
      </c>
      <c r="P414" s="8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4">
        <f t="shared" si="41"/>
        <v>41115.492800925924</v>
      </c>
      <c r="T414" s="12">
        <f t="shared" si="42"/>
        <v>41099.492800925924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3"/>
        <v>1.0508593749999999</v>
      </c>
      <c r="P415" s="8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4">
        <f t="shared" si="41"/>
        <v>41109.627442129626</v>
      </c>
      <c r="T415" s="12">
        <f t="shared" si="42"/>
        <v>41079.627442129626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3"/>
        <v>1.0285405405405406</v>
      </c>
      <c r="P416" s="8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4">
        <f t="shared" si="41"/>
        <v>41558.813252314816</v>
      </c>
      <c r="T416" s="12">
        <f t="shared" si="42"/>
        <v>41528.813252314816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3"/>
        <v>1.0214714285714286</v>
      </c>
      <c r="P417" s="8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4">
        <f t="shared" si="41"/>
        <v>41929.25</v>
      </c>
      <c r="T417" s="12">
        <f t="shared" si="42"/>
        <v>41904.601875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3"/>
        <v>1.2021700000000002</v>
      </c>
      <c r="P418" s="8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4">
        <f t="shared" si="41"/>
        <v>41678.146192129629</v>
      </c>
      <c r="T418" s="12">
        <f t="shared" si="42"/>
        <v>41648.146192129629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3"/>
        <v>1.0024761904761905</v>
      </c>
      <c r="P419" s="8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4">
        <f t="shared" si="41"/>
        <v>41371.939583333333</v>
      </c>
      <c r="T419" s="12">
        <f t="shared" si="42"/>
        <v>41360.720601851855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3"/>
        <v>1.0063392857142857</v>
      </c>
      <c r="P420" s="8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4">
        <f t="shared" si="41"/>
        <v>42208.032372685186</v>
      </c>
      <c r="T420" s="12">
        <f t="shared" si="42"/>
        <v>42178.032372685186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3"/>
        <v>1.004375</v>
      </c>
      <c r="P421" s="8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4">
        <f t="shared" si="41"/>
        <v>41454.592442129629</v>
      </c>
      <c r="T421" s="12">
        <f t="shared" si="42"/>
        <v>41394.592442129629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3"/>
        <v>4.3939393939393936E-3</v>
      </c>
      <c r="P422" s="8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4">
        <f t="shared" si="41"/>
        <v>41711.944803240738</v>
      </c>
      <c r="T422" s="12">
        <f t="shared" si="42"/>
        <v>41681.98646990741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3"/>
        <v>2.0066666666666667E-2</v>
      </c>
      <c r="P423" s="8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4">
        <f t="shared" si="41"/>
        <v>42237.241388888884</v>
      </c>
      <c r="T423" s="12">
        <f t="shared" si="42"/>
        <v>42177.241388888884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3"/>
        <v>1.0749999999999999E-2</v>
      </c>
      <c r="P424" s="8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4">
        <f t="shared" si="41"/>
        <v>41893.010381944441</v>
      </c>
      <c r="T424" s="12">
        <f t="shared" si="42"/>
        <v>41863.010381944441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3"/>
        <v>7.6499999999999997E-3</v>
      </c>
      <c r="P425" s="8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4">
        <f t="shared" si="41"/>
        <v>41430.67627314815</v>
      </c>
      <c r="T425" s="12">
        <f t="shared" si="42"/>
        <v>41400.67627314815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3"/>
        <v>6.7966666666666675E-2</v>
      </c>
      <c r="P426" s="8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4">
        <f t="shared" si="41"/>
        <v>40994.084479166668</v>
      </c>
      <c r="T426" s="12">
        <f t="shared" si="42"/>
        <v>40934.126145833332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3"/>
        <v>1.2E-4</v>
      </c>
      <c r="P427" s="8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4">
        <f t="shared" si="41"/>
        <v>42335.652824074074</v>
      </c>
      <c r="T427" s="12">
        <f t="shared" si="42"/>
        <v>42275.611157407402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3"/>
        <v>1.3299999999999999E-2</v>
      </c>
      <c r="P428" s="8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4">
        <f t="shared" si="41"/>
        <v>42430.461967592593</v>
      </c>
      <c r="T428" s="12">
        <f t="shared" si="42"/>
        <v>42400.461967592593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3"/>
        <v>0</v>
      </c>
      <c r="P429" s="8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4">
        <f t="shared" si="41"/>
        <v>42299.540972222225</v>
      </c>
      <c r="T429" s="12">
        <f t="shared" si="42"/>
        <v>42285.659027777772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3"/>
        <v>5.6333333333333332E-2</v>
      </c>
      <c r="P430" s="8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4">
        <f t="shared" si="41"/>
        <v>41806.666666666664</v>
      </c>
      <c r="T430" s="12">
        <f t="shared" si="42"/>
        <v>41778.516724537039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3"/>
        <v>0</v>
      </c>
      <c r="P431" s="8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4">
        <f t="shared" si="41"/>
        <v>40143.957638888889</v>
      </c>
      <c r="T431" s="12">
        <f t="shared" si="42"/>
        <v>40070.651412037041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3"/>
        <v>2.4E-2</v>
      </c>
      <c r="P432" s="8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4">
        <f t="shared" si="41"/>
        <v>41527.857256944444</v>
      </c>
      <c r="T432" s="12">
        <f t="shared" si="42"/>
        <v>41512.857256944444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3"/>
        <v>0.13833333333333334</v>
      </c>
      <c r="P433" s="8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4">
        <f t="shared" si="41"/>
        <v>42556.621331018512</v>
      </c>
      <c r="T433" s="12">
        <f t="shared" si="42"/>
        <v>42526.621331018512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3"/>
        <v>9.5000000000000001E-2</v>
      </c>
      <c r="P434" s="8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4">
        <f t="shared" si="41"/>
        <v>42298.476631944446</v>
      </c>
      <c r="T434" s="12">
        <f t="shared" si="42"/>
        <v>42238.476631944446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3"/>
        <v>0</v>
      </c>
      <c r="P435" s="8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4">
        <f t="shared" si="41"/>
        <v>42288.379884259266</v>
      </c>
      <c r="T435" s="12">
        <f t="shared" si="42"/>
        <v>42228.379884259266</v>
      </c>
    </row>
    <row r="436" spans="1:20" ht="6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3"/>
        <v>0.05</v>
      </c>
      <c r="P436" s="8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4">
        <f t="shared" si="41"/>
        <v>41609.626180555555</v>
      </c>
      <c r="T436" s="12">
        <f t="shared" si="42"/>
        <v>41576.584513888891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3"/>
        <v>2.7272727272727273E-5</v>
      </c>
      <c r="P437" s="8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4">
        <f t="shared" si="41"/>
        <v>41530.497453703705</v>
      </c>
      <c r="T437" s="12">
        <f t="shared" si="42"/>
        <v>41500.497453703705</v>
      </c>
    </row>
    <row r="438" spans="1:20" ht="6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3"/>
        <v>0</v>
      </c>
      <c r="P438" s="8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4">
        <f t="shared" si="41"/>
        <v>41486.11241898148</v>
      </c>
      <c r="T438" s="12">
        <f t="shared" si="42"/>
        <v>41456.11241898148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3"/>
        <v>0</v>
      </c>
      <c r="P439" s="8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4">
        <f t="shared" si="41"/>
        <v>42651.06858796296</v>
      </c>
      <c r="T439" s="12">
        <f t="shared" si="42"/>
        <v>42591.06858796296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3"/>
        <v>9.3799999999999994E-2</v>
      </c>
      <c r="P440" s="8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4">
        <f t="shared" si="41"/>
        <v>42326.052754629629</v>
      </c>
      <c r="T440" s="12">
        <f t="shared" si="42"/>
        <v>42296.011087962965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3"/>
        <v>0</v>
      </c>
      <c r="P441" s="8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4">
        <f t="shared" si="41"/>
        <v>41929.511782407404</v>
      </c>
      <c r="T441" s="12">
        <f t="shared" si="42"/>
        <v>41919.511782407404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3"/>
        <v>1E-3</v>
      </c>
      <c r="P442" s="8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4">
        <f t="shared" si="41"/>
        <v>42453.693900462968</v>
      </c>
      <c r="T442" s="12">
        <f t="shared" si="42"/>
        <v>42423.735567129625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3"/>
        <v>0</v>
      </c>
      <c r="P443" s="8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4">
        <f t="shared" si="41"/>
        <v>41580.543935185182</v>
      </c>
      <c r="T443" s="12">
        <f t="shared" si="42"/>
        <v>41550.543935185182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3"/>
        <v>0.39358823529411763</v>
      </c>
      <c r="P444" s="8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4">
        <f t="shared" si="41"/>
        <v>42054.638692129629</v>
      </c>
      <c r="T444" s="12">
        <f t="shared" si="42"/>
        <v>42024.638692129629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3"/>
        <v>1E-3</v>
      </c>
      <c r="P445" s="8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4">
        <f t="shared" si="41"/>
        <v>41679.765057870369</v>
      </c>
      <c r="T445" s="12">
        <f t="shared" si="42"/>
        <v>41649.765057870369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3"/>
        <v>0.05</v>
      </c>
      <c r="P446" s="8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4">
        <f t="shared" si="41"/>
        <v>40954.656956018516</v>
      </c>
      <c r="T446" s="12">
        <f t="shared" si="42"/>
        <v>40894.656956018516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3"/>
        <v>3.3333333333333335E-5</v>
      </c>
      <c r="P447" s="8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4">
        <f t="shared" si="41"/>
        <v>42145.085358796292</v>
      </c>
      <c r="T447" s="12">
        <f t="shared" si="42"/>
        <v>42130.085358796292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3"/>
        <v>7.2952380952380949E-2</v>
      </c>
      <c r="P448" s="8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4">
        <f t="shared" si="41"/>
        <v>42066.833564814813</v>
      </c>
      <c r="T448" s="12">
        <f t="shared" si="42"/>
        <v>42036.833564814813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3"/>
        <v>1.6666666666666666E-4</v>
      </c>
      <c r="P449" s="8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4">
        <f t="shared" si="41"/>
        <v>41356.263460648144</v>
      </c>
      <c r="T449" s="12">
        <f t="shared" si="42"/>
        <v>41331.305127314816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3"/>
        <v>3.2804E-2</v>
      </c>
      <c r="P450" s="8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4">
        <f t="shared" si="41"/>
        <v>41773.508043981477</v>
      </c>
      <c r="T450" s="12">
        <f t="shared" si="42"/>
        <v>41753.508043981477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3"/>
        <v>2.2499999999999999E-2</v>
      </c>
      <c r="P451" s="8">
        <f t="shared" ref="P451:P514" si="44">E451/L451</f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14">
        <f t="shared" ref="S451:S514" si="47">(((I451/60)/60)/24)+DATE(1970,1,1)+(-6/24)</f>
        <v>41564.318113425928</v>
      </c>
      <c r="T451" s="12">
        <f t="shared" ref="T451:T514" si="48">(((J451/60)/60)/24)+DATE(1970,1,1)+(-6/24)</f>
        <v>41534.318113425928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49">E452/D452</f>
        <v>7.92E-3</v>
      </c>
      <c r="P452" s="8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4">
        <f t="shared" si="47"/>
        <v>41684.696759259255</v>
      </c>
      <c r="T452" s="12">
        <f t="shared" si="48"/>
        <v>41654.696759259255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8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4">
        <f t="shared" si="47"/>
        <v>41664.465173611112</v>
      </c>
      <c r="T453" s="12">
        <f t="shared" si="48"/>
        <v>41634.465173611112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 s="8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4">
        <f t="shared" si="47"/>
        <v>42137.453877314809</v>
      </c>
      <c r="T454" s="12">
        <f t="shared" si="48"/>
        <v>42107.453877314809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 s="8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4">
        <f t="shared" si="47"/>
        <v>42054.574988425928</v>
      </c>
      <c r="T455" s="12">
        <f t="shared" si="48"/>
        <v>42038.574988425928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 s="8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4">
        <f t="shared" si="47"/>
        <v>41969.301388888889</v>
      </c>
      <c r="T456" s="12">
        <f t="shared" si="48"/>
        <v>41938.467256944445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 s="8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4">
        <f t="shared" si="47"/>
        <v>41015.771527777775</v>
      </c>
      <c r="T457" s="12">
        <f t="shared" si="48"/>
        <v>40970.752569444441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 s="8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4">
        <f t="shared" si="47"/>
        <v>41568.915972222225</v>
      </c>
      <c r="T458" s="12">
        <f t="shared" si="48"/>
        <v>41547.444456018515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8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4">
        <f t="shared" si="47"/>
        <v>41867.517500000002</v>
      </c>
      <c r="T459" s="12">
        <f t="shared" si="48"/>
        <v>41837.517500000002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 s="8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4">
        <f t="shared" si="47"/>
        <v>41408.44976851852</v>
      </c>
      <c r="T460" s="12">
        <f t="shared" si="48"/>
        <v>41378.44976851852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 s="8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4">
        <f t="shared" si="47"/>
        <v>40860.432025462964</v>
      </c>
      <c r="T461" s="12">
        <f t="shared" si="48"/>
        <v>40800.3903587963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 s="8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4">
        <f t="shared" si="47"/>
        <v>41790.916666666664</v>
      </c>
      <c r="T462" s="12">
        <f t="shared" si="48"/>
        <v>41759.292534722219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8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4">
        <f t="shared" si="47"/>
        <v>41427.59684027778</v>
      </c>
      <c r="T463" s="12">
        <f t="shared" si="48"/>
        <v>41407.59684027778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8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4">
        <f t="shared" si="47"/>
        <v>40764.876631944448</v>
      </c>
      <c r="T464" s="12">
        <f t="shared" si="48"/>
        <v>40704.876631944448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 s="8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4">
        <f t="shared" si="47"/>
        <v>40810.460104166668</v>
      </c>
      <c r="T465" s="12">
        <f t="shared" si="48"/>
        <v>40750.460104166668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 s="8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4">
        <f t="shared" si="47"/>
        <v>42508.598784722228</v>
      </c>
      <c r="T466" s="12">
        <f t="shared" si="48"/>
        <v>42488.598784722228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 s="8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4">
        <f t="shared" si="47"/>
        <v>41816.870069444441</v>
      </c>
      <c r="T467" s="12">
        <f t="shared" si="48"/>
        <v>41800.870069444441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 s="8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4">
        <f t="shared" si="47"/>
        <v>41159.692870370374</v>
      </c>
      <c r="T468" s="12">
        <f t="shared" si="48"/>
        <v>41129.692870370374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 s="8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4">
        <f t="shared" si="47"/>
        <v>41180.429791666669</v>
      </c>
      <c r="T469" s="12">
        <f t="shared" si="48"/>
        <v>41135.429791666669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8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4">
        <f t="shared" si="47"/>
        <v>41100.910474537035</v>
      </c>
      <c r="T470" s="12">
        <f t="shared" si="48"/>
        <v>41040.917627314811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8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4">
        <f t="shared" si="47"/>
        <v>41887.739861111113</v>
      </c>
      <c r="T471" s="12">
        <f t="shared" si="48"/>
        <v>41827.739861111113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 s="8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4">
        <f t="shared" si="47"/>
        <v>41654.916666666664</v>
      </c>
      <c r="T472" s="12">
        <f t="shared" si="48"/>
        <v>41604.917696759258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 s="8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4">
        <f t="shared" si="47"/>
        <v>41748.430312500001</v>
      </c>
      <c r="T473" s="12">
        <f t="shared" si="48"/>
        <v>41703.471979166665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 s="8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4">
        <f t="shared" si="47"/>
        <v>41874.672662037039</v>
      </c>
      <c r="T474" s="12">
        <f t="shared" si="48"/>
        <v>41844.672662037039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 s="8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4">
        <f t="shared" si="47"/>
        <v>41899.448136574072</v>
      </c>
      <c r="T475" s="12">
        <f t="shared" si="48"/>
        <v>41869.448136574072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 s="8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4">
        <f t="shared" si="47"/>
        <v>42783.079039351855</v>
      </c>
      <c r="T476" s="12">
        <f t="shared" si="48"/>
        <v>42753.079039351855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8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4">
        <f t="shared" si="47"/>
        <v>42129.836145833338</v>
      </c>
      <c r="T477" s="12">
        <f t="shared" si="48"/>
        <v>42099.836145833338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 s="8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4">
        <f t="shared" si="47"/>
        <v>41792.915972222225</v>
      </c>
      <c r="T478" s="12">
        <f t="shared" si="48"/>
        <v>41757.725011574075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8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4">
        <f t="shared" si="47"/>
        <v>41047.58488425926</v>
      </c>
      <c r="T479" s="12">
        <f t="shared" si="48"/>
        <v>40987.58488425926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8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4">
        <f t="shared" si="47"/>
        <v>42095.619317129633</v>
      </c>
      <c r="T480" s="12">
        <f t="shared" si="48"/>
        <v>42065.660983796297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 s="8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4">
        <f t="shared" si="47"/>
        <v>41964.199479166666</v>
      </c>
      <c r="T481" s="12">
        <f t="shared" si="48"/>
        <v>41904.157812500001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 s="8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4">
        <f t="shared" si="47"/>
        <v>41495.250173611108</v>
      </c>
      <c r="T482" s="12">
        <f t="shared" si="48"/>
        <v>41465.250173611108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 s="8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4">
        <f t="shared" si="47"/>
        <v>41192.422326388885</v>
      </c>
      <c r="T483" s="12">
        <f t="shared" si="48"/>
        <v>41162.422326388885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 s="8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4">
        <f t="shared" si="47"/>
        <v>42474.356944444444</v>
      </c>
      <c r="T484" s="12">
        <f t="shared" si="48"/>
        <v>42447.646875000006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 s="8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4">
        <f t="shared" si="47"/>
        <v>41302.947592592594</v>
      </c>
      <c r="T485" s="12">
        <f t="shared" si="48"/>
        <v>41242.947592592594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 s="8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4">
        <f t="shared" si="47"/>
        <v>42313.731157407412</v>
      </c>
      <c r="T486" s="12">
        <f t="shared" si="48"/>
        <v>42272.68949074074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 s="8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4">
        <f t="shared" si="47"/>
        <v>41411.25577546296</v>
      </c>
      <c r="T487" s="12">
        <f t="shared" si="48"/>
        <v>41381.25577546296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 s="8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4">
        <f t="shared" si="47"/>
        <v>41791.69258101852</v>
      </c>
      <c r="T488" s="12">
        <f t="shared" si="48"/>
        <v>41761.69258101852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8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4">
        <f t="shared" si="47"/>
        <v>42729.386504629627</v>
      </c>
      <c r="T489" s="12">
        <f t="shared" si="48"/>
        <v>42669.344837962963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8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4">
        <f t="shared" si="47"/>
        <v>42743.804398148146</v>
      </c>
      <c r="T490" s="12">
        <f t="shared" si="48"/>
        <v>42713.804398148146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 s="8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4">
        <f t="shared" si="47"/>
        <v>40913.231249999997</v>
      </c>
      <c r="T491" s="12">
        <f t="shared" si="48"/>
        <v>40882.231666666667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8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4">
        <f t="shared" si="47"/>
        <v>41143.718576388892</v>
      </c>
      <c r="T492" s="12">
        <f t="shared" si="48"/>
        <v>41113.718576388892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8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4">
        <f t="shared" si="47"/>
        <v>42396.732627314821</v>
      </c>
      <c r="T493" s="12">
        <f t="shared" si="48"/>
        <v>42366.732627314821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8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4">
        <f t="shared" si="47"/>
        <v>42655.78506944445</v>
      </c>
      <c r="T494" s="12">
        <f t="shared" si="48"/>
        <v>42595.78506944445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8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4">
        <f t="shared" si="47"/>
        <v>42144.476134259254</v>
      </c>
      <c r="T495" s="12">
        <f t="shared" si="48"/>
        <v>42114.476134259254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 s="8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4">
        <f t="shared" si="47"/>
        <v>41822.875</v>
      </c>
      <c r="T496" s="12">
        <f t="shared" si="48"/>
        <v>41799.580613425926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8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4">
        <f t="shared" si="47"/>
        <v>42201.577604166669</v>
      </c>
      <c r="T497" s="12">
        <f t="shared" si="48"/>
        <v>42171.577604166669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 s="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4">
        <f t="shared" si="47"/>
        <v>41680.68141203704</v>
      </c>
      <c r="T498" s="12">
        <f t="shared" si="48"/>
        <v>41620.68141203704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 s="8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4">
        <f t="shared" si="47"/>
        <v>41997.958333333328</v>
      </c>
      <c r="T499" s="12">
        <f t="shared" si="48"/>
        <v>41944.787789351853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 s="8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4">
        <f t="shared" si="47"/>
        <v>40900.512141203704</v>
      </c>
      <c r="T500" s="12">
        <f t="shared" si="48"/>
        <v>40858.512141203704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 s="8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4">
        <f t="shared" si="47"/>
        <v>40098.624305555553</v>
      </c>
      <c r="T501" s="12">
        <f t="shared" si="48"/>
        <v>40043.645462962959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 s="8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4">
        <f t="shared" si="47"/>
        <v>40306.677777777775</v>
      </c>
      <c r="T502" s="12">
        <f t="shared" si="48"/>
        <v>40247.636006944449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8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4">
        <f t="shared" si="47"/>
        <v>40732.984386574077</v>
      </c>
      <c r="T503" s="12">
        <f t="shared" si="48"/>
        <v>40702.984386574077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 s="8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4">
        <f t="shared" si="47"/>
        <v>40986.261863425927</v>
      </c>
      <c r="T504" s="12">
        <f t="shared" si="48"/>
        <v>40956.303530092591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 s="8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4">
        <f t="shared" si="47"/>
        <v>42021.276655092588</v>
      </c>
      <c r="T505" s="12">
        <f t="shared" si="48"/>
        <v>41991.276655092588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 s="8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4">
        <f t="shared" si="47"/>
        <v>41009.691979166666</v>
      </c>
      <c r="T506" s="12">
        <f t="shared" si="48"/>
        <v>40949.73364583333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 s="8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4">
        <f t="shared" si="47"/>
        <v>42362.848217592589</v>
      </c>
      <c r="T507" s="12">
        <f t="shared" si="48"/>
        <v>42317.848217592589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 s="8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4">
        <f t="shared" si="47"/>
        <v>41496.302314814813</v>
      </c>
      <c r="T508" s="12">
        <f t="shared" si="48"/>
        <v>41466.302314814813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 s="8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4">
        <f t="shared" si="47"/>
        <v>41201.708993055552</v>
      </c>
      <c r="T509" s="12">
        <f t="shared" si="48"/>
        <v>41156.708993055552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 s="8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4">
        <f t="shared" si="47"/>
        <v>41054.343055555553</v>
      </c>
      <c r="T510" s="12">
        <f t="shared" si="48"/>
        <v>40994.774317129632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 s="8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4">
        <f t="shared" si="47"/>
        <v>42183.381597222222</v>
      </c>
      <c r="T511" s="12">
        <f t="shared" si="48"/>
        <v>42153.381597222222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8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4">
        <f t="shared" si="47"/>
        <v>42429.926377314812</v>
      </c>
      <c r="T512" s="12">
        <f t="shared" si="48"/>
        <v>42399.926377314812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 s="8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4">
        <f t="shared" si="47"/>
        <v>41370.011365740742</v>
      </c>
      <c r="T513" s="12">
        <f t="shared" si="48"/>
        <v>41340.053032407406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 s="8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4">
        <f t="shared" si="47"/>
        <v>42694.533877314811</v>
      </c>
      <c r="T514" s="12">
        <f t="shared" si="48"/>
        <v>42649.492210648154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9"/>
        <v>0.13924</v>
      </c>
      <c r="P515" s="8">
        <f t="shared" ref="P515:P578" si="50">E515/L515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14">
        <f t="shared" ref="S515:S578" si="53">(((I515/60)/60)/24)+DATE(1970,1,1)+(-6/24)</f>
        <v>42597.041666666672</v>
      </c>
      <c r="T515" s="12">
        <f t="shared" ref="T515:T578" si="54">(((J515/60)/60)/24)+DATE(1970,1,1)+(-6/24)</f>
        <v>42552.403993055559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55">E516/D516</f>
        <v>3.3333333333333333E-2</v>
      </c>
      <c r="P516" s="8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4">
        <f t="shared" si="53"/>
        <v>41860.363969907405</v>
      </c>
      <c r="T516" s="12">
        <f t="shared" si="54"/>
        <v>41830.363969907405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5"/>
        <v>0.25413402061855672</v>
      </c>
      <c r="P517" s="8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4">
        <f t="shared" si="53"/>
        <v>42367.240752314814</v>
      </c>
      <c r="T517" s="12">
        <f t="shared" si="54"/>
        <v>42327.240752314814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5"/>
        <v>0</v>
      </c>
      <c r="P518" s="8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4">
        <f t="shared" si="53"/>
        <v>42151.528703703705</v>
      </c>
      <c r="T518" s="12">
        <f t="shared" si="54"/>
        <v>42091.528703703705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5"/>
        <v>1.3666666666666667E-2</v>
      </c>
      <c r="P519" s="8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4">
        <f t="shared" si="53"/>
        <v>42768.365289351852</v>
      </c>
      <c r="T519" s="12">
        <f t="shared" si="54"/>
        <v>42738.365289351852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5"/>
        <v>0</v>
      </c>
      <c r="P520" s="8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4">
        <f t="shared" si="53"/>
        <v>42253.365277777775</v>
      </c>
      <c r="T520" s="12">
        <f t="shared" si="54"/>
        <v>42223.366018518514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5"/>
        <v>0.22881426547787684</v>
      </c>
      <c r="P521" s="8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4">
        <f t="shared" si="53"/>
        <v>41248.141446759262</v>
      </c>
      <c r="T521" s="12">
        <f t="shared" si="54"/>
        <v>41218.141446759262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5"/>
        <v>1.0209999999999999</v>
      </c>
      <c r="P522" s="8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4">
        <f t="shared" si="53"/>
        <v>42348.452094907407</v>
      </c>
      <c r="T522" s="12">
        <f t="shared" si="54"/>
        <v>42318.452094907407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5"/>
        <v>1.0464</v>
      </c>
      <c r="P523" s="8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4">
        <f t="shared" si="53"/>
        <v>42674.957638888889</v>
      </c>
      <c r="T523" s="12">
        <f t="shared" si="54"/>
        <v>42645.842812499999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5"/>
        <v>1.1466666666666667</v>
      </c>
      <c r="P524" s="8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4">
        <f t="shared" si="53"/>
        <v>42449.749131944445</v>
      </c>
      <c r="T524" s="12">
        <f t="shared" si="54"/>
        <v>42429.790798611109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5"/>
        <v>1.206</v>
      </c>
      <c r="P525" s="8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4">
        <f t="shared" si="53"/>
        <v>42267.88282407407</v>
      </c>
      <c r="T525" s="12">
        <f t="shared" si="54"/>
        <v>42237.88282407407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5"/>
        <v>1.0867285714285715</v>
      </c>
      <c r="P526" s="8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4">
        <f t="shared" si="53"/>
        <v>42522.467233796298</v>
      </c>
      <c r="T526" s="12">
        <f t="shared" si="54"/>
        <v>42492.467233796298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5"/>
        <v>1</v>
      </c>
      <c r="P527" s="8">
        <f t="shared" si="50"/>
        <v>1000</v>
      </c>
      <c r="Q527" t="str">
        <f t="shared" si="51"/>
        <v>theater</v>
      </c>
      <c r="R527" t="str">
        <f t="shared" si="52"/>
        <v>plays</v>
      </c>
      <c r="S527" s="14">
        <f t="shared" si="53"/>
        <v>41895.150937500002</v>
      </c>
      <c r="T527" s="12">
        <f t="shared" si="54"/>
        <v>41850.150937500002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5"/>
        <v>1.1399999999999999</v>
      </c>
      <c r="P528" s="8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4">
        <f t="shared" si="53"/>
        <v>42223.458333333328</v>
      </c>
      <c r="T528" s="12">
        <f t="shared" si="54"/>
        <v>42192.341944444444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5"/>
        <v>1.0085</v>
      </c>
      <c r="P529" s="8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4">
        <f t="shared" si="53"/>
        <v>42783.420138888891</v>
      </c>
      <c r="T529" s="12">
        <f t="shared" si="54"/>
        <v>42752.955625000002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5"/>
        <v>1.1565217391304348</v>
      </c>
      <c r="P530" s="8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4">
        <f t="shared" si="53"/>
        <v>42176.638888888891</v>
      </c>
      <c r="T530" s="12">
        <f t="shared" si="54"/>
        <v>42155.670219907406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5"/>
        <v>1.3041666666666667</v>
      </c>
      <c r="P531" s="8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4">
        <f t="shared" si="53"/>
        <v>42745.958333333328</v>
      </c>
      <c r="T531" s="12">
        <f t="shared" si="54"/>
        <v>42724.781180555554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5"/>
        <v>1.0778267254038179</v>
      </c>
      <c r="P532" s="8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4">
        <f t="shared" si="53"/>
        <v>42178.833333333328</v>
      </c>
      <c r="T532" s="12">
        <f t="shared" si="54"/>
        <v>42157.341064814813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5"/>
        <v>1</v>
      </c>
      <c r="P533" s="8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4">
        <f t="shared" si="53"/>
        <v>42721.040972222225</v>
      </c>
      <c r="T533" s="12">
        <f t="shared" si="54"/>
        <v>42675.815150462964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5"/>
        <v>1.2324999999999999</v>
      </c>
      <c r="P534" s="8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4">
        <f t="shared" si="53"/>
        <v>42502.757037037038</v>
      </c>
      <c r="T534" s="12">
        <f t="shared" si="54"/>
        <v>42472.757037037038</v>
      </c>
    </row>
    <row r="535" spans="1:20" ht="6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5"/>
        <v>1.002</v>
      </c>
      <c r="P535" s="8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4">
        <f t="shared" si="53"/>
        <v>42506.18478009259</v>
      </c>
      <c r="T535" s="12">
        <f t="shared" si="54"/>
        <v>42482.18478009259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5"/>
        <v>1.0466666666666666</v>
      </c>
      <c r="P536" s="8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4">
        <f t="shared" si="53"/>
        <v>42309.708333333328</v>
      </c>
      <c r="T536" s="12">
        <f t="shared" si="54"/>
        <v>42270.560995370368</v>
      </c>
    </row>
    <row r="537" spans="1:20" ht="49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5"/>
        <v>1.0249999999999999</v>
      </c>
      <c r="P537" s="8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4">
        <f t="shared" si="53"/>
        <v>42741.295196759253</v>
      </c>
      <c r="T537" s="12">
        <f t="shared" si="54"/>
        <v>42711.295196759253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5"/>
        <v>1.1825757575757576</v>
      </c>
      <c r="P538" s="8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4">
        <f t="shared" si="53"/>
        <v>42219.5</v>
      </c>
      <c r="T538" s="12">
        <f t="shared" si="54"/>
        <v>42179.094988425932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5"/>
        <v>1.2050000000000001</v>
      </c>
      <c r="P539" s="8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4">
        <f t="shared" si="53"/>
        <v>42312.560081018513</v>
      </c>
      <c r="T539" s="12">
        <f t="shared" si="54"/>
        <v>42282.518414351856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5"/>
        <v>3.0242</v>
      </c>
      <c r="P540" s="8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4">
        <f t="shared" si="53"/>
        <v>42503.544710648144</v>
      </c>
      <c r="T540" s="12">
        <f t="shared" si="54"/>
        <v>42473.544710648144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5"/>
        <v>1.00644</v>
      </c>
      <c r="P541" s="8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4">
        <f t="shared" si="53"/>
        <v>42555.799849537041</v>
      </c>
      <c r="T541" s="12">
        <f t="shared" si="54"/>
        <v>42534.799849537041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5"/>
        <v>6.666666666666667E-5</v>
      </c>
      <c r="P542" s="8">
        <f t="shared" si="50"/>
        <v>1</v>
      </c>
      <c r="Q542" t="str">
        <f t="shared" si="51"/>
        <v>technology</v>
      </c>
      <c r="R542" t="str">
        <f t="shared" si="52"/>
        <v>web</v>
      </c>
      <c r="S542" s="14">
        <f t="shared" si="53"/>
        <v>42039.567199074074</v>
      </c>
      <c r="T542" s="12">
        <f t="shared" si="54"/>
        <v>42009.567199074074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5"/>
        <v>5.5555555555555558E-3</v>
      </c>
      <c r="P543" s="8">
        <f t="shared" si="50"/>
        <v>25</v>
      </c>
      <c r="Q543" t="str">
        <f t="shared" si="51"/>
        <v>technology</v>
      </c>
      <c r="R543" t="str">
        <f t="shared" si="52"/>
        <v>web</v>
      </c>
      <c r="S543" s="14">
        <f t="shared" si="53"/>
        <v>42305.796689814815</v>
      </c>
      <c r="T543" s="12">
        <f t="shared" si="54"/>
        <v>42275.796689814815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5"/>
        <v>3.9999999999999998E-6</v>
      </c>
      <c r="P544" s="8">
        <f t="shared" si="50"/>
        <v>1</v>
      </c>
      <c r="Q544" t="str">
        <f t="shared" si="51"/>
        <v>technology</v>
      </c>
      <c r="R544" t="str">
        <f t="shared" si="52"/>
        <v>web</v>
      </c>
      <c r="S544" s="14">
        <f t="shared" si="53"/>
        <v>42493.445787037039</v>
      </c>
      <c r="T544" s="12">
        <f t="shared" si="54"/>
        <v>42433.487453703703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5"/>
        <v>3.1818181818181819E-3</v>
      </c>
      <c r="P545" s="8">
        <f t="shared" si="50"/>
        <v>35</v>
      </c>
      <c r="Q545" t="str">
        <f t="shared" si="51"/>
        <v>technology</v>
      </c>
      <c r="R545" t="str">
        <f t="shared" si="52"/>
        <v>web</v>
      </c>
      <c r="S545" s="14">
        <f t="shared" si="53"/>
        <v>41943.842152777775</v>
      </c>
      <c r="T545" s="12">
        <f t="shared" si="54"/>
        <v>41913.842152777775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5"/>
        <v>1.2E-2</v>
      </c>
      <c r="P546" s="8">
        <f t="shared" si="50"/>
        <v>3</v>
      </c>
      <c r="Q546" t="str">
        <f t="shared" si="51"/>
        <v>technology</v>
      </c>
      <c r="R546" t="str">
        <f t="shared" si="52"/>
        <v>web</v>
      </c>
      <c r="S546" s="14">
        <f t="shared" si="53"/>
        <v>42555.406944444447</v>
      </c>
      <c r="T546" s="12">
        <f t="shared" si="54"/>
        <v>42525.406944444447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5"/>
        <v>0.27383999999999997</v>
      </c>
      <c r="P547" s="8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4">
        <f t="shared" si="53"/>
        <v>42323.384131944447</v>
      </c>
      <c r="T547" s="12">
        <f t="shared" si="54"/>
        <v>42283.342465277776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5"/>
        <v>8.6666666666666663E-4</v>
      </c>
      <c r="P548" s="8">
        <f t="shared" si="50"/>
        <v>26</v>
      </c>
      <c r="Q548" t="str">
        <f t="shared" si="51"/>
        <v>technology</v>
      </c>
      <c r="R548" t="str">
        <f t="shared" si="52"/>
        <v>web</v>
      </c>
      <c r="S548" s="14">
        <f t="shared" si="53"/>
        <v>42294.417997685188</v>
      </c>
      <c r="T548" s="12">
        <f t="shared" si="54"/>
        <v>42249.417997685188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5"/>
        <v>0</v>
      </c>
      <c r="P549" s="8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4">
        <f t="shared" si="53"/>
        <v>42410.446342592593</v>
      </c>
      <c r="T549" s="12">
        <f t="shared" si="54"/>
        <v>42380.446342592593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5"/>
        <v>8.9999999999999998E-4</v>
      </c>
      <c r="P550" s="8">
        <f t="shared" si="50"/>
        <v>9</v>
      </c>
      <c r="Q550" t="str">
        <f t="shared" si="51"/>
        <v>technology</v>
      </c>
      <c r="R550" t="str">
        <f t="shared" si="52"/>
        <v>web</v>
      </c>
      <c r="S550" s="14">
        <f t="shared" si="53"/>
        <v>42306.653333333335</v>
      </c>
      <c r="T550" s="12">
        <f t="shared" si="54"/>
        <v>42276.653333333335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5"/>
        <v>2.7199999999999998E-2</v>
      </c>
      <c r="P551" s="8">
        <f t="shared" si="50"/>
        <v>8.5</v>
      </c>
      <c r="Q551" t="str">
        <f t="shared" si="51"/>
        <v>technology</v>
      </c>
      <c r="R551" t="str">
        <f t="shared" si="52"/>
        <v>web</v>
      </c>
      <c r="S551" s="14">
        <f t="shared" si="53"/>
        <v>42193.386828703704</v>
      </c>
      <c r="T551" s="12">
        <f t="shared" si="54"/>
        <v>42163.386828703704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5"/>
        <v>7.0000000000000001E-3</v>
      </c>
      <c r="P552" s="8">
        <f t="shared" si="50"/>
        <v>8.75</v>
      </c>
      <c r="Q552" t="str">
        <f t="shared" si="51"/>
        <v>technology</v>
      </c>
      <c r="R552" t="str">
        <f t="shared" si="52"/>
        <v>web</v>
      </c>
      <c r="S552" s="14">
        <f t="shared" si="53"/>
        <v>42765.958333333328</v>
      </c>
      <c r="T552" s="12">
        <f t="shared" si="54"/>
        <v>42753.428761574076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5"/>
        <v>5.0413333333333331E-2</v>
      </c>
      <c r="P553" s="8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4">
        <f t="shared" si="53"/>
        <v>42217.495138888888</v>
      </c>
      <c r="T553" s="12">
        <f t="shared" si="54"/>
        <v>42173.025740740741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5"/>
        <v>0</v>
      </c>
      <c r="P554" s="8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4">
        <f t="shared" si="53"/>
        <v>42378.366851851853</v>
      </c>
      <c r="T554" s="12">
        <f t="shared" si="54"/>
        <v>42318.366851851853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5"/>
        <v>4.9199999999999999E-3</v>
      </c>
      <c r="P555" s="8">
        <f t="shared" si="50"/>
        <v>20.5</v>
      </c>
      <c r="Q555" t="str">
        <f t="shared" si="51"/>
        <v>technology</v>
      </c>
      <c r="R555" t="str">
        <f t="shared" si="52"/>
        <v>web</v>
      </c>
      <c r="S555" s="14">
        <f t="shared" si="53"/>
        <v>41957.511469907404</v>
      </c>
      <c r="T555" s="12">
        <f t="shared" si="54"/>
        <v>41927.46980324074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5"/>
        <v>0.36589147286821705</v>
      </c>
      <c r="P556" s="8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4">
        <f t="shared" si="53"/>
        <v>41931.434861111113</v>
      </c>
      <c r="T556" s="12">
        <f t="shared" si="54"/>
        <v>41901.434861111113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5"/>
        <v>0</v>
      </c>
      <c r="P557" s="8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4">
        <f t="shared" si="53"/>
        <v>42533.103506944448</v>
      </c>
      <c r="T557" s="12">
        <f t="shared" si="54"/>
        <v>42503.103506944448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5"/>
        <v>2.5000000000000001E-2</v>
      </c>
      <c r="P558" s="8">
        <f t="shared" si="50"/>
        <v>200</v>
      </c>
      <c r="Q558" t="str">
        <f t="shared" si="51"/>
        <v>technology</v>
      </c>
      <c r="R558" t="str">
        <f t="shared" si="52"/>
        <v>web</v>
      </c>
      <c r="S558" s="14">
        <f t="shared" si="53"/>
        <v>42375.610150462962</v>
      </c>
      <c r="T558" s="12">
        <f t="shared" si="54"/>
        <v>42345.610150462962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5"/>
        <v>9.1066666666666674E-3</v>
      </c>
      <c r="P559" s="8">
        <f t="shared" si="50"/>
        <v>68.3</v>
      </c>
      <c r="Q559" t="str">
        <f t="shared" si="51"/>
        <v>technology</v>
      </c>
      <c r="R559" t="str">
        <f t="shared" si="52"/>
        <v>web</v>
      </c>
      <c r="S559" s="14">
        <f t="shared" si="53"/>
        <v>42706.733831018515</v>
      </c>
      <c r="T559" s="12">
        <f t="shared" si="54"/>
        <v>42676.692164351851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5"/>
        <v>0</v>
      </c>
      <c r="P560" s="8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4">
        <f t="shared" si="53"/>
        <v>42087.591493055559</v>
      </c>
      <c r="T560" s="12">
        <f t="shared" si="54"/>
        <v>42057.633159722223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5"/>
        <v>2.0833333333333335E-4</v>
      </c>
      <c r="P561" s="8">
        <f t="shared" si="50"/>
        <v>50</v>
      </c>
      <c r="Q561" t="str">
        <f t="shared" si="51"/>
        <v>technology</v>
      </c>
      <c r="R561" t="str">
        <f t="shared" si="52"/>
        <v>web</v>
      </c>
      <c r="S561" s="14">
        <f t="shared" si="53"/>
        <v>42351.033101851848</v>
      </c>
      <c r="T561" s="12">
        <f t="shared" si="54"/>
        <v>42321.033101851848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5"/>
        <v>1.2E-4</v>
      </c>
      <c r="P562" s="8">
        <f t="shared" si="50"/>
        <v>4</v>
      </c>
      <c r="Q562" t="str">
        <f t="shared" si="51"/>
        <v>technology</v>
      </c>
      <c r="R562" t="str">
        <f t="shared" si="52"/>
        <v>web</v>
      </c>
      <c r="S562" s="14">
        <f t="shared" si="53"/>
        <v>41990.521354166667</v>
      </c>
      <c r="T562" s="12">
        <f t="shared" si="54"/>
        <v>41960.521354166667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5"/>
        <v>3.6666666666666666E-3</v>
      </c>
      <c r="P563" s="8">
        <f t="shared" si="50"/>
        <v>27.5</v>
      </c>
      <c r="Q563" t="str">
        <f t="shared" si="51"/>
        <v>technology</v>
      </c>
      <c r="R563" t="str">
        <f t="shared" si="52"/>
        <v>web</v>
      </c>
      <c r="S563" s="14">
        <f t="shared" si="53"/>
        <v>42303.408715277779</v>
      </c>
      <c r="T563" s="12">
        <f t="shared" si="54"/>
        <v>42268.408715277779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5"/>
        <v>0</v>
      </c>
      <c r="P564" s="8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4">
        <f t="shared" si="53"/>
        <v>42722.139062500006</v>
      </c>
      <c r="T564" s="12">
        <f t="shared" si="54"/>
        <v>42692.139062500006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5"/>
        <v>9.0666666666666662E-4</v>
      </c>
      <c r="P565" s="8">
        <f t="shared" si="50"/>
        <v>34</v>
      </c>
      <c r="Q565" t="str">
        <f t="shared" si="51"/>
        <v>technology</v>
      </c>
      <c r="R565" t="str">
        <f t="shared" si="52"/>
        <v>web</v>
      </c>
      <c r="S565" s="14">
        <f t="shared" si="53"/>
        <v>42051.819988425923</v>
      </c>
      <c r="T565" s="12">
        <f t="shared" si="54"/>
        <v>42021.819988425923</v>
      </c>
    </row>
    <row r="566" spans="1:20" ht="6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5"/>
        <v>5.5555555555555558E-5</v>
      </c>
      <c r="P566" s="8">
        <f t="shared" si="50"/>
        <v>1</v>
      </c>
      <c r="Q566" t="str">
        <f t="shared" si="51"/>
        <v>technology</v>
      </c>
      <c r="R566" t="str">
        <f t="shared" si="52"/>
        <v>web</v>
      </c>
      <c r="S566" s="14">
        <f t="shared" si="53"/>
        <v>42441.692997685182</v>
      </c>
      <c r="T566" s="12">
        <f t="shared" si="54"/>
        <v>42411.692997685182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5"/>
        <v>0</v>
      </c>
      <c r="P567" s="8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4">
        <f t="shared" si="53"/>
        <v>42195.535289351858</v>
      </c>
      <c r="T567" s="12">
        <f t="shared" si="54"/>
        <v>42165.535289351858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5"/>
        <v>2.0000000000000001E-4</v>
      </c>
      <c r="P568" s="8">
        <f t="shared" si="50"/>
        <v>1</v>
      </c>
      <c r="Q568" t="str">
        <f t="shared" si="51"/>
        <v>technology</v>
      </c>
      <c r="R568" t="str">
        <f t="shared" si="52"/>
        <v>web</v>
      </c>
      <c r="S568" s="14">
        <f t="shared" si="53"/>
        <v>42565.43440972222</v>
      </c>
      <c r="T568" s="12">
        <f t="shared" si="54"/>
        <v>42535.43440972222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5"/>
        <v>0</v>
      </c>
      <c r="P569" s="8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4">
        <f t="shared" si="53"/>
        <v>42005.592523148152</v>
      </c>
      <c r="T569" s="12">
        <f t="shared" si="54"/>
        <v>41975.592523148152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5"/>
        <v>0.01</v>
      </c>
      <c r="P570" s="8">
        <f t="shared" si="50"/>
        <v>49</v>
      </c>
      <c r="Q570" t="str">
        <f t="shared" si="51"/>
        <v>technology</v>
      </c>
      <c r="R570" t="str">
        <f t="shared" si="52"/>
        <v>web</v>
      </c>
      <c r="S570" s="14">
        <f t="shared" si="53"/>
        <v>42385.208333333328</v>
      </c>
      <c r="T570" s="12">
        <f t="shared" si="54"/>
        <v>42348.6715625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5"/>
        <v>8.0000000000000002E-3</v>
      </c>
      <c r="P571" s="8">
        <f t="shared" si="50"/>
        <v>20</v>
      </c>
      <c r="Q571" t="str">
        <f t="shared" si="51"/>
        <v>technology</v>
      </c>
      <c r="R571" t="str">
        <f t="shared" si="52"/>
        <v>web</v>
      </c>
      <c r="S571" s="14">
        <f t="shared" si="53"/>
        <v>42370.597361111111</v>
      </c>
      <c r="T571" s="12">
        <f t="shared" si="54"/>
        <v>42340.597361111111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5"/>
        <v>1.6705882352941177E-3</v>
      </c>
      <c r="P572" s="8">
        <f t="shared" si="50"/>
        <v>142</v>
      </c>
      <c r="Q572" t="str">
        <f t="shared" si="51"/>
        <v>technology</v>
      </c>
      <c r="R572" t="str">
        <f t="shared" si="52"/>
        <v>web</v>
      </c>
      <c r="S572" s="14">
        <f t="shared" si="53"/>
        <v>42418.548252314817</v>
      </c>
      <c r="T572" s="12">
        <f t="shared" si="54"/>
        <v>42388.548252314817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5"/>
        <v>4.2399999999999998E-3</v>
      </c>
      <c r="P573" s="8">
        <f t="shared" si="50"/>
        <v>53</v>
      </c>
      <c r="Q573" t="str">
        <f t="shared" si="51"/>
        <v>technology</v>
      </c>
      <c r="R573" t="str">
        <f t="shared" si="52"/>
        <v>web</v>
      </c>
      <c r="S573" s="14">
        <f t="shared" si="53"/>
        <v>42211.915972222225</v>
      </c>
      <c r="T573" s="12">
        <f t="shared" si="54"/>
        <v>42192.566238425927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5"/>
        <v>0</v>
      </c>
      <c r="P574" s="8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4">
        <f t="shared" si="53"/>
        <v>42312.507962962962</v>
      </c>
      <c r="T574" s="12">
        <f t="shared" si="54"/>
        <v>42282.46629629629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5"/>
        <v>3.892538925389254E-3</v>
      </c>
      <c r="P575" s="8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4">
        <f t="shared" si="53"/>
        <v>42021.8</v>
      </c>
      <c r="T575" s="12">
        <f t="shared" si="54"/>
        <v>41962.800127314811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5"/>
        <v>7.1556350626118068E-3</v>
      </c>
      <c r="P576" s="8">
        <f t="shared" si="50"/>
        <v>20</v>
      </c>
      <c r="Q576" t="str">
        <f t="shared" si="51"/>
        <v>technology</v>
      </c>
      <c r="R576" t="str">
        <f t="shared" si="52"/>
        <v>web</v>
      </c>
      <c r="S576" s="14">
        <f t="shared" si="53"/>
        <v>42662.193368055552</v>
      </c>
      <c r="T576" s="12">
        <f t="shared" si="54"/>
        <v>42632.193368055552</v>
      </c>
    </row>
    <row r="577" spans="1:20" ht="6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5"/>
        <v>4.3166666666666666E-3</v>
      </c>
      <c r="P577" s="8">
        <f t="shared" si="50"/>
        <v>64.75</v>
      </c>
      <c r="Q577" t="str">
        <f t="shared" si="51"/>
        <v>technology</v>
      </c>
      <c r="R577" t="str">
        <f t="shared" si="52"/>
        <v>web</v>
      </c>
      <c r="S577" s="14">
        <f t="shared" si="53"/>
        <v>42168.442627314813</v>
      </c>
      <c r="T577" s="12">
        <f t="shared" si="54"/>
        <v>42138.442627314813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5"/>
        <v>1.2500000000000001E-5</v>
      </c>
      <c r="P578" s="8">
        <f t="shared" si="50"/>
        <v>1</v>
      </c>
      <c r="Q578" t="str">
        <f t="shared" si="51"/>
        <v>technology</v>
      </c>
      <c r="R578" t="str">
        <f t="shared" si="52"/>
        <v>web</v>
      </c>
      <c r="S578" s="14">
        <f t="shared" si="53"/>
        <v>42091.18</v>
      </c>
      <c r="T578" s="12">
        <f t="shared" si="54"/>
        <v>42031.221666666665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5"/>
        <v>2E-3</v>
      </c>
      <c r="P579" s="8">
        <f t="shared" ref="P579:P642" si="56">E579/L579</f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14">
        <f t="shared" ref="S579:S642" si="59">(((I579/60)/60)/24)+DATE(1970,1,1)+(-6/24)</f>
        <v>42510.339143518519</v>
      </c>
      <c r="T579" s="12">
        <f t="shared" ref="T579:T642" si="60">(((J579/60)/60)/24)+DATE(1970,1,1)+(-6/24)</f>
        <v>42450.339143518519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61">E580/D580</f>
        <v>1.12E-4</v>
      </c>
      <c r="P580" s="8">
        <f t="shared" si="56"/>
        <v>2</v>
      </c>
      <c r="Q580" t="str">
        <f t="shared" si="57"/>
        <v>technology</v>
      </c>
      <c r="R580" t="str">
        <f t="shared" si="58"/>
        <v>web</v>
      </c>
      <c r="S580" s="14">
        <f t="shared" si="59"/>
        <v>42254.328622685185</v>
      </c>
      <c r="T580" s="12">
        <f t="shared" si="60"/>
        <v>42230.328622685185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1"/>
        <v>1.4583333333333334E-2</v>
      </c>
      <c r="P581" s="8">
        <f t="shared" si="56"/>
        <v>35</v>
      </c>
      <c r="Q581" t="str">
        <f t="shared" si="57"/>
        <v>technology</v>
      </c>
      <c r="R581" t="str">
        <f t="shared" si="58"/>
        <v>web</v>
      </c>
      <c r="S581" s="14">
        <f t="shared" si="59"/>
        <v>41998.602118055554</v>
      </c>
      <c r="T581" s="12">
        <f t="shared" si="60"/>
        <v>41968.602118055554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1"/>
        <v>3.3333333333333332E-4</v>
      </c>
      <c r="P582" s="8">
        <f t="shared" si="56"/>
        <v>1</v>
      </c>
      <c r="Q582" t="str">
        <f t="shared" si="57"/>
        <v>technology</v>
      </c>
      <c r="R582" t="str">
        <f t="shared" si="58"/>
        <v>web</v>
      </c>
      <c r="S582" s="14">
        <f t="shared" si="59"/>
        <v>42635.658182870371</v>
      </c>
      <c r="T582" s="12">
        <f t="shared" si="60"/>
        <v>42605.658182870371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1"/>
        <v>0</v>
      </c>
      <c r="P583" s="8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4">
        <f t="shared" si="59"/>
        <v>42217.762777777782</v>
      </c>
      <c r="T583" s="12">
        <f t="shared" si="60"/>
        <v>42187.762777777782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1"/>
        <v>0</v>
      </c>
      <c r="P584" s="8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4">
        <f t="shared" si="59"/>
        <v>42078.5</v>
      </c>
      <c r="T584" s="12">
        <f t="shared" si="60"/>
        <v>42055.489803240736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1"/>
        <v>1.1111111111111112E-4</v>
      </c>
      <c r="P585" s="8">
        <f t="shared" si="56"/>
        <v>1</v>
      </c>
      <c r="Q585" t="str">
        <f t="shared" si="57"/>
        <v>technology</v>
      </c>
      <c r="R585" t="str">
        <f t="shared" si="58"/>
        <v>web</v>
      </c>
      <c r="S585" s="14">
        <f t="shared" si="59"/>
        <v>42082.646840277783</v>
      </c>
      <c r="T585" s="12">
        <f t="shared" si="60"/>
        <v>42052.68850694444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1"/>
        <v>0.01</v>
      </c>
      <c r="P586" s="8">
        <f t="shared" si="56"/>
        <v>5</v>
      </c>
      <c r="Q586" t="str">
        <f t="shared" si="57"/>
        <v>technology</v>
      </c>
      <c r="R586" t="str">
        <f t="shared" si="58"/>
        <v>web</v>
      </c>
      <c r="S586" s="14">
        <f t="shared" si="59"/>
        <v>42079.424953703703</v>
      </c>
      <c r="T586" s="12">
        <f t="shared" si="60"/>
        <v>42049.466620370367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1"/>
        <v>0</v>
      </c>
      <c r="P587" s="8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4">
        <f t="shared" si="59"/>
        <v>42338.75</v>
      </c>
      <c r="T587" s="12">
        <f t="shared" si="60"/>
        <v>42283.1409375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1"/>
        <v>5.5999999999999999E-3</v>
      </c>
      <c r="P588" s="8">
        <f t="shared" si="56"/>
        <v>14</v>
      </c>
      <c r="Q588" t="str">
        <f t="shared" si="57"/>
        <v>technology</v>
      </c>
      <c r="R588" t="str">
        <f t="shared" si="58"/>
        <v>web</v>
      </c>
      <c r="S588" s="14">
        <f t="shared" si="59"/>
        <v>42050.604247685187</v>
      </c>
      <c r="T588" s="12">
        <f t="shared" si="60"/>
        <v>42020.604247685187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1"/>
        <v>9.0833333333333335E-2</v>
      </c>
      <c r="P589" s="8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4">
        <f t="shared" si="59"/>
        <v>42110.507326388892</v>
      </c>
      <c r="T589" s="12">
        <f t="shared" si="60"/>
        <v>42080.507326388892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1"/>
        <v>3.3444444444444443E-2</v>
      </c>
      <c r="P590" s="8">
        <f t="shared" si="56"/>
        <v>150.5</v>
      </c>
      <c r="Q590" t="str">
        <f t="shared" si="57"/>
        <v>technology</v>
      </c>
      <c r="R590" t="str">
        <f t="shared" si="58"/>
        <v>web</v>
      </c>
      <c r="S590" s="14">
        <f t="shared" si="59"/>
        <v>42691.561180555553</v>
      </c>
      <c r="T590" s="12">
        <f t="shared" si="60"/>
        <v>42631.519513888896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1"/>
        <v>1.3333333333333334E-4</v>
      </c>
      <c r="P591" s="8">
        <f t="shared" si="56"/>
        <v>1</v>
      </c>
      <c r="Q591" t="str">
        <f t="shared" si="57"/>
        <v>technology</v>
      </c>
      <c r="R591" t="str">
        <f t="shared" si="58"/>
        <v>web</v>
      </c>
      <c r="S591" s="14">
        <f t="shared" si="59"/>
        <v>42193.364571759259</v>
      </c>
      <c r="T591" s="12">
        <f t="shared" si="60"/>
        <v>42178.364571759259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1"/>
        <v>4.4600000000000001E-2</v>
      </c>
      <c r="P592" s="8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4">
        <f t="shared" si="59"/>
        <v>42408.292361111111</v>
      </c>
      <c r="T592" s="12">
        <f t="shared" si="60"/>
        <v>42377.304756944446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1"/>
        <v>6.0999999999999997E-4</v>
      </c>
      <c r="P593" s="8">
        <f t="shared" si="56"/>
        <v>30.5</v>
      </c>
      <c r="Q593" t="str">
        <f t="shared" si="57"/>
        <v>technology</v>
      </c>
      <c r="R593" t="str">
        <f t="shared" si="58"/>
        <v>web</v>
      </c>
      <c r="S593" s="14">
        <f t="shared" si="59"/>
        <v>42207.293171296296</v>
      </c>
      <c r="T593" s="12">
        <f t="shared" si="60"/>
        <v>42177.293171296296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1"/>
        <v>3.3333333333333333E-2</v>
      </c>
      <c r="P594" s="8">
        <f t="shared" si="56"/>
        <v>250</v>
      </c>
      <c r="Q594" t="str">
        <f t="shared" si="57"/>
        <v>technology</v>
      </c>
      <c r="R594" t="str">
        <f t="shared" si="58"/>
        <v>web</v>
      </c>
      <c r="S594" s="14">
        <f t="shared" si="59"/>
        <v>41975.982175925921</v>
      </c>
      <c r="T594" s="12">
        <f t="shared" si="60"/>
        <v>41945.982175925928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1"/>
        <v>0.23</v>
      </c>
      <c r="P595" s="8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4">
        <f t="shared" si="59"/>
        <v>42100.385937500003</v>
      </c>
      <c r="T595" s="12">
        <f t="shared" si="60"/>
        <v>42070.427604166667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1"/>
        <v>1.0399999999999999E-3</v>
      </c>
      <c r="P596" s="8">
        <f t="shared" si="56"/>
        <v>13</v>
      </c>
      <c r="Q596" t="str">
        <f t="shared" si="57"/>
        <v>technology</v>
      </c>
      <c r="R596" t="str">
        <f t="shared" si="58"/>
        <v>web</v>
      </c>
      <c r="S596" s="14">
        <f t="shared" si="59"/>
        <v>42476.530162037037</v>
      </c>
      <c r="T596" s="12">
        <f t="shared" si="60"/>
        <v>42446.530162037037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1"/>
        <v>4.2599999999999999E-3</v>
      </c>
      <c r="P597" s="8">
        <f t="shared" si="56"/>
        <v>53.25</v>
      </c>
      <c r="Q597" t="str">
        <f t="shared" si="57"/>
        <v>technology</v>
      </c>
      <c r="R597" t="str">
        <f t="shared" si="58"/>
        <v>web</v>
      </c>
      <c r="S597" s="14">
        <f t="shared" si="59"/>
        <v>42127.819884259254</v>
      </c>
      <c r="T597" s="12">
        <f t="shared" si="60"/>
        <v>42082.819884259254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1"/>
        <v>2.9999999999999997E-4</v>
      </c>
      <c r="P598" s="8">
        <f t="shared" si="56"/>
        <v>3</v>
      </c>
      <c r="Q598" t="str">
        <f t="shared" si="57"/>
        <v>technology</v>
      </c>
      <c r="R598" t="str">
        <f t="shared" si="58"/>
        <v>web</v>
      </c>
      <c r="S598" s="14">
        <f t="shared" si="59"/>
        <v>42676.646898148145</v>
      </c>
      <c r="T598" s="12">
        <f t="shared" si="60"/>
        <v>42646.646898148145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1"/>
        <v>2.6666666666666666E-3</v>
      </c>
      <c r="P599" s="8">
        <f t="shared" si="56"/>
        <v>10</v>
      </c>
      <c r="Q599" t="str">
        <f t="shared" si="57"/>
        <v>technology</v>
      </c>
      <c r="R599" t="str">
        <f t="shared" si="58"/>
        <v>web</v>
      </c>
      <c r="S599" s="14">
        <f t="shared" si="59"/>
        <v>42582.416666666672</v>
      </c>
      <c r="T599" s="12">
        <f t="shared" si="60"/>
        <v>42545.455266203702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1"/>
        <v>0.34</v>
      </c>
      <c r="P600" s="8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4">
        <f t="shared" si="59"/>
        <v>41977.75209490741</v>
      </c>
      <c r="T600" s="12">
        <f t="shared" si="60"/>
        <v>41947.75209490741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1"/>
        <v>6.2E-4</v>
      </c>
      <c r="P601" s="8">
        <f t="shared" si="56"/>
        <v>15.5</v>
      </c>
      <c r="Q601" t="str">
        <f t="shared" si="57"/>
        <v>technology</v>
      </c>
      <c r="R601" t="str">
        <f t="shared" si="58"/>
        <v>web</v>
      </c>
      <c r="S601" s="14">
        <f t="shared" si="59"/>
        <v>42071.386111111111</v>
      </c>
      <c r="T601" s="12">
        <f t="shared" si="60"/>
        <v>42047.562523148154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1"/>
        <v>0.02</v>
      </c>
      <c r="P602" s="8">
        <f t="shared" si="56"/>
        <v>100</v>
      </c>
      <c r="Q602" t="str">
        <f t="shared" si="57"/>
        <v>technology</v>
      </c>
      <c r="R602" t="str">
        <f t="shared" si="58"/>
        <v>web</v>
      </c>
      <c r="S602" s="14">
        <f t="shared" si="59"/>
        <v>42133.548171296294</v>
      </c>
      <c r="T602" s="12">
        <f t="shared" si="60"/>
        <v>42073.548171296294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1"/>
        <v>1.4E-2</v>
      </c>
      <c r="P603" s="8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4">
        <f t="shared" si="59"/>
        <v>41999.608090277776</v>
      </c>
      <c r="T603" s="12">
        <f t="shared" si="60"/>
        <v>41969.608090277776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1"/>
        <v>0</v>
      </c>
      <c r="P604" s="8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4">
        <f t="shared" si="59"/>
        <v>42173.54415509259</v>
      </c>
      <c r="T604" s="12">
        <f t="shared" si="60"/>
        <v>42143.54415509259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1"/>
        <v>3.9334666666666664E-2</v>
      </c>
      <c r="P605" s="8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4">
        <f t="shared" si="59"/>
        <v>41865.389155092591</v>
      </c>
      <c r="T605" s="12">
        <f t="shared" si="60"/>
        <v>41835.389155092591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1"/>
        <v>0</v>
      </c>
      <c r="P606" s="8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4">
        <f t="shared" si="59"/>
        <v>41878.785370370373</v>
      </c>
      <c r="T606" s="12">
        <f t="shared" si="60"/>
        <v>41848.785370370373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1"/>
        <v>2.6200000000000001E-2</v>
      </c>
      <c r="P607" s="8">
        <f t="shared" si="56"/>
        <v>16.375</v>
      </c>
      <c r="Q607" t="str">
        <f t="shared" si="57"/>
        <v>technology</v>
      </c>
      <c r="R607" t="str">
        <f t="shared" si="58"/>
        <v>web</v>
      </c>
      <c r="S607" s="14">
        <f t="shared" si="59"/>
        <v>42239.107731481476</v>
      </c>
      <c r="T607" s="12">
        <f t="shared" si="60"/>
        <v>42194.107731481476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1"/>
        <v>2E-3</v>
      </c>
      <c r="P608" s="8">
        <f t="shared" si="56"/>
        <v>10</v>
      </c>
      <c r="Q608" t="str">
        <f t="shared" si="57"/>
        <v>technology</v>
      </c>
      <c r="R608" t="str">
        <f t="shared" si="58"/>
        <v>web</v>
      </c>
      <c r="S608" s="14">
        <f t="shared" si="59"/>
        <v>42148.375</v>
      </c>
      <c r="T608" s="12">
        <f t="shared" si="60"/>
        <v>42102.400567129633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1"/>
        <v>0</v>
      </c>
      <c r="P609" s="8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4">
        <f t="shared" si="59"/>
        <v>42330.617314814815</v>
      </c>
      <c r="T609" s="12">
        <f t="shared" si="60"/>
        <v>42300.575648148151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1"/>
        <v>9.7400000000000004E-3</v>
      </c>
      <c r="P610" s="8">
        <f t="shared" si="56"/>
        <v>292.2</v>
      </c>
      <c r="Q610" t="str">
        <f t="shared" si="57"/>
        <v>technology</v>
      </c>
      <c r="R610" t="str">
        <f t="shared" si="58"/>
        <v>web</v>
      </c>
      <c r="S610" s="14">
        <f t="shared" si="59"/>
        <v>42170.671064814815</v>
      </c>
      <c r="T610" s="12">
        <f t="shared" si="60"/>
        <v>42140.671064814815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1"/>
        <v>6.41025641025641E-3</v>
      </c>
      <c r="P611" s="8">
        <f t="shared" si="56"/>
        <v>5</v>
      </c>
      <c r="Q611" t="str">
        <f t="shared" si="57"/>
        <v>technology</v>
      </c>
      <c r="R611" t="str">
        <f t="shared" si="58"/>
        <v>web</v>
      </c>
      <c r="S611" s="14">
        <f t="shared" si="59"/>
        <v>42336.825740740736</v>
      </c>
      <c r="T611" s="12">
        <f t="shared" si="60"/>
        <v>42306.784074074079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1"/>
        <v>0</v>
      </c>
      <c r="P612" s="8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4">
        <f t="shared" si="59"/>
        <v>42116.58085648148</v>
      </c>
      <c r="T612" s="12">
        <f t="shared" si="60"/>
        <v>42086.58085648148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1"/>
        <v>0</v>
      </c>
      <c r="P613" s="8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4">
        <f t="shared" si="59"/>
        <v>42388.310613425929</v>
      </c>
      <c r="T613" s="12">
        <f t="shared" si="60"/>
        <v>42328.310613425929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1"/>
        <v>0</v>
      </c>
      <c r="P614" s="8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4">
        <f t="shared" si="59"/>
        <v>42614.781782407401</v>
      </c>
      <c r="T614" s="12">
        <f t="shared" si="60"/>
        <v>42584.781782407401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1"/>
        <v>0.21363333333333334</v>
      </c>
      <c r="P615" s="8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4">
        <f t="shared" si="59"/>
        <v>42277.957638888889</v>
      </c>
      <c r="T615" s="12">
        <f t="shared" si="60"/>
        <v>42247.246759259258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1"/>
        <v>0</v>
      </c>
      <c r="P616" s="8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4">
        <f t="shared" si="59"/>
        <v>42544.811805555553</v>
      </c>
      <c r="T616" s="12">
        <f t="shared" si="60"/>
        <v>42514.811805555553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1"/>
        <v>0</v>
      </c>
      <c r="P617" s="8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4">
        <f t="shared" si="59"/>
        <v>42271.872210648144</v>
      </c>
      <c r="T617" s="12">
        <f t="shared" si="60"/>
        <v>42241.872210648144</v>
      </c>
    </row>
    <row r="618" spans="1:20" ht="6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1"/>
        <v>0</v>
      </c>
      <c r="P618" s="8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4">
        <f t="shared" si="59"/>
        <v>42791.126238425932</v>
      </c>
      <c r="T618" s="12">
        <f t="shared" si="60"/>
        <v>42761.126238425932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1"/>
        <v>0.03</v>
      </c>
      <c r="P619" s="8">
        <f t="shared" si="56"/>
        <v>20</v>
      </c>
      <c r="Q619" t="str">
        <f t="shared" si="57"/>
        <v>technology</v>
      </c>
      <c r="R619" t="str">
        <f t="shared" si="58"/>
        <v>web</v>
      </c>
      <c r="S619" s="14">
        <f t="shared" si="59"/>
        <v>42132.093090277776</v>
      </c>
      <c r="T619" s="12">
        <f t="shared" si="60"/>
        <v>42087.093090277776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1"/>
        <v>0</v>
      </c>
      <c r="P620" s="8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4">
        <f t="shared" si="59"/>
        <v>42347.560219907406</v>
      </c>
      <c r="T620" s="12">
        <f t="shared" si="60"/>
        <v>42317.560219907406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1"/>
        <v>3.9999999999999998E-7</v>
      </c>
      <c r="P621" s="8">
        <f t="shared" si="56"/>
        <v>1</v>
      </c>
      <c r="Q621" t="str">
        <f t="shared" si="57"/>
        <v>technology</v>
      </c>
      <c r="R621" t="str">
        <f t="shared" si="58"/>
        <v>web</v>
      </c>
      <c r="S621" s="14">
        <f t="shared" si="59"/>
        <v>41968.442013888889</v>
      </c>
      <c r="T621" s="12">
        <f t="shared" si="60"/>
        <v>41908.400347222225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1"/>
        <v>0.01</v>
      </c>
      <c r="P622" s="8">
        <f t="shared" si="56"/>
        <v>300</v>
      </c>
      <c r="Q622" t="str">
        <f t="shared" si="57"/>
        <v>technology</v>
      </c>
      <c r="R622" t="str">
        <f t="shared" si="58"/>
        <v>web</v>
      </c>
      <c r="S622" s="14">
        <f t="shared" si="59"/>
        <v>41876.466874999998</v>
      </c>
      <c r="T622" s="12">
        <f t="shared" si="60"/>
        <v>41831.466874999998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1"/>
        <v>1.044E-2</v>
      </c>
      <c r="P623" s="8">
        <f t="shared" si="56"/>
        <v>87</v>
      </c>
      <c r="Q623" t="str">
        <f t="shared" si="57"/>
        <v>technology</v>
      </c>
      <c r="R623" t="str">
        <f t="shared" si="58"/>
        <v>web</v>
      </c>
      <c r="S623" s="14">
        <f t="shared" si="59"/>
        <v>42558.737696759257</v>
      </c>
      <c r="T623" s="12">
        <f t="shared" si="60"/>
        <v>42528.737696759257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1"/>
        <v>5.6833333333333333E-2</v>
      </c>
      <c r="P624" s="8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4">
        <f t="shared" si="59"/>
        <v>42552.524745370371</v>
      </c>
      <c r="T624" s="12">
        <f t="shared" si="60"/>
        <v>42532.524745370371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1"/>
        <v>0</v>
      </c>
      <c r="P625" s="8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4">
        <f t="shared" si="59"/>
        <v>42151.759224537032</v>
      </c>
      <c r="T625" s="12">
        <f t="shared" si="60"/>
        <v>42121.759224537032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1"/>
        <v>0</v>
      </c>
      <c r="P626" s="8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4">
        <f t="shared" si="59"/>
        <v>42138.738900462966</v>
      </c>
      <c r="T626" s="12">
        <f t="shared" si="60"/>
        <v>42108.738900462966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1"/>
        <v>0</v>
      </c>
      <c r="P627" s="8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4">
        <f t="shared" si="59"/>
        <v>42820.603900462964</v>
      </c>
      <c r="T627" s="12">
        <f t="shared" si="60"/>
        <v>42790.645567129628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1"/>
        <v>0.17380000000000001</v>
      </c>
      <c r="P628" s="8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4">
        <f t="shared" si="59"/>
        <v>42231.306944444441</v>
      </c>
      <c r="T628" s="12">
        <f t="shared" si="60"/>
        <v>42198.309479166666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1"/>
        <v>2.0000000000000001E-4</v>
      </c>
      <c r="P629" s="8">
        <f t="shared" si="56"/>
        <v>90</v>
      </c>
      <c r="Q629" t="str">
        <f t="shared" si="57"/>
        <v>technology</v>
      </c>
      <c r="R629" t="str">
        <f t="shared" si="58"/>
        <v>web</v>
      </c>
      <c r="S629" s="14">
        <f t="shared" si="59"/>
        <v>42443.708333333328</v>
      </c>
      <c r="T629" s="12">
        <f t="shared" si="60"/>
        <v>42384.056840277779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1"/>
        <v>0</v>
      </c>
      <c r="P630" s="8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4">
        <f t="shared" si="59"/>
        <v>41833.442789351851</v>
      </c>
      <c r="T630" s="12">
        <f t="shared" si="60"/>
        <v>41803.442789351851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1"/>
        <v>1.75E-3</v>
      </c>
      <c r="P631" s="8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4">
        <f t="shared" si="59"/>
        <v>42504.387824074074</v>
      </c>
      <c r="T631" s="12">
        <f t="shared" si="60"/>
        <v>42474.387824074074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1"/>
        <v>8.3340278356529708E-4</v>
      </c>
      <c r="P632" s="8">
        <f t="shared" si="56"/>
        <v>10</v>
      </c>
      <c r="Q632" t="str">
        <f t="shared" si="57"/>
        <v>technology</v>
      </c>
      <c r="R632" t="str">
        <f t="shared" si="58"/>
        <v>web</v>
      </c>
      <c r="S632" s="14">
        <f t="shared" si="59"/>
        <v>42252.965277777781</v>
      </c>
      <c r="T632" s="12">
        <f t="shared" si="60"/>
        <v>42223.369456018518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1"/>
        <v>1.38E-2</v>
      </c>
      <c r="P633" s="8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4">
        <f t="shared" si="59"/>
        <v>42518.522326388891</v>
      </c>
      <c r="T633" s="12">
        <f t="shared" si="60"/>
        <v>42489.522326388891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1"/>
        <v>0</v>
      </c>
      <c r="P634" s="8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4">
        <f t="shared" si="59"/>
        <v>42333.450983796298</v>
      </c>
      <c r="T634" s="12">
        <f t="shared" si="60"/>
        <v>42303.409317129626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1"/>
        <v>0.1245</v>
      </c>
      <c r="P635" s="8">
        <f t="shared" si="56"/>
        <v>49.8</v>
      </c>
      <c r="Q635" t="str">
        <f t="shared" si="57"/>
        <v>technology</v>
      </c>
      <c r="R635" t="str">
        <f t="shared" si="58"/>
        <v>web</v>
      </c>
      <c r="S635" s="14">
        <f t="shared" si="59"/>
        <v>42538.708333333328</v>
      </c>
      <c r="T635" s="12">
        <f t="shared" si="60"/>
        <v>42507.04932870371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1"/>
        <v>2.0000000000000001E-4</v>
      </c>
      <c r="P636" s="8">
        <f t="shared" si="56"/>
        <v>1</v>
      </c>
      <c r="Q636" t="str">
        <f t="shared" si="57"/>
        <v>technology</v>
      </c>
      <c r="R636" t="str">
        <f t="shared" si="58"/>
        <v>web</v>
      </c>
      <c r="S636" s="14">
        <f t="shared" si="59"/>
        <v>42061.678576388891</v>
      </c>
      <c r="T636" s="12">
        <f t="shared" si="60"/>
        <v>42031.678576388891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1"/>
        <v>8.0000000000000007E-5</v>
      </c>
      <c r="P637" s="8">
        <f t="shared" si="56"/>
        <v>2</v>
      </c>
      <c r="Q637" t="str">
        <f t="shared" si="57"/>
        <v>technology</v>
      </c>
      <c r="R637" t="str">
        <f t="shared" si="58"/>
        <v>web</v>
      </c>
      <c r="S637" s="14">
        <f t="shared" si="59"/>
        <v>42105.842152777783</v>
      </c>
      <c r="T637" s="12">
        <f t="shared" si="60"/>
        <v>42075.842152777783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1"/>
        <v>2E-3</v>
      </c>
      <c r="P638" s="8">
        <f t="shared" si="56"/>
        <v>4</v>
      </c>
      <c r="Q638" t="str">
        <f t="shared" si="57"/>
        <v>technology</v>
      </c>
      <c r="R638" t="str">
        <f t="shared" si="58"/>
        <v>web</v>
      </c>
      <c r="S638" s="14">
        <f t="shared" si="59"/>
        <v>42161.19930555555</v>
      </c>
      <c r="T638" s="12">
        <f t="shared" si="60"/>
        <v>42131.205439814818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1"/>
        <v>0</v>
      </c>
      <c r="P639" s="8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4">
        <f t="shared" si="59"/>
        <v>42791.711111111115</v>
      </c>
      <c r="T639" s="12">
        <f t="shared" si="60"/>
        <v>42762.712013888886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1"/>
        <v>9.0000000000000006E-5</v>
      </c>
      <c r="P640" s="8">
        <f t="shared" si="56"/>
        <v>3</v>
      </c>
      <c r="Q640" t="str">
        <f t="shared" si="57"/>
        <v>technology</v>
      </c>
      <c r="R640" t="str">
        <f t="shared" si="58"/>
        <v>web</v>
      </c>
      <c r="S640" s="14">
        <f t="shared" si="59"/>
        <v>42819.30164351852</v>
      </c>
      <c r="T640" s="12">
        <f t="shared" si="60"/>
        <v>42759.343310185184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1"/>
        <v>9.9999999999999995E-7</v>
      </c>
      <c r="P641" s="8">
        <f t="shared" si="56"/>
        <v>1</v>
      </c>
      <c r="Q641" t="str">
        <f t="shared" si="57"/>
        <v>technology</v>
      </c>
      <c r="R641" t="str">
        <f t="shared" si="58"/>
        <v>web</v>
      </c>
      <c r="S641" s="14">
        <f t="shared" si="59"/>
        <v>41925.333275462966</v>
      </c>
      <c r="T641" s="12">
        <f t="shared" si="60"/>
        <v>41865.333275462966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1"/>
        <v>1.4428571428571428</v>
      </c>
      <c r="P642" s="8">
        <f t="shared" si="56"/>
        <v>50.5</v>
      </c>
      <c r="Q642" t="str">
        <f t="shared" si="57"/>
        <v>technology</v>
      </c>
      <c r="R642" t="str">
        <f t="shared" si="58"/>
        <v>wearables</v>
      </c>
      <c r="S642" s="14">
        <f t="shared" si="59"/>
        <v>42698.708333333328</v>
      </c>
      <c r="T642" s="12">
        <f t="shared" si="60"/>
        <v>42683.170312500006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1"/>
        <v>1.1916249999999999</v>
      </c>
      <c r="P643" s="8">
        <f t="shared" ref="P643:P706" si="62">E643/L643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14">
        <f t="shared" ref="S643:S706" si="65">(((I643/60)/60)/24)+DATE(1970,1,1)+(-6/24)</f>
        <v>42229.32</v>
      </c>
      <c r="T643" s="12">
        <f t="shared" ref="T643:T706" si="66">(((J643/60)/60)/24)+DATE(1970,1,1)+(-6/24)</f>
        <v>42199.32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67">E644/D644</f>
        <v>14.604850000000001</v>
      </c>
      <c r="P644" s="8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4">
        <f t="shared" si="65"/>
        <v>42235.401319444441</v>
      </c>
      <c r="T644" s="12">
        <f t="shared" si="66"/>
        <v>42199.401319444441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7"/>
        <v>1.0580799999999999</v>
      </c>
      <c r="P645" s="8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4">
        <f t="shared" si="65"/>
        <v>42155.392071759255</v>
      </c>
      <c r="T645" s="12">
        <f t="shared" si="66"/>
        <v>42100.392071759255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7"/>
        <v>3.0011791999999997</v>
      </c>
      <c r="P646" s="8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4">
        <f t="shared" si="65"/>
        <v>41940.791666666664</v>
      </c>
      <c r="T646" s="12">
        <f t="shared" si="66"/>
        <v>41898.415960648148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7"/>
        <v>2.7869999999999999</v>
      </c>
      <c r="P647" s="8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4">
        <f t="shared" si="65"/>
        <v>42593.776319444441</v>
      </c>
      <c r="T647" s="12">
        <f t="shared" si="66"/>
        <v>42563.776319444441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7"/>
        <v>1.3187625000000001</v>
      </c>
      <c r="P648" s="8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4">
        <f t="shared" si="65"/>
        <v>41862.602627314816</v>
      </c>
      <c r="T648" s="12">
        <f t="shared" si="66"/>
        <v>41832.602627314816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7"/>
        <v>1.0705</v>
      </c>
      <c r="P649" s="8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4">
        <f t="shared" si="65"/>
        <v>42446.476261574076</v>
      </c>
      <c r="T649" s="12">
        <f t="shared" si="66"/>
        <v>42416.517928240741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7"/>
        <v>1.2682285714285715</v>
      </c>
      <c r="P650" s="8">
        <f t="shared" si="62"/>
        <v>1644</v>
      </c>
      <c r="Q650" t="str">
        <f t="shared" si="63"/>
        <v>technology</v>
      </c>
      <c r="R650" t="str">
        <f t="shared" si="64"/>
        <v>wearables</v>
      </c>
      <c r="S650" s="14">
        <f t="shared" si="65"/>
        <v>41926.443379629629</v>
      </c>
      <c r="T650" s="12">
        <f t="shared" si="66"/>
        <v>41891.443379629629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7"/>
        <v>1.3996</v>
      </c>
      <c r="P651" s="8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4">
        <f t="shared" si="65"/>
        <v>41898.662187499998</v>
      </c>
      <c r="T651" s="12">
        <f t="shared" si="66"/>
        <v>41877.662187499998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7"/>
        <v>1.1240000000000001</v>
      </c>
      <c r="P652" s="8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4">
        <f t="shared" si="65"/>
        <v>41991.828518518523</v>
      </c>
      <c r="T652" s="12">
        <f t="shared" si="66"/>
        <v>41931.786851851852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7"/>
        <v>1.00528</v>
      </c>
      <c r="P653" s="8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4">
        <f t="shared" si="65"/>
        <v>41985.767488425925</v>
      </c>
      <c r="T653" s="12">
        <f t="shared" si="66"/>
        <v>41955.767488425925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7"/>
        <v>1.0046666666666666</v>
      </c>
      <c r="P654" s="8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4">
        <f t="shared" si="65"/>
        <v>42705.482060185182</v>
      </c>
      <c r="T654" s="12">
        <f t="shared" si="66"/>
        <v>42675.440393518518</v>
      </c>
    </row>
    <row r="655" spans="1:20" ht="6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7"/>
        <v>1.4144600000000001</v>
      </c>
      <c r="P655" s="8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4">
        <f t="shared" si="65"/>
        <v>42236.368518518517</v>
      </c>
      <c r="T655" s="12">
        <f t="shared" si="66"/>
        <v>42199.368518518517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7"/>
        <v>2.6729166666666666</v>
      </c>
      <c r="P656" s="8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4">
        <f t="shared" si="65"/>
        <v>42193.707326388889</v>
      </c>
      <c r="T656" s="12">
        <f t="shared" si="66"/>
        <v>42163.707326388889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7"/>
        <v>1.4688749999999999</v>
      </c>
      <c r="P657" s="8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4">
        <f t="shared" si="65"/>
        <v>42075.665648148148</v>
      </c>
      <c r="T657" s="12">
        <f t="shared" si="66"/>
        <v>42045.707314814819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7"/>
        <v>2.1356000000000002</v>
      </c>
      <c r="P658" s="8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4">
        <f t="shared" si="65"/>
        <v>42477.512951388882</v>
      </c>
      <c r="T658" s="12">
        <f t="shared" si="66"/>
        <v>42417.554618055554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7"/>
        <v>1.2569999999999999</v>
      </c>
      <c r="P659" s="8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4">
        <f t="shared" si="65"/>
        <v>42361.59574074074</v>
      </c>
      <c r="T659" s="12">
        <f t="shared" si="66"/>
        <v>42331.59574074074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7"/>
        <v>1.0446206037108834</v>
      </c>
      <c r="P660" s="8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4">
        <f t="shared" si="65"/>
        <v>42211.5</v>
      </c>
      <c r="T660" s="12">
        <f t="shared" si="66"/>
        <v>42178.910752314812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7"/>
        <v>1.0056666666666667</v>
      </c>
      <c r="P661" s="8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4">
        <f t="shared" si="65"/>
        <v>42239.343692129631</v>
      </c>
      <c r="T661" s="12">
        <f t="shared" si="66"/>
        <v>42209.343692129631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7"/>
        <v>3.058E-2</v>
      </c>
      <c r="P662" s="8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4">
        <f t="shared" si="65"/>
        <v>41952.533321759263</v>
      </c>
      <c r="T662" s="12">
        <f t="shared" si="66"/>
        <v>41922.491655092592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7"/>
        <v>9.4999999999999998E-3</v>
      </c>
      <c r="P663" s="8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4">
        <f t="shared" si="65"/>
        <v>42666.395358796297</v>
      </c>
      <c r="T663" s="12">
        <f t="shared" si="66"/>
        <v>42636.395358796297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7"/>
        <v>4.0000000000000001E-3</v>
      </c>
      <c r="P664" s="8">
        <f t="shared" si="62"/>
        <v>39</v>
      </c>
      <c r="Q664" t="str">
        <f t="shared" si="63"/>
        <v>technology</v>
      </c>
      <c r="R664" t="str">
        <f t="shared" si="64"/>
        <v>wearables</v>
      </c>
      <c r="S664" s="14">
        <f t="shared" si="65"/>
        <v>42020.188043981485</v>
      </c>
      <c r="T664" s="12">
        <f t="shared" si="66"/>
        <v>41990.188043981485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7"/>
        <v>3.5000000000000001E-3</v>
      </c>
      <c r="P665" s="8">
        <f t="shared" si="62"/>
        <v>100</v>
      </c>
      <c r="Q665" t="str">
        <f t="shared" si="63"/>
        <v>technology</v>
      </c>
      <c r="R665" t="str">
        <f t="shared" si="64"/>
        <v>wearables</v>
      </c>
      <c r="S665" s="14">
        <f t="shared" si="65"/>
        <v>42203.593240740738</v>
      </c>
      <c r="T665" s="12">
        <f t="shared" si="66"/>
        <v>42173.593240740738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7"/>
        <v>7.5333333333333335E-2</v>
      </c>
      <c r="P666" s="8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4">
        <f t="shared" si="65"/>
        <v>42107.416377314818</v>
      </c>
      <c r="T666" s="12">
        <f t="shared" si="66"/>
        <v>42077.416377314818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7"/>
        <v>0.18640000000000001</v>
      </c>
      <c r="P667" s="8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4">
        <f t="shared" si="65"/>
        <v>42748.461354166662</v>
      </c>
      <c r="T667" s="12">
        <f t="shared" si="66"/>
        <v>42688.461354166662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7"/>
        <v>4.0000000000000003E-5</v>
      </c>
      <c r="P668" s="8">
        <f t="shared" si="62"/>
        <v>2</v>
      </c>
      <c r="Q668" t="str">
        <f t="shared" si="63"/>
        <v>technology</v>
      </c>
      <c r="R668" t="str">
        <f t="shared" si="64"/>
        <v>wearables</v>
      </c>
      <c r="S668" s="14">
        <f t="shared" si="65"/>
        <v>41868.582152777781</v>
      </c>
      <c r="T668" s="12">
        <f t="shared" si="66"/>
        <v>41838.582152777781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7"/>
        <v>0.1002</v>
      </c>
      <c r="P669" s="8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4">
        <f t="shared" si="65"/>
        <v>42672.123414351852</v>
      </c>
      <c r="T669" s="12">
        <f t="shared" si="66"/>
        <v>42632.123414351852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7"/>
        <v>4.5600000000000002E-2</v>
      </c>
      <c r="P670" s="8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4">
        <f t="shared" si="65"/>
        <v>42135.581273148149</v>
      </c>
      <c r="T670" s="12">
        <f t="shared" si="66"/>
        <v>42090.581273148149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7"/>
        <v>0.21507499999999999</v>
      </c>
      <c r="P671" s="8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4">
        <f t="shared" si="65"/>
        <v>42557.375671296293</v>
      </c>
      <c r="T671" s="12">
        <f t="shared" si="66"/>
        <v>42527.375671296293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7"/>
        <v>0.29276666666666668</v>
      </c>
      <c r="P672" s="8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4">
        <f t="shared" si="65"/>
        <v>42540.090277777781</v>
      </c>
      <c r="T672" s="12">
        <f t="shared" si="66"/>
        <v>42506.459722222222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7"/>
        <v>0.39426666666666665</v>
      </c>
      <c r="P673" s="8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4">
        <f t="shared" si="65"/>
        <v>42017.916666666672</v>
      </c>
      <c r="T673" s="12">
        <f t="shared" si="66"/>
        <v>41984.442731481482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7"/>
        <v>0.21628</v>
      </c>
      <c r="P674" s="8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4">
        <f t="shared" si="65"/>
        <v>42004.957638888889</v>
      </c>
      <c r="T674" s="12">
        <f t="shared" si="66"/>
        <v>41973.969490740739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7"/>
        <v>2.0500000000000002E-3</v>
      </c>
      <c r="P675" s="8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4">
        <f t="shared" si="65"/>
        <v>41883.590474537035</v>
      </c>
      <c r="T675" s="12">
        <f t="shared" si="66"/>
        <v>41838.590474537035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7"/>
        <v>2.9999999999999997E-4</v>
      </c>
      <c r="P676" s="8">
        <f t="shared" si="62"/>
        <v>7.5</v>
      </c>
      <c r="Q676" t="str">
        <f t="shared" si="63"/>
        <v>technology</v>
      </c>
      <c r="R676" t="str">
        <f t="shared" si="64"/>
        <v>wearables</v>
      </c>
      <c r="S676" s="14">
        <f t="shared" si="65"/>
        <v>41862.866053240738</v>
      </c>
      <c r="T676" s="12">
        <f t="shared" si="66"/>
        <v>41802.866053240738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7"/>
        <v>0.14849999999999999</v>
      </c>
      <c r="P677" s="8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4">
        <f t="shared" si="65"/>
        <v>42005.040972222225</v>
      </c>
      <c r="T677" s="12">
        <f t="shared" si="66"/>
        <v>41975.680601851855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7"/>
        <v>1.4710000000000001E-2</v>
      </c>
      <c r="P678" s="8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4">
        <f t="shared" si="65"/>
        <v>42042.518298611118</v>
      </c>
      <c r="T678" s="12">
        <f t="shared" si="66"/>
        <v>42012.518298611118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7"/>
        <v>0.25584000000000001</v>
      </c>
      <c r="P679" s="8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4">
        <f t="shared" si="65"/>
        <v>42549.153877314813</v>
      </c>
      <c r="T679" s="12">
        <f t="shared" si="66"/>
        <v>42504.153877314813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7"/>
        <v>3.8206896551724136E-2</v>
      </c>
      <c r="P680" s="8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4">
        <f t="shared" si="65"/>
        <v>42511.126597222217</v>
      </c>
      <c r="T680" s="12">
        <f t="shared" si="66"/>
        <v>42481.126597222217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7"/>
        <v>0.15485964912280703</v>
      </c>
      <c r="P681" s="8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4">
        <f t="shared" si="65"/>
        <v>42616.445706018523</v>
      </c>
      <c r="T681" s="12">
        <f t="shared" si="66"/>
        <v>42556.445706018523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7"/>
        <v>0.25912000000000002</v>
      </c>
      <c r="P682" s="8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4">
        <f t="shared" si="65"/>
        <v>41899.251516203702</v>
      </c>
      <c r="T682" s="12">
        <f t="shared" si="66"/>
        <v>41864.251516203702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7"/>
        <v>4.0000000000000002E-4</v>
      </c>
      <c r="P683" s="8">
        <f t="shared" si="62"/>
        <v>1</v>
      </c>
      <c r="Q683" t="str">
        <f t="shared" si="63"/>
        <v>technology</v>
      </c>
      <c r="R683" t="str">
        <f t="shared" si="64"/>
        <v>wearables</v>
      </c>
      <c r="S683" s="14">
        <f t="shared" si="65"/>
        <v>42669.555601851855</v>
      </c>
      <c r="T683" s="12">
        <f t="shared" si="66"/>
        <v>42639.555601851855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7"/>
        <v>1.06E-3</v>
      </c>
      <c r="P684" s="8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4">
        <f t="shared" si="65"/>
        <v>42808.473634259266</v>
      </c>
      <c r="T684" s="12">
        <f t="shared" si="66"/>
        <v>42778.515300925923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7"/>
        <v>8.5142857142857138E-3</v>
      </c>
      <c r="P685" s="8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4">
        <f t="shared" si="65"/>
        <v>42674.650046296301</v>
      </c>
      <c r="T685" s="12">
        <f t="shared" si="66"/>
        <v>42634.650046296301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7"/>
        <v>7.4837500000000001E-2</v>
      </c>
      <c r="P686" s="8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4">
        <f t="shared" si="65"/>
        <v>41844.875</v>
      </c>
      <c r="T686" s="12">
        <f t="shared" si="66"/>
        <v>41809.223275462966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7"/>
        <v>0.27650000000000002</v>
      </c>
      <c r="P687" s="8">
        <f t="shared" si="62"/>
        <v>55.3</v>
      </c>
      <c r="Q687" t="str">
        <f t="shared" si="63"/>
        <v>technology</v>
      </c>
      <c r="R687" t="str">
        <f t="shared" si="64"/>
        <v>wearables</v>
      </c>
      <c r="S687" s="14">
        <f t="shared" si="65"/>
        <v>42016.616574074069</v>
      </c>
      <c r="T687" s="12">
        <f t="shared" si="66"/>
        <v>41971.616574074069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7"/>
        <v>0</v>
      </c>
      <c r="P688" s="8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4">
        <f t="shared" si="65"/>
        <v>42219.423263888893</v>
      </c>
      <c r="T688" s="12">
        <f t="shared" si="66"/>
        <v>42189.423263888893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7"/>
        <v>3.5499999999999997E-2</v>
      </c>
      <c r="P689" s="8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4">
        <f t="shared" si="65"/>
        <v>42771.500613425931</v>
      </c>
      <c r="T689" s="12">
        <f t="shared" si="66"/>
        <v>42711.500613425931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7"/>
        <v>0.72989999999999999</v>
      </c>
      <c r="P690" s="8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4">
        <f t="shared" si="65"/>
        <v>42291.854780092588</v>
      </c>
      <c r="T690" s="12">
        <f t="shared" si="66"/>
        <v>42261.854780092588</v>
      </c>
    </row>
    <row r="691" spans="1:20" ht="6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7"/>
        <v>0.57648750000000004</v>
      </c>
      <c r="P691" s="8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4">
        <f t="shared" si="65"/>
        <v>42711.957638888889</v>
      </c>
      <c r="T691" s="12">
        <f t="shared" si="66"/>
        <v>42675.41778935185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7"/>
        <v>0.1234</v>
      </c>
      <c r="P692" s="8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4">
        <f t="shared" si="65"/>
        <v>42622</v>
      </c>
      <c r="T692" s="12">
        <f t="shared" si="66"/>
        <v>42579.384733796294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7"/>
        <v>5.1999999999999998E-3</v>
      </c>
      <c r="P693" s="8">
        <f t="shared" si="62"/>
        <v>26</v>
      </c>
      <c r="Q693" t="str">
        <f t="shared" si="63"/>
        <v>technology</v>
      </c>
      <c r="R693" t="str">
        <f t="shared" si="64"/>
        <v>wearables</v>
      </c>
      <c r="S693" s="14">
        <f t="shared" si="65"/>
        <v>42185.778310185182</v>
      </c>
      <c r="T693" s="12">
        <f t="shared" si="66"/>
        <v>42157.778310185182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7"/>
        <v>6.5299999999999997E-2</v>
      </c>
      <c r="P694" s="8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4">
        <f t="shared" si="65"/>
        <v>42726.12572916667</v>
      </c>
      <c r="T694" s="12">
        <f t="shared" si="66"/>
        <v>42696.12572916667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7"/>
        <v>0.35338000000000003</v>
      </c>
      <c r="P695" s="8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4">
        <f t="shared" si="65"/>
        <v>42124.558182870373</v>
      </c>
      <c r="T695" s="12">
        <f t="shared" si="66"/>
        <v>42094.558182870373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7"/>
        <v>3.933333333333333E-3</v>
      </c>
      <c r="P696" s="8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4">
        <f t="shared" si="65"/>
        <v>42767.413877314815</v>
      </c>
      <c r="T696" s="12">
        <f t="shared" si="66"/>
        <v>42737.413877314815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7"/>
        <v>1.06E-2</v>
      </c>
      <c r="P697" s="8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4">
        <f t="shared" si="65"/>
        <v>41943.271064814813</v>
      </c>
      <c r="T697" s="12">
        <f t="shared" si="66"/>
        <v>41913.271064814813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7"/>
        <v>5.7142857142857145E-6</v>
      </c>
      <c r="P698" s="8">
        <f t="shared" si="62"/>
        <v>1</v>
      </c>
      <c r="Q698" t="str">
        <f t="shared" si="63"/>
        <v>technology</v>
      </c>
      <c r="R698" t="str">
        <f t="shared" si="64"/>
        <v>wearables</v>
      </c>
      <c r="S698" s="14">
        <f t="shared" si="65"/>
        <v>41845.677106481482</v>
      </c>
      <c r="T698" s="12">
        <f t="shared" si="66"/>
        <v>41815.677106481482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7"/>
        <v>0.46379999999999999</v>
      </c>
      <c r="P699" s="8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4">
        <f t="shared" si="65"/>
        <v>42403.273020833338</v>
      </c>
      <c r="T699" s="12">
        <f t="shared" si="66"/>
        <v>42388.273020833338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7"/>
        <v>0.15390000000000001</v>
      </c>
      <c r="P700" s="8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4">
        <f t="shared" si="65"/>
        <v>41899.833333333336</v>
      </c>
      <c r="T700" s="12">
        <f t="shared" si="66"/>
        <v>41866.681076388886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7"/>
        <v>0.824221076923077</v>
      </c>
      <c r="P701" s="8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4">
        <f t="shared" si="65"/>
        <v>41600.416666666664</v>
      </c>
      <c r="T701" s="12">
        <f t="shared" si="66"/>
        <v>41563.235509259262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7"/>
        <v>2.6866666666666667E-2</v>
      </c>
      <c r="P702" s="8">
        <f t="shared" si="62"/>
        <v>13</v>
      </c>
      <c r="Q702" t="str">
        <f t="shared" si="63"/>
        <v>technology</v>
      </c>
      <c r="R702" t="str">
        <f t="shared" si="64"/>
        <v>wearables</v>
      </c>
      <c r="S702" s="14">
        <f t="shared" si="65"/>
        <v>42745.438437500001</v>
      </c>
      <c r="T702" s="12">
        <f t="shared" si="66"/>
        <v>42715.438437500001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7"/>
        <v>0.26600000000000001</v>
      </c>
      <c r="P703" s="8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4">
        <f t="shared" si="65"/>
        <v>41843.412962962961</v>
      </c>
      <c r="T703" s="12">
        <f t="shared" si="66"/>
        <v>41813.412962962961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7"/>
        <v>0.30813400000000002</v>
      </c>
      <c r="P704" s="8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4">
        <f t="shared" si="65"/>
        <v>42698.518368055549</v>
      </c>
      <c r="T704" s="12">
        <f t="shared" si="66"/>
        <v>42668.476701388892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7"/>
        <v>5.5800000000000002E-2</v>
      </c>
      <c r="P705" s="8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4">
        <f t="shared" si="65"/>
        <v>42766.73055555555</v>
      </c>
      <c r="T705" s="12">
        <f t="shared" si="66"/>
        <v>42711.700798611113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7"/>
        <v>8.7454545454545458E-3</v>
      </c>
      <c r="P706" s="8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4">
        <f t="shared" si="65"/>
        <v>42785.942916666667</v>
      </c>
      <c r="T706" s="12">
        <f t="shared" si="66"/>
        <v>42725.942916666667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7"/>
        <v>9.7699999999999992E-3</v>
      </c>
      <c r="P707" s="8">
        <f t="shared" ref="P707:P770" si="68">E707/L707</f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14">
        <f t="shared" ref="S707:S770" si="71">(((I707/60)/60)/24)+DATE(1970,1,1)+(-6/24)</f>
        <v>42756.241643518515</v>
      </c>
      <c r="T707" s="12">
        <f t="shared" ref="T707:T770" si="72">(((J707/60)/60)/24)+DATE(1970,1,1)+(-6/24)</f>
        <v>42726.241643518515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73">E708/D708</f>
        <v>0</v>
      </c>
      <c r="P708" s="8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4">
        <f t="shared" si="71"/>
        <v>42718.527083333334</v>
      </c>
      <c r="T708" s="12">
        <f t="shared" si="72"/>
        <v>42676.745173611111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3"/>
        <v>0.78927352941176465</v>
      </c>
      <c r="P709" s="8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4">
        <f t="shared" si="71"/>
        <v>42736.413506944446</v>
      </c>
      <c r="T709" s="12">
        <f t="shared" si="72"/>
        <v>42696.413506944446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3"/>
        <v>0.22092500000000001</v>
      </c>
      <c r="P710" s="8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4">
        <f t="shared" si="71"/>
        <v>41895.331018518518</v>
      </c>
      <c r="T710" s="12">
        <f t="shared" si="72"/>
        <v>41835.331018518518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3"/>
        <v>4.0666666666666663E-3</v>
      </c>
      <c r="P711" s="8">
        <f t="shared" si="68"/>
        <v>30.5</v>
      </c>
      <c r="Q711" t="str">
        <f t="shared" si="69"/>
        <v>technology</v>
      </c>
      <c r="R711" t="str">
        <f t="shared" si="70"/>
        <v>wearables</v>
      </c>
      <c r="S711" s="14">
        <f t="shared" si="71"/>
        <v>41977.791192129633</v>
      </c>
      <c r="T711" s="12">
        <f t="shared" si="72"/>
        <v>41947.791192129633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3"/>
        <v>0</v>
      </c>
      <c r="P712" s="8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4">
        <f t="shared" si="71"/>
        <v>41870.780555555553</v>
      </c>
      <c r="T712" s="12">
        <f t="shared" si="72"/>
        <v>41837.734976851854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3"/>
        <v>0.33790999999999999</v>
      </c>
      <c r="P713" s="8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4">
        <f t="shared" si="71"/>
        <v>42718.250787037032</v>
      </c>
      <c r="T713" s="12">
        <f t="shared" si="72"/>
        <v>42678.209120370375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3"/>
        <v>2.1649484536082476E-3</v>
      </c>
      <c r="P714" s="8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4">
        <f t="shared" si="71"/>
        <v>42414.430925925932</v>
      </c>
      <c r="T714" s="12">
        <f t="shared" si="72"/>
        <v>42384.430925925932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3"/>
        <v>7.9600000000000001E-3</v>
      </c>
      <c r="P715" s="8">
        <f t="shared" si="68"/>
        <v>199</v>
      </c>
      <c r="Q715" t="str">
        <f t="shared" si="69"/>
        <v>technology</v>
      </c>
      <c r="R715" t="str">
        <f t="shared" si="70"/>
        <v>wearables</v>
      </c>
      <c r="S715" s="14">
        <f t="shared" si="71"/>
        <v>42526.279305555552</v>
      </c>
      <c r="T715" s="12">
        <f t="shared" si="72"/>
        <v>42496.279305555552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3"/>
        <v>0.14993333333333334</v>
      </c>
      <c r="P716" s="8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4">
        <f t="shared" si="71"/>
        <v>42794.537986111114</v>
      </c>
      <c r="T716" s="12">
        <f t="shared" si="72"/>
        <v>42734.537986111114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3"/>
        <v>5.0509090909090906E-2</v>
      </c>
      <c r="P717" s="8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4">
        <f t="shared" si="71"/>
        <v>42312.882407407407</v>
      </c>
      <c r="T717" s="12">
        <f t="shared" si="72"/>
        <v>42272.840740740736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3"/>
        <v>0.10214285714285715</v>
      </c>
      <c r="P718" s="8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4">
        <f t="shared" si="71"/>
        <v>41973.75</v>
      </c>
      <c r="T718" s="12">
        <f t="shared" si="72"/>
        <v>41940.408645833333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3"/>
        <v>3.0500000000000002E-3</v>
      </c>
      <c r="P719" s="8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4">
        <f t="shared" si="71"/>
        <v>41887.604189814818</v>
      </c>
      <c r="T719" s="12">
        <f t="shared" si="72"/>
        <v>41857.604189814818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3"/>
        <v>7.4999999999999997E-3</v>
      </c>
      <c r="P720" s="8">
        <f t="shared" si="68"/>
        <v>22.5</v>
      </c>
      <c r="Q720" t="str">
        <f t="shared" si="69"/>
        <v>technology</v>
      </c>
      <c r="R720" t="str">
        <f t="shared" si="70"/>
        <v>wearables</v>
      </c>
      <c r="S720" s="14">
        <f t="shared" si="71"/>
        <v>42783.999305555553</v>
      </c>
      <c r="T720" s="12">
        <f t="shared" si="72"/>
        <v>42752.595451388886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3"/>
        <v>1.2933333333333333E-2</v>
      </c>
      <c r="P721" s="8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4">
        <f t="shared" si="71"/>
        <v>42422.790231481486</v>
      </c>
      <c r="T721" s="12">
        <f t="shared" si="72"/>
        <v>42408.790231481486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3"/>
        <v>1.4394736842105262</v>
      </c>
      <c r="P722" s="8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4">
        <f t="shared" si="71"/>
        <v>40937.399201388893</v>
      </c>
      <c r="T722" s="12">
        <f t="shared" si="72"/>
        <v>40909.399201388893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3"/>
        <v>1.2210975609756098</v>
      </c>
      <c r="P723" s="8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4">
        <f t="shared" si="71"/>
        <v>41852.321840277778</v>
      </c>
      <c r="T723" s="12">
        <f t="shared" si="72"/>
        <v>41807.321840277778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3"/>
        <v>1.3202400000000001</v>
      </c>
      <c r="P724" s="8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4">
        <f t="shared" si="71"/>
        <v>41007.51363425926</v>
      </c>
      <c r="T724" s="12">
        <f t="shared" si="72"/>
        <v>40977.555300925924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3"/>
        <v>1.0938000000000001</v>
      </c>
      <c r="P725" s="8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4">
        <f t="shared" si="71"/>
        <v>42214.915972222225</v>
      </c>
      <c r="T725" s="12">
        <f t="shared" si="72"/>
        <v>42184.566539351858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3"/>
        <v>1.0547157142857144</v>
      </c>
      <c r="P726" s="8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4">
        <f t="shared" si="71"/>
        <v>40724.388460648144</v>
      </c>
      <c r="T726" s="12">
        <f t="shared" si="72"/>
        <v>40694.388460648144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3"/>
        <v>1.0035000000000001</v>
      </c>
      <c r="P727" s="8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4">
        <f t="shared" si="71"/>
        <v>42351.376296296294</v>
      </c>
      <c r="T727" s="12">
        <f t="shared" si="72"/>
        <v>42321.376296296294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3"/>
        <v>1.014</v>
      </c>
      <c r="P728" s="8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4">
        <f t="shared" si="71"/>
        <v>41375.792673611111</v>
      </c>
      <c r="T728" s="12">
        <f t="shared" si="72"/>
        <v>41345.792673611111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3"/>
        <v>1.5551428571428572</v>
      </c>
      <c r="P729" s="8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4">
        <f t="shared" si="71"/>
        <v>41288.638888888891</v>
      </c>
      <c r="T729" s="12">
        <f t="shared" si="72"/>
        <v>41246.770243055551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3"/>
        <v>1.05566</v>
      </c>
      <c r="P730" s="8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4">
        <f t="shared" si="71"/>
        <v>40776.587465277778</v>
      </c>
      <c r="T730" s="12">
        <f t="shared" si="72"/>
        <v>40731.587465277778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3"/>
        <v>1.3065</v>
      </c>
      <c r="P731" s="8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4">
        <f t="shared" si="71"/>
        <v>41170.935891203706</v>
      </c>
      <c r="T731" s="12">
        <f t="shared" si="72"/>
        <v>41110.935891203706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3"/>
        <v>1.3219000000000001</v>
      </c>
      <c r="P732" s="8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4">
        <f t="shared" si="71"/>
        <v>40884.495266203703</v>
      </c>
      <c r="T732" s="12">
        <f t="shared" si="72"/>
        <v>40854.495266203703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3"/>
        <v>1.26</v>
      </c>
      <c r="P733" s="8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4">
        <f t="shared" si="71"/>
        <v>40930</v>
      </c>
      <c r="T733" s="12">
        <f t="shared" si="72"/>
        <v>40879.545682870368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3"/>
        <v>1.6</v>
      </c>
      <c r="P734" s="8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4">
        <f t="shared" si="71"/>
        <v>41546.174317129626</v>
      </c>
      <c r="T734" s="12">
        <f t="shared" si="72"/>
        <v>41486.174317129626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3"/>
        <v>1.2048000000000001</v>
      </c>
      <c r="P735" s="8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4">
        <f t="shared" si="71"/>
        <v>41628.170046296298</v>
      </c>
      <c r="T735" s="12">
        <f t="shared" si="72"/>
        <v>41598.170046296298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3"/>
        <v>1.2552941176470589</v>
      </c>
      <c r="P736" s="8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4">
        <f t="shared" si="71"/>
        <v>42132.958333333328</v>
      </c>
      <c r="T736" s="12">
        <f t="shared" si="72"/>
        <v>42101.914583333331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3"/>
        <v>1.1440638297872341</v>
      </c>
      <c r="P737" s="8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4">
        <f t="shared" si="71"/>
        <v>41976.777083333334</v>
      </c>
      <c r="T737" s="12">
        <f t="shared" si="72"/>
        <v>41945.779467592591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3"/>
        <v>3.151388888888889</v>
      </c>
      <c r="P738" s="8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4">
        <f t="shared" si="71"/>
        <v>41598.957638888889</v>
      </c>
      <c r="T738" s="12">
        <f t="shared" si="72"/>
        <v>41579.484259259261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3"/>
        <v>1.224</v>
      </c>
      <c r="P739" s="8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4">
        <f t="shared" si="71"/>
        <v>41684.583333333336</v>
      </c>
      <c r="T739" s="12">
        <f t="shared" si="72"/>
        <v>41667.025312500002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3"/>
        <v>1.0673333333333332</v>
      </c>
      <c r="P740" s="8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4">
        <f t="shared" si="71"/>
        <v>41973.957638888889</v>
      </c>
      <c r="T740" s="12">
        <f t="shared" si="72"/>
        <v>41943.354097222218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3"/>
        <v>1.5833333333333333</v>
      </c>
      <c r="P741" s="8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4">
        <f t="shared" si="71"/>
        <v>41862.252650462964</v>
      </c>
      <c r="T741" s="12">
        <f t="shared" si="72"/>
        <v>41829.252650462964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3"/>
        <v>1.0740000000000001</v>
      </c>
      <c r="P742" s="8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4">
        <f t="shared" si="71"/>
        <v>42175.896782407406</v>
      </c>
      <c r="T742" s="12">
        <f t="shared" si="72"/>
        <v>42161.896782407406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3"/>
        <v>1.0226</v>
      </c>
      <c r="P743" s="8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4">
        <f t="shared" si="71"/>
        <v>41436.398217592592</v>
      </c>
      <c r="T743" s="12">
        <f t="shared" si="72"/>
        <v>41401.398217592592</v>
      </c>
    </row>
    <row r="744" spans="1:20" ht="6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3"/>
        <v>1.1071428571428572</v>
      </c>
      <c r="P744" s="8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4">
        <f t="shared" si="71"/>
        <v>41719.626296296294</v>
      </c>
      <c r="T744" s="12">
        <f t="shared" si="72"/>
        <v>41689.667962962965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3"/>
        <v>1.48</v>
      </c>
      <c r="P745" s="8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4">
        <f t="shared" si="71"/>
        <v>41015.625</v>
      </c>
      <c r="T745" s="12">
        <f t="shared" si="72"/>
        <v>40990.459317129629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3"/>
        <v>1.0232000000000001</v>
      </c>
      <c r="P746" s="8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4">
        <f t="shared" si="71"/>
        <v>41256.70721064815</v>
      </c>
      <c r="T746" s="12">
        <f t="shared" si="72"/>
        <v>41226.70721064815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3"/>
        <v>1.7909909909909909</v>
      </c>
      <c r="P747" s="8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4">
        <f t="shared" si="71"/>
        <v>41397.322280092594</v>
      </c>
      <c r="T747" s="12">
        <f t="shared" si="72"/>
        <v>41367.322280092594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3"/>
        <v>1.1108135252761968</v>
      </c>
      <c r="P748" s="8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4">
        <f t="shared" si="71"/>
        <v>41174.915972222225</v>
      </c>
      <c r="T748" s="12">
        <f t="shared" si="72"/>
        <v>41156.792928240742</v>
      </c>
    </row>
    <row r="749" spans="1:20" ht="6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3"/>
        <v>1.0004285714285714</v>
      </c>
      <c r="P749" s="8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4">
        <f t="shared" si="71"/>
        <v>42019.204166666663</v>
      </c>
      <c r="T749" s="12">
        <f t="shared" si="72"/>
        <v>41988.298831018517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3"/>
        <v>1.0024999999999999</v>
      </c>
      <c r="P750" s="8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4">
        <f t="shared" si="71"/>
        <v>41861.596828703703</v>
      </c>
      <c r="T750" s="12">
        <f t="shared" si="72"/>
        <v>41831.596828703703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3"/>
        <v>1.0556000000000001</v>
      </c>
      <c r="P751" s="8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4">
        <f t="shared" si="71"/>
        <v>42763.69131944445</v>
      </c>
      <c r="T751" s="12">
        <f t="shared" si="72"/>
        <v>42733.69131944445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3"/>
        <v>1.0258775877587758</v>
      </c>
      <c r="P752" s="8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4">
        <f t="shared" si="71"/>
        <v>41329.628148148149</v>
      </c>
      <c r="T752" s="12">
        <f t="shared" si="72"/>
        <v>41299.628148148149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3"/>
        <v>1.1850000000000001</v>
      </c>
      <c r="P753" s="8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4">
        <f t="shared" si="71"/>
        <v>40759.380497685182</v>
      </c>
      <c r="T753" s="12">
        <f t="shared" si="72"/>
        <v>40713.380497685182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3"/>
        <v>1.117</v>
      </c>
      <c r="P754" s="8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4">
        <f t="shared" si="71"/>
        <v>42659.208333333328</v>
      </c>
      <c r="T754" s="12">
        <f t="shared" si="72"/>
        <v>42639.171493055561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3"/>
        <v>1.28</v>
      </c>
      <c r="P755" s="8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4">
        <f t="shared" si="71"/>
        <v>42049.340173611112</v>
      </c>
      <c r="T755" s="12">
        <f t="shared" si="72"/>
        <v>42019.340173611112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3"/>
        <v>1.0375000000000001</v>
      </c>
      <c r="P756" s="8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4">
        <f t="shared" si="71"/>
        <v>41279.499085648145</v>
      </c>
      <c r="T756" s="12">
        <f t="shared" si="72"/>
        <v>41249.499085648145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3"/>
        <v>1.0190760000000001</v>
      </c>
      <c r="P757" s="8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4">
        <f t="shared" si="71"/>
        <v>41413.77847222222</v>
      </c>
      <c r="T757" s="12">
        <f t="shared" si="72"/>
        <v>41383.355057870373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3"/>
        <v>1.177142857142857</v>
      </c>
      <c r="P758" s="8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4">
        <f t="shared" si="71"/>
        <v>40651.475219907406</v>
      </c>
      <c r="T758" s="12">
        <f t="shared" si="72"/>
        <v>40590.516886574071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3"/>
        <v>2.38</v>
      </c>
      <c r="P759" s="8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4">
        <f t="shared" si="71"/>
        <v>41248.804560185185</v>
      </c>
      <c r="T759" s="12">
        <f t="shared" si="72"/>
        <v>41234.804560185185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3"/>
        <v>1.02</v>
      </c>
      <c r="P760" s="8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4">
        <f t="shared" si="71"/>
        <v>40459.586435185185</v>
      </c>
      <c r="T760" s="12">
        <f t="shared" si="72"/>
        <v>40429.586435185185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3"/>
        <v>1.0192000000000001</v>
      </c>
      <c r="P761" s="8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4">
        <f t="shared" si="71"/>
        <v>41829.080312500002</v>
      </c>
      <c r="T761" s="12">
        <f t="shared" si="72"/>
        <v>41789.080312500002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3"/>
        <v>0</v>
      </c>
      <c r="P762" s="8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4">
        <f t="shared" si="71"/>
        <v>42700.555706018517</v>
      </c>
      <c r="T762" s="12">
        <f t="shared" si="72"/>
        <v>42670.514039351852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3"/>
        <v>4.7E-2</v>
      </c>
      <c r="P763" s="8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4">
        <f t="shared" si="71"/>
        <v>41672.501458333332</v>
      </c>
      <c r="T763" s="12">
        <f t="shared" si="72"/>
        <v>41642.501458333332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3"/>
        <v>0</v>
      </c>
      <c r="P764" s="8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4">
        <f t="shared" si="71"/>
        <v>42708</v>
      </c>
      <c r="T764" s="12">
        <f t="shared" si="72"/>
        <v>42690.608449074076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3"/>
        <v>1.1655011655011655E-3</v>
      </c>
      <c r="P765" s="8">
        <f t="shared" si="68"/>
        <v>5</v>
      </c>
      <c r="Q765" t="str">
        <f t="shared" si="69"/>
        <v>publishing</v>
      </c>
      <c r="R765" t="str">
        <f t="shared" si="70"/>
        <v>fiction</v>
      </c>
      <c r="S765" s="14">
        <f t="shared" si="71"/>
        <v>41501.196851851848</v>
      </c>
      <c r="T765" s="12">
        <f t="shared" si="72"/>
        <v>41471.196851851848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3"/>
        <v>0</v>
      </c>
      <c r="P766" s="8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4">
        <f t="shared" si="71"/>
        <v>42256.923159722224</v>
      </c>
      <c r="T766" s="12">
        <f t="shared" si="72"/>
        <v>42226.923159722224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3"/>
        <v>0.36014285714285715</v>
      </c>
      <c r="P767" s="8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4">
        <f t="shared" si="71"/>
        <v>41931.292638888888</v>
      </c>
      <c r="T767" s="12">
        <f t="shared" si="72"/>
        <v>41901.292638888888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3"/>
        <v>0</v>
      </c>
      <c r="P768" s="8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4">
        <f t="shared" si="71"/>
        <v>42051.533368055556</v>
      </c>
      <c r="T768" s="12">
        <f t="shared" si="72"/>
        <v>42021.533368055556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3"/>
        <v>3.5400000000000001E-2</v>
      </c>
      <c r="P769" s="8">
        <f t="shared" si="68"/>
        <v>59</v>
      </c>
      <c r="Q769" t="str">
        <f t="shared" si="69"/>
        <v>publishing</v>
      </c>
      <c r="R769" t="str">
        <f t="shared" si="70"/>
        <v>fiction</v>
      </c>
      <c r="S769" s="14">
        <f t="shared" si="71"/>
        <v>42144.893634259264</v>
      </c>
      <c r="T769" s="12">
        <f t="shared" si="72"/>
        <v>42114.893634259264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3"/>
        <v>0</v>
      </c>
      <c r="P770" s="8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4">
        <f t="shared" si="71"/>
        <v>41623.957060185188</v>
      </c>
      <c r="T770" s="12">
        <f t="shared" si="72"/>
        <v>41593.957060185188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3"/>
        <v>0.41399999999999998</v>
      </c>
      <c r="P771" s="8">
        <f t="shared" ref="P771:P834" si="74">E771/L771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14">
        <f t="shared" ref="S771:S834" si="77">(((I771/60)/60)/24)+DATE(1970,1,1)+(-6/24)</f>
        <v>41634.746458333335</v>
      </c>
      <c r="T771" s="12">
        <f t="shared" ref="T771:T834" si="78">(((J771/60)/60)/24)+DATE(1970,1,1)+(-6/24)</f>
        <v>41604.746458333335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79">E772/D772</f>
        <v>0</v>
      </c>
      <c r="P772" s="8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4">
        <f t="shared" si="77"/>
        <v>41329.749641203707</v>
      </c>
      <c r="T772" s="12">
        <f t="shared" si="78"/>
        <v>41289.749641203707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9"/>
        <v>2.631578947368421E-4</v>
      </c>
      <c r="P773" s="8">
        <f t="shared" si="74"/>
        <v>10</v>
      </c>
      <c r="Q773" t="str">
        <f t="shared" si="75"/>
        <v>publishing</v>
      </c>
      <c r="R773" t="str">
        <f t="shared" si="76"/>
        <v>fiction</v>
      </c>
      <c r="S773" s="14">
        <f t="shared" si="77"/>
        <v>42399.574097222227</v>
      </c>
      <c r="T773" s="12">
        <f t="shared" si="78"/>
        <v>42349.574097222227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9"/>
        <v>3.3333333333333333E-2</v>
      </c>
      <c r="P774" s="8">
        <f t="shared" si="74"/>
        <v>50</v>
      </c>
      <c r="Q774" t="str">
        <f t="shared" si="75"/>
        <v>publishing</v>
      </c>
      <c r="R774" t="str">
        <f t="shared" si="76"/>
        <v>fiction</v>
      </c>
      <c r="S774" s="14">
        <f t="shared" si="77"/>
        <v>40117.915972222225</v>
      </c>
      <c r="T774" s="12">
        <f t="shared" si="78"/>
        <v>40067.806932870371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9"/>
        <v>8.5129023676509714E-3</v>
      </c>
      <c r="P775" s="8">
        <f t="shared" si="74"/>
        <v>16</v>
      </c>
      <c r="Q775" t="str">
        <f t="shared" si="75"/>
        <v>publishing</v>
      </c>
      <c r="R775" t="str">
        <f t="shared" si="76"/>
        <v>fiction</v>
      </c>
      <c r="S775" s="14">
        <f t="shared" si="77"/>
        <v>42134.709027777775</v>
      </c>
      <c r="T775" s="12">
        <f t="shared" si="78"/>
        <v>42100.485937499994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9"/>
        <v>0.70199999999999996</v>
      </c>
      <c r="P776" s="8">
        <f t="shared" si="74"/>
        <v>39</v>
      </c>
      <c r="Q776" t="str">
        <f t="shared" si="75"/>
        <v>publishing</v>
      </c>
      <c r="R776" t="str">
        <f t="shared" si="76"/>
        <v>fiction</v>
      </c>
      <c r="S776" s="14">
        <f t="shared" si="77"/>
        <v>41693.530300925922</v>
      </c>
      <c r="T776" s="12">
        <f t="shared" si="78"/>
        <v>41663.530300925922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9"/>
        <v>1.7000000000000001E-2</v>
      </c>
      <c r="P777" s="8">
        <f t="shared" si="74"/>
        <v>34</v>
      </c>
      <c r="Q777" t="str">
        <f t="shared" si="75"/>
        <v>publishing</v>
      </c>
      <c r="R777" t="str">
        <f t="shared" si="76"/>
        <v>fiction</v>
      </c>
      <c r="S777" s="14">
        <f t="shared" si="77"/>
        <v>40892.810127314813</v>
      </c>
      <c r="T777" s="12">
        <f t="shared" si="78"/>
        <v>40862.810127314813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9"/>
        <v>0.51400000000000001</v>
      </c>
      <c r="P778" s="8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4">
        <f t="shared" si="77"/>
        <v>42287.958333333328</v>
      </c>
      <c r="T778" s="12">
        <f t="shared" si="78"/>
        <v>42250.435706018514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9"/>
        <v>7.0000000000000001E-3</v>
      </c>
      <c r="P779" s="8">
        <f t="shared" si="74"/>
        <v>7</v>
      </c>
      <c r="Q779" t="str">
        <f t="shared" si="75"/>
        <v>publishing</v>
      </c>
      <c r="R779" t="str">
        <f t="shared" si="76"/>
        <v>fiction</v>
      </c>
      <c r="S779" s="14">
        <f t="shared" si="77"/>
        <v>41486.731215277774</v>
      </c>
      <c r="T779" s="12">
        <f t="shared" si="78"/>
        <v>41456.731215277774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9"/>
        <v>4.0000000000000001E-3</v>
      </c>
      <c r="P780" s="8">
        <f t="shared" si="74"/>
        <v>2</v>
      </c>
      <c r="Q780" t="str">
        <f t="shared" si="75"/>
        <v>publishing</v>
      </c>
      <c r="R780" t="str">
        <f t="shared" si="76"/>
        <v>fiction</v>
      </c>
      <c r="S780" s="14">
        <f t="shared" si="77"/>
        <v>41759.452314814815</v>
      </c>
      <c r="T780" s="12">
        <f t="shared" si="78"/>
        <v>41729.452314814815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9"/>
        <v>2.6666666666666668E-2</v>
      </c>
      <c r="P781" s="8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4">
        <f t="shared" si="77"/>
        <v>40465.916666666664</v>
      </c>
      <c r="T781" s="12">
        <f t="shared" si="78"/>
        <v>40436.43408564815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9"/>
        <v>1.04</v>
      </c>
      <c r="P782" s="8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4">
        <f t="shared" si="77"/>
        <v>40666.423900462964</v>
      </c>
      <c r="T782" s="12">
        <f t="shared" si="78"/>
        <v>40636.423900462964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9"/>
        <v>1.3315375</v>
      </c>
      <c r="P783" s="8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4">
        <f t="shared" si="77"/>
        <v>41432.750856481485</v>
      </c>
      <c r="T783" s="12">
        <f t="shared" si="78"/>
        <v>41402.750856481485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9"/>
        <v>1</v>
      </c>
      <c r="P784" s="8">
        <f t="shared" si="74"/>
        <v>50</v>
      </c>
      <c r="Q784" t="str">
        <f t="shared" si="75"/>
        <v>music</v>
      </c>
      <c r="R784" t="str">
        <f t="shared" si="76"/>
        <v>rock</v>
      </c>
      <c r="S784" s="14">
        <f t="shared" si="77"/>
        <v>41146.508125</v>
      </c>
      <c r="T784" s="12">
        <f t="shared" si="78"/>
        <v>41116.508125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9"/>
        <v>1.4813333333333334</v>
      </c>
      <c r="P785" s="8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4">
        <f t="shared" si="77"/>
        <v>41026.666666666664</v>
      </c>
      <c r="T785" s="12">
        <f t="shared" si="78"/>
        <v>40987.523715277777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9"/>
        <v>1.0249999999999999</v>
      </c>
      <c r="P786" s="8">
        <f t="shared" si="74"/>
        <v>102.5</v>
      </c>
      <c r="Q786" t="str">
        <f t="shared" si="75"/>
        <v>music</v>
      </c>
      <c r="R786" t="str">
        <f t="shared" si="76"/>
        <v>rock</v>
      </c>
      <c r="S786" s="14">
        <f t="shared" si="77"/>
        <v>41714.857858796298</v>
      </c>
      <c r="T786" s="12">
        <f t="shared" si="78"/>
        <v>41674.899525462963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9"/>
        <v>1.8062799999999999</v>
      </c>
      <c r="P787" s="8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4">
        <f t="shared" si="77"/>
        <v>41333.343923611108</v>
      </c>
      <c r="T787" s="12">
        <f t="shared" si="78"/>
        <v>41303.343923611108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9"/>
        <v>1.4279999999999999</v>
      </c>
      <c r="P788" s="8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4">
        <f t="shared" si="77"/>
        <v>41040.407638888886</v>
      </c>
      <c r="T788" s="12">
        <f t="shared" si="78"/>
        <v>40982.805949074071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9"/>
        <v>1.1416666666666666</v>
      </c>
      <c r="P789" s="8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4">
        <f t="shared" si="77"/>
        <v>41579.377615740741</v>
      </c>
      <c r="T789" s="12">
        <f t="shared" si="78"/>
        <v>41549.377615740741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9"/>
        <v>2.03505</v>
      </c>
      <c r="P790" s="8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4">
        <f t="shared" si="77"/>
        <v>41096.915972222225</v>
      </c>
      <c r="T790" s="12">
        <f t="shared" si="78"/>
        <v>41058.756805555553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9"/>
        <v>1.0941176470588236</v>
      </c>
      <c r="P791" s="8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4">
        <f t="shared" si="77"/>
        <v>41295.082638888889</v>
      </c>
      <c r="T791" s="12">
        <f t="shared" si="78"/>
        <v>41276.936111111114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9"/>
        <v>1.443746</v>
      </c>
      <c r="P792" s="8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4">
        <f t="shared" si="77"/>
        <v>41305.797905092593</v>
      </c>
      <c r="T792" s="12">
        <f t="shared" si="78"/>
        <v>41275.797905092593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9"/>
        <v>1.0386666666666666</v>
      </c>
      <c r="P793" s="8">
        <f t="shared" si="74"/>
        <v>60.859375</v>
      </c>
      <c r="Q793" t="str">
        <f t="shared" si="75"/>
        <v>music</v>
      </c>
      <c r="R793" t="str">
        <f t="shared" si="76"/>
        <v>rock</v>
      </c>
      <c r="S793" s="14">
        <f t="shared" si="77"/>
        <v>41590.999305555553</v>
      </c>
      <c r="T793" s="12">
        <f t="shared" si="78"/>
        <v>41557.530624999999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9"/>
        <v>1.0044440000000001</v>
      </c>
      <c r="P794" s="8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4">
        <f t="shared" si="77"/>
        <v>41585.665312500001</v>
      </c>
      <c r="T794" s="12">
        <f t="shared" si="78"/>
        <v>41555.623645833337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9"/>
        <v>1.0277927272727272</v>
      </c>
      <c r="P795" s="8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4">
        <f t="shared" si="77"/>
        <v>41457.957638888889</v>
      </c>
      <c r="T795" s="12">
        <f t="shared" si="78"/>
        <v>41442.491249999999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9"/>
        <v>1.0531250000000001</v>
      </c>
      <c r="P796" s="8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4">
        <f t="shared" si="77"/>
        <v>40791.462500000001</v>
      </c>
      <c r="T796" s="12">
        <f t="shared" si="78"/>
        <v>40735.865011574075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9"/>
        <v>1.1178571428571429</v>
      </c>
      <c r="P797" s="8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4">
        <f t="shared" si="77"/>
        <v>41005.957638888889</v>
      </c>
      <c r="T797" s="12">
        <f t="shared" si="78"/>
        <v>40963.363032407404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9"/>
        <v>1.0135000000000001</v>
      </c>
      <c r="P798" s="8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4">
        <f t="shared" si="77"/>
        <v>41532.631944444445</v>
      </c>
      <c r="T798" s="12">
        <f t="shared" si="78"/>
        <v>41502.632928240739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9"/>
        <v>1.0753333333333333</v>
      </c>
      <c r="P799" s="8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4">
        <f t="shared" si="77"/>
        <v>41027.916666666664</v>
      </c>
      <c r="T799" s="12">
        <f t="shared" si="78"/>
        <v>40996.744074074071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9"/>
        <v>1.1488571428571428</v>
      </c>
      <c r="P800" s="8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4">
        <f t="shared" si="77"/>
        <v>41912.340127314819</v>
      </c>
      <c r="T800" s="12">
        <f t="shared" si="78"/>
        <v>41882.340127314819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9"/>
        <v>1.0002</v>
      </c>
      <c r="P801" s="8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4">
        <f t="shared" si="77"/>
        <v>41026.417199074072</v>
      </c>
      <c r="T801" s="12">
        <f t="shared" si="78"/>
        <v>40996.417199074072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9"/>
        <v>1.5213333333333334</v>
      </c>
      <c r="P802" s="8">
        <f t="shared" si="74"/>
        <v>40.75</v>
      </c>
      <c r="Q802" t="str">
        <f t="shared" si="75"/>
        <v>music</v>
      </c>
      <c r="R802" t="str">
        <f t="shared" si="76"/>
        <v>rock</v>
      </c>
      <c r="S802" s="14">
        <f t="shared" si="77"/>
        <v>41893.183495370373</v>
      </c>
      <c r="T802" s="12">
        <f t="shared" si="78"/>
        <v>41863.183495370373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9"/>
        <v>1.1152149999999998</v>
      </c>
      <c r="P803" s="8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4">
        <f t="shared" si="77"/>
        <v>40725.545370370368</v>
      </c>
      <c r="T803" s="12">
        <f t="shared" si="78"/>
        <v>40695.545370370368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9"/>
        <v>1.0133333333333334</v>
      </c>
      <c r="P804" s="8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4">
        <f t="shared" si="77"/>
        <v>41168.920138888891</v>
      </c>
      <c r="T804" s="12">
        <f t="shared" si="78"/>
        <v>41122.772268518522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9"/>
        <v>1.232608695652174</v>
      </c>
      <c r="P805" s="8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4">
        <f t="shared" si="77"/>
        <v>40691.791666666664</v>
      </c>
      <c r="T805" s="12">
        <f t="shared" si="78"/>
        <v>40665.699976851851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9"/>
        <v>1</v>
      </c>
      <c r="P806" s="8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4">
        <f t="shared" si="77"/>
        <v>40746.915972222225</v>
      </c>
      <c r="T806" s="12">
        <f t="shared" si="78"/>
        <v>40729.855625000004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9"/>
        <v>1.05</v>
      </c>
      <c r="P807" s="8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4">
        <f t="shared" si="77"/>
        <v>40740.708333333336</v>
      </c>
      <c r="T807" s="12">
        <f t="shared" si="78"/>
        <v>40690.573055555556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9"/>
        <v>1.0443750000000001</v>
      </c>
      <c r="P808" s="8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4">
        <f t="shared" si="77"/>
        <v>40793.441423611112</v>
      </c>
      <c r="T808" s="12">
        <f t="shared" si="78"/>
        <v>40763.441423611112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9"/>
        <v>1.05125</v>
      </c>
      <c r="P809" s="8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4">
        <f t="shared" si="77"/>
        <v>42794.833333333328</v>
      </c>
      <c r="T809" s="12">
        <f t="shared" si="78"/>
        <v>42759.378599537042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9"/>
        <v>1</v>
      </c>
      <c r="P810" s="8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4">
        <f t="shared" si="77"/>
        <v>41994.957638888889</v>
      </c>
      <c r="T810" s="12">
        <f t="shared" si="78"/>
        <v>41961.850532407407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9"/>
        <v>1.03775</v>
      </c>
      <c r="P811" s="8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4">
        <f t="shared" si="77"/>
        <v>41658.583680555559</v>
      </c>
      <c r="T811" s="12">
        <f t="shared" si="78"/>
        <v>41628.583680555559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9"/>
        <v>1.05</v>
      </c>
      <c r="P812" s="8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4">
        <f t="shared" si="77"/>
        <v>41152.806273148148</v>
      </c>
      <c r="T812" s="12">
        <f t="shared" si="78"/>
        <v>41122.806273148148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9"/>
        <v>1.04</v>
      </c>
      <c r="P813" s="8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4">
        <f t="shared" si="77"/>
        <v>41465.452777777777</v>
      </c>
      <c r="T813" s="12">
        <f t="shared" si="78"/>
        <v>41443.393541666665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9"/>
        <v>1.5183333333333333</v>
      </c>
      <c r="P814" s="8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4">
        <f t="shared" si="77"/>
        <v>41334.331944444442</v>
      </c>
      <c r="T814" s="12">
        <f t="shared" si="78"/>
        <v>41281.767962962964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9"/>
        <v>1.59996</v>
      </c>
      <c r="P815" s="8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4">
        <f t="shared" si="77"/>
        <v>41110.710243055553</v>
      </c>
      <c r="T815" s="12">
        <f t="shared" si="78"/>
        <v>41080.710243055553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9"/>
        <v>1.2729999999999999</v>
      </c>
      <c r="P816" s="8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4">
        <f t="shared" si="77"/>
        <v>40694.50277777778</v>
      </c>
      <c r="T816" s="12">
        <f t="shared" si="78"/>
        <v>40679.493067129632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9"/>
        <v>1.07</v>
      </c>
      <c r="P817" s="8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4">
        <f t="shared" si="77"/>
        <v>41944.667858796296</v>
      </c>
      <c r="T817" s="12">
        <f t="shared" si="78"/>
        <v>41914.667858796296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9"/>
        <v>1.1512214285714286</v>
      </c>
      <c r="P818" s="8">
        <f t="shared" si="74"/>
        <v>39.31</v>
      </c>
      <c r="Q818" t="str">
        <f t="shared" si="75"/>
        <v>music</v>
      </c>
      <c r="R818" t="str">
        <f t="shared" si="76"/>
        <v>rock</v>
      </c>
      <c r="S818" s="14">
        <f t="shared" si="77"/>
        <v>41373.020833333336</v>
      </c>
      <c r="T818" s="12">
        <f t="shared" si="78"/>
        <v>41341.620868055557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9"/>
        <v>1.3711066666666665</v>
      </c>
      <c r="P819" s="8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4">
        <f t="shared" si="77"/>
        <v>40978.957638888889</v>
      </c>
      <c r="T819" s="12">
        <f t="shared" si="78"/>
        <v>40925.349664351852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9"/>
        <v>1.5571428571428572</v>
      </c>
      <c r="P820" s="8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4">
        <f t="shared" si="77"/>
        <v>41128.459027777775</v>
      </c>
      <c r="T820" s="12">
        <f t="shared" si="78"/>
        <v>41120.632881944446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9"/>
        <v>1.0874999999999999</v>
      </c>
      <c r="P821" s="8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4">
        <f t="shared" si="77"/>
        <v>41628.947222222225</v>
      </c>
      <c r="T821" s="12">
        <f t="shared" si="78"/>
        <v>41619.748310185183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9"/>
        <v>1.3405</v>
      </c>
      <c r="P822" s="8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4">
        <f t="shared" si="77"/>
        <v>41798.958333333336</v>
      </c>
      <c r="T822" s="12">
        <f t="shared" si="78"/>
        <v>41768.591921296298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9"/>
        <v>1</v>
      </c>
      <c r="P823" s="8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4">
        <f t="shared" si="77"/>
        <v>42127.917361111111</v>
      </c>
      <c r="T823" s="12">
        <f t="shared" si="78"/>
        <v>42093.672048611115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9"/>
        <v>1.1916666666666667</v>
      </c>
      <c r="P824" s="8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4">
        <f t="shared" si="77"/>
        <v>41187.697337962964</v>
      </c>
      <c r="T824" s="12">
        <f t="shared" si="78"/>
        <v>41157.697337962964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9"/>
        <v>1.7949999999999999</v>
      </c>
      <c r="P825" s="8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4">
        <f t="shared" si="77"/>
        <v>42085.681157407409</v>
      </c>
      <c r="T825" s="12">
        <f t="shared" si="78"/>
        <v>42055.722824074073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9"/>
        <v>1.3438124999999999</v>
      </c>
      <c r="P826" s="8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4">
        <f t="shared" si="77"/>
        <v>40286.040972222225</v>
      </c>
      <c r="T826" s="12">
        <f t="shared" si="78"/>
        <v>40249.992106481484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9"/>
        <v>1.0043200000000001</v>
      </c>
      <c r="P827" s="8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4">
        <f t="shared" si="77"/>
        <v>41211.056527777779</v>
      </c>
      <c r="T827" s="12">
        <f t="shared" si="78"/>
        <v>41186.056527777779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9"/>
        <v>1.0145454545454546</v>
      </c>
      <c r="P828" s="8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4">
        <f t="shared" si="77"/>
        <v>40993.746874999997</v>
      </c>
      <c r="T828" s="12">
        <f t="shared" si="78"/>
        <v>40972.788541666669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9"/>
        <v>1.0333333333333334</v>
      </c>
      <c r="P829" s="8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4">
        <f t="shared" si="77"/>
        <v>40953.575694444444</v>
      </c>
      <c r="T829" s="12">
        <f t="shared" si="78"/>
        <v>40927.223460648151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9"/>
        <v>1.07</v>
      </c>
      <c r="P830" s="8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4">
        <f t="shared" si="77"/>
        <v>41085.433333333334</v>
      </c>
      <c r="T830" s="12">
        <f t="shared" si="78"/>
        <v>41072.800717592596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9"/>
        <v>1.04</v>
      </c>
      <c r="P831" s="8">
        <f t="shared" si="74"/>
        <v>32.5</v>
      </c>
      <c r="Q831" t="str">
        <f t="shared" si="75"/>
        <v>music</v>
      </c>
      <c r="R831" t="str">
        <f t="shared" si="76"/>
        <v>rock</v>
      </c>
      <c r="S831" s="14">
        <f t="shared" si="77"/>
        <v>42564.551388888889</v>
      </c>
      <c r="T831" s="12">
        <f t="shared" si="78"/>
        <v>42504.551388888889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9"/>
        <v>1.0783333333333334</v>
      </c>
      <c r="P832" s="8">
        <f t="shared" si="74"/>
        <v>60.65625</v>
      </c>
      <c r="Q832" t="str">
        <f t="shared" si="75"/>
        <v>music</v>
      </c>
      <c r="R832" t="str">
        <f t="shared" si="76"/>
        <v>rock</v>
      </c>
      <c r="S832" s="14">
        <f t="shared" si="77"/>
        <v>41355.234085648146</v>
      </c>
      <c r="T832" s="12">
        <f t="shared" si="78"/>
        <v>41325.275752314818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9"/>
        <v>2.3333333333333335</v>
      </c>
      <c r="P833" s="8">
        <f t="shared" si="74"/>
        <v>175</v>
      </c>
      <c r="Q833" t="str">
        <f t="shared" si="75"/>
        <v>music</v>
      </c>
      <c r="R833" t="str">
        <f t="shared" si="76"/>
        <v>rock</v>
      </c>
      <c r="S833" s="14">
        <f t="shared" si="77"/>
        <v>41026.396921296298</v>
      </c>
      <c r="T833" s="12">
        <f t="shared" si="78"/>
        <v>40996.396921296298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9"/>
        <v>1.0060706666666666</v>
      </c>
      <c r="P834" s="8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4">
        <f t="shared" si="77"/>
        <v>40929.092361111114</v>
      </c>
      <c r="T834" s="12">
        <f t="shared" si="78"/>
        <v>40869.425173611111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9"/>
        <v>1.0166666666666666</v>
      </c>
      <c r="P835" s="8">
        <f t="shared" ref="P835:P898" si="80">E835/L835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14">
        <f t="shared" ref="S835:S898" si="83">(((I835/60)/60)/24)+DATE(1970,1,1)+(-6/24)</f>
        <v>41748.628182870372</v>
      </c>
      <c r="T835" s="12">
        <f t="shared" ref="T835:T898" si="84">(((J835/60)/60)/24)+DATE(1970,1,1)+(-6/24)</f>
        <v>41718.628182870372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85">E836/D836</f>
        <v>1.3101818181818181</v>
      </c>
      <c r="P836" s="8">
        <f t="shared" si="80"/>
        <v>96.08</v>
      </c>
      <c r="Q836" t="str">
        <f t="shared" si="81"/>
        <v>music</v>
      </c>
      <c r="R836" t="str">
        <f t="shared" si="82"/>
        <v>rock</v>
      </c>
      <c r="S836" s="14">
        <f t="shared" si="83"/>
        <v>41455.915972222225</v>
      </c>
      <c r="T836" s="12">
        <f t="shared" si="84"/>
        <v>41422.572824074072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5"/>
        <v>1.1725000000000001</v>
      </c>
      <c r="P837" s="8">
        <f t="shared" si="80"/>
        <v>58.625</v>
      </c>
      <c r="Q837" t="str">
        <f t="shared" si="81"/>
        <v>music</v>
      </c>
      <c r="R837" t="str">
        <f t="shared" si="82"/>
        <v>rock</v>
      </c>
      <c r="S837" s="14">
        <f t="shared" si="83"/>
        <v>41047.875</v>
      </c>
      <c r="T837" s="12">
        <f t="shared" si="84"/>
        <v>41005.20784722222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5"/>
        <v>1.009304</v>
      </c>
      <c r="P838" s="8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4">
        <f t="shared" si="83"/>
        <v>41553.806921296295</v>
      </c>
      <c r="T838" s="12">
        <f t="shared" si="84"/>
        <v>41523.806921296295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5"/>
        <v>1.218</v>
      </c>
      <c r="P839" s="8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4">
        <f t="shared" si="83"/>
        <v>41760.748402777775</v>
      </c>
      <c r="T839" s="12">
        <f t="shared" si="84"/>
        <v>41730.748402777775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5"/>
        <v>1.454</v>
      </c>
      <c r="P840" s="8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4">
        <f t="shared" si="83"/>
        <v>40925.647974537038</v>
      </c>
      <c r="T840" s="12">
        <f t="shared" si="84"/>
        <v>40895.647974537038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5"/>
        <v>1.166166</v>
      </c>
      <c r="P841" s="8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4">
        <f t="shared" si="83"/>
        <v>41174.513379629629</v>
      </c>
      <c r="T841" s="12">
        <f t="shared" si="84"/>
        <v>41144.513379629629</v>
      </c>
    </row>
    <row r="842" spans="1:20" ht="49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5"/>
        <v>1.2041660000000001</v>
      </c>
      <c r="P842" s="8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4">
        <f t="shared" si="83"/>
        <v>42636.976701388892</v>
      </c>
      <c r="T842" s="12">
        <f t="shared" si="84"/>
        <v>42606.976701388892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5"/>
        <v>1.0132000000000001</v>
      </c>
      <c r="P843" s="8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4">
        <f t="shared" si="83"/>
        <v>41953.63035879629</v>
      </c>
      <c r="T843" s="12">
        <f t="shared" si="84"/>
        <v>41923.588692129626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5"/>
        <v>1.0431999999999999</v>
      </c>
      <c r="P844" s="8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4">
        <f t="shared" si="83"/>
        <v>41560.915972222225</v>
      </c>
      <c r="T844" s="12">
        <f t="shared" si="84"/>
        <v>41526.342395833337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5"/>
        <v>2.6713333333333331</v>
      </c>
      <c r="P845" s="8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4">
        <f t="shared" si="83"/>
        <v>42712.083333333328</v>
      </c>
      <c r="T845" s="12">
        <f t="shared" si="84"/>
        <v>42695.007870370369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5"/>
        <v>1.9413333333333334</v>
      </c>
      <c r="P846" s="8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4">
        <f t="shared" si="83"/>
        <v>41943.957638888889</v>
      </c>
      <c r="T846" s="12">
        <f t="shared" si="84"/>
        <v>41905.434629629628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5"/>
        <v>1.203802</v>
      </c>
      <c r="P847" s="8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4">
        <f t="shared" si="83"/>
        <v>42617.915972222225</v>
      </c>
      <c r="T847" s="12">
        <f t="shared" si="84"/>
        <v>42577.955972222218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5"/>
        <v>1.2200090909090908</v>
      </c>
      <c r="P848" s="8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4">
        <f t="shared" si="83"/>
        <v>41708.333333333336</v>
      </c>
      <c r="T848" s="12">
        <f t="shared" si="84"/>
        <v>41694.141840277778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5"/>
        <v>1</v>
      </c>
      <c r="P849" s="8">
        <f t="shared" si="80"/>
        <v>10</v>
      </c>
      <c r="Q849" t="str">
        <f t="shared" si="81"/>
        <v>music</v>
      </c>
      <c r="R849" t="str">
        <f t="shared" si="82"/>
        <v>metal</v>
      </c>
      <c r="S849" s="14">
        <f t="shared" si="83"/>
        <v>42195.54833333334</v>
      </c>
      <c r="T849" s="12">
        <f t="shared" si="84"/>
        <v>42165.54833333334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5"/>
        <v>1</v>
      </c>
      <c r="P850" s="8">
        <f t="shared" si="80"/>
        <v>18.75</v>
      </c>
      <c r="Q850" t="str">
        <f t="shared" si="81"/>
        <v>music</v>
      </c>
      <c r="R850" t="str">
        <f t="shared" si="82"/>
        <v>metal</v>
      </c>
      <c r="S850" s="14">
        <f t="shared" si="83"/>
        <v>42108.542048611111</v>
      </c>
      <c r="T850" s="12">
        <f t="shared" si="84"/>
        <v>42078.542048611111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5"/>
        <v>1.1990000000000001</v>
      </c>
      <c r="P851" s="8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4">
        <f t="shared" si="83"/>
        <v>42078.857222222221</v>
      </c>
      <c r="T851" s="12">
        <f t="shared" si="84"/>
        <v>42050.898888888885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5"/>
        <v>1.55175</v>
      </c>
      <c r="P852" s="8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4">
        <f t="shared" si="83"/>
        <v>42484.957638888889</v>
      </c>
      <c r="T852" s="12">
        <f t="shared" si="84"/>
        <v>42452.577743055561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5"/>
        <v>1.3045</v>
      </c>
      <c r="P853" s="8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4">
        <f t="shared" si="83"/>
        <v>42582.572916666672</v>
      </c>
      <c r="T853" s="12">
        <f t="shared" si="84"/>
        <v>42522.630243055552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5"/>
        <v>1.0497142857142858</v>
      </c>
      <c r="P854" s="8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4">
        <f t="shared" si="83"/>
        <v>42667.625</v>
      </c>
      <c r="T854" s="12">
        <f t="shared" si="84"/>
        <v>42656.555497685185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5"/>
        <v>1</v>
      </c>
      <c r="P855" s="8">
        <f t="shared" si="80"/>
        <v>30</v>
      </c>
      <c r="Q855" t="str">
        <f t="shared" si="81"/>
        <v>music</v>
      </c>
      <c r="R855" t="str">
        <f t="shared" si="82"/>
        <v>metal</v>
      </c>
      <c r="S855" s="14">
        <f t="shared" si="83"/>
        <v>42051.582280092596</v>
      </c>
      <c r="T855" s="12">
        <f t="shared" si="84"/>
        <v>42021.582280092596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5"/>
        <v>1.1822050359712231</v>
      </c>
      <c r="P856" s="8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4">
        <f t="shared" si="83"/>
        <v>42731.962337962963</v>
      </c>
      <c r="T856" s="12">
        <f t="shared" si="84"/>
        <v>42701.962337962963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5"/>
        <v>1.0344827586206897</v>
      </c>
      <c r="P857" s="8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4">
        <f t="shared" si="83"/>
        <v>42574.875196759262</v>
      </c>
      <c r="T857" s="12">
        <f t="shared" si="84"/>
        <v>42544.875196759262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5"/>
        <v>2.1800000000000002</v>
      </c>
      <c r="P858" s="8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4">
        <f t="shared" si="83"/>
        <v>42668.541666666672</v>
      </c>
      <c r="T858" s="12">
        <f t="shared" si="84"/>
        <v>42609.061990740738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5"/>
        <v>1</v>
      </c>
      <c r="P859" s="8">
        <f t="shared" si="80"/>
        <v>50</v>
      </c>
      <c r="Q859" t="str">
        <f t="shared" si="81"/>
        <v>music</v>
      </c>
      <c r="R859" t="str">
        <f t="shared" si="82"/>
        <v>metal</v>
      </c>
      <c r="S859" s="14">
        <f t="shared" si="83"/>
        <v>42333.373043981483</v>
      </c>
      <c r="T859" s="12">
        <f t="shared" si="84"/>
        <v>42291.331377314811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5"/>
        <v>1.4400583333333332</v>
      </c>
      <c r="P860" s="8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4">
        <f t="shared" si="83"/>
        <v>42109.707638888889</v>
      </c>
      <c r="T860" s="12">
        <f t="shared" si="84"/>
        <v>42079.495578703703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5"/>
        <v>1.0467500000000001</v>
      </c>
      <c r="P861" s="8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4">
        <f t="shared" si="83"/>
        <v>42158.75</v>
      </c>
      <c r="T861" s="12">
        <f t="shared" si="84"/>
        <v>42128.570231481484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5"/>
        <v>0.18142857142857144</v>
      </c>
      <c r="P862" s="8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4">
        <f t="shared" si="83"/>
        <v>41600.274456018517</v>
      </c>
      <c r="T862" s="12">
        <f t="shared" si="84"/>
        <v>41570.232789351852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5"/>
        <v>2.2444444444444444E-2</v>
      </c>
      <c r="P863" s="8">
        <f t="shared" si="80"/>
        <v>50.5</v>
      </c>
      <c r="Q863" t="str">
        <f t="shared" si="81"/>
        <v>music</v>
      </c>
      <c r="R863" t="str">
        <f t="shared" si="82"/>
        <v>jazz</v>
      </c>
      <c r="S863" s="14">
        <f t="shared" si="83"/>
        <v>42629.715324074074</v>
      </c>
      <c r="T863" s="12">
        <f t="shared" si="84"/>
        <v>42599.715324074074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5"/>
        <v>3.3999999999999998E-3</v>
      </c>
      <c r="P864" s="8">
        <f t="shared" si="80"/>
        <v>42.5</v>
      </c>
      <c r="Q864" t="str">
        <f t="shared" si="81"/>
        <v>music</v>
      </c>
      <c r="R864" t="str">
        <f t="shared" si="82"/>
        <v>jazz</v>
      </c>
      <c r="S864" s="14">
        <f t="shared" si="83"/>
        <v>41589.346620370372</v>
      </c>
      <c r="T864" s="12">
        <f t="shared" si="84"/>
        <v>41559.3049537037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5"/>
        <v>4.4999999999999998E-2</v>
      </c>
      <c r="P865" s="8">
        <f t="shared" si="80"/>
        <v>18</v>
      </c>
      <c r="Q865" t="str">
        <f t="shared" si="81"/>
        <v>music</v>
      </c>
      <c r="R865" t="str">
        <f t="shared" si="82"/>
        <v>jazz</v>
      </c>
      <c r="S865" s="14">
        <f t="shared" si="83"/>
        <v>40950.867662037039</v>
      </c>
      <c r="T865" s="12">
        <f t="shared" si="84"/>
        <v>40920.867662037039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5"/>
        <v>0.41538461538461541</v>
      </c>
      <c r="P866" s="8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4">
        <f t="shared" si="83"/>
        <v>41563.165972222225</v>
      </c>
      <c r="T866" s="12">
        <f t="shared" si="84"/>
        <v>41540.856921296298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5"/>
        <v>2.0454545454545454E-2</v>
      </c>
      <c r="P867" s="8">
        <f t="shared" si="80"/>
        <v>22.5</v>
      </c>
      <c r="Q867" t="str">
        <f t="shared" si="81"/>
        <v>music</v>
      </c>
      <c r="R867" t="str">
        <f t="shared" si="82"/>
        <v>jazz</v>
      </c>
      <c r="S867" s="14">
        <f t="shared" si="83"/>
        <v>41290.52311342593</v>
      </c>
      <c r="T867" s="12">
        <f t="shared" si="84"/>
        <v>41230.52311342593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5"/>
        <v>0.18285714285714286</v>
      </c>
      <c r="P868" s="8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4">
        <f t="shared" si="83"/>
        <v>42063.381944444445</v>
      </c>
      <c r="T868" s="12">
        <f t="shared" si="84"/>
        <v>42025.387939814813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5"/>
        <v>0.2402</v>
      </c>
      <c r="P869" s="8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4">
        <f t="shared" si="83"/>
        <v>40147.957638888889</v>
      </c>
      <c r="T869" s="12">
        <f t="shared" si="84"/>
        <v>40087.855393518519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5"/>
        <v>1.1111111111111111E-3</v>
      </c>
      <c r="P870" s="8">
        <f t="shared" si="80"/>
        <v>50</v>
      </c>
      <c r="Q870" t="str">
        <f t="shared" si="81"/>
        <v>music</v>
      </c>
      <c r="R870" t="str">
        <f t="shared" si="82"/>
        <v>jazz</v>
      </c>
      <c r="S870" s="14">
        <f t="shared" si="83"/>
        <v>41645.777754629627</v>
      </c>
      <c r="T870" s="12">
        <f t="shared" si="84"/>
        <v>41615.777754629627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5"/>
        <v>0.11818181818181818</v>
      </c>
      <c r="P871" s="8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4">
        <f t="shared" si="83"/>
        <v>41372.553900462961</v>
      </c>
      <c r="T871" s="12">
        <f t="shared" si="84"/>
        <v>41342.595567129632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5"/>
        <v>3.0999999999999999E-3</v>
      </c>
      <c r="P872" s="8">
        <f t="shared" si="80"/>
        <v>12.4</v>
      </c>
      <c r="Q872" t="str">
        <f t="shared" si="81"/>
        <v>music</v>
      </c>
      <c r="R872" t="str">
        <f t="shared" si="82"/>
        <v>jazz</v>
      </c>
      <c r="S872" s="14">
        <f t="shared" si="83"/>
        <v>41517.772256944445</v>
      </c>
      <c r="T872" s="12">
        <f t="shared" si="84"/>
        <v>41487.772256944445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5"/>
        <v>5.4166666666666669E-2</v>
      </c>
      <c r="P873" s="8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4">
        <f t="shared" si="83"/>
        <v>41607.352951388886</v>
      </c>
      <c r="T873" s="12">
        <f t="shared" si="84"/>
        <v>41577.311284722222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5"/>
        <v>8.1250000000000003E-3</v>
      </c>
      <c r="P874" s="8">
        <f t="shared" si="80"/>
        <v>32.5</v>
      </c>
      <c r="Q874" t="str">
        <f t="shared" si="81"/>
        <v>music</v>
      </c>
      <c r="R874" t="str">
        <f t="shared" si="82"/>
        <v>jazz</v>
      </c>
      <c r="S874" s="14">
        <f t="shared" si="83"/>
        <v>40612.575543981482</v>
      </c>
      <c r="T874" s="12">
        <f t="shared" si="84"/>
        <v>40567.575543981482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5"/>
        <v>1.2857142857142857E-2</v>
      </c>
      <c r="P875" s="8">
        <f t="shared" si="80"/>
        <v>9</v>
      </c>
      <c r="Q875" t="str">
        <f t="shared" si="81"/>
        <v>music</v>
      </c>
      <c r="R875" t="str">
        <f t="shared" si="82"/>
        <v>jazz</v>
      </c>
      <c r="S875" s="14">
        <f t="shared" si="83"/>
        <v>41223.958796296298</v>
      </c>
      <c r="T875" s="12">
        <f t="shared" si="84"/>
        <v>41183.917129629634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5"/>
        <v>0.24333333333333335</v>
      </c>
      <c r="P876" s="8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4">
        <f t="shared" si="83"/>
        <v>41398.333726851852</v>
      </c>
      <c r="T876" s="12">
        <f t="shared" si="84"/>
        <v>41368.333726851852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5"/>
        <v>0</v>
      </c>
      <c r="P877" s="8" t="e">
        <f t="shared" si="80"/>
        <v>#DIV/0!</v>
      </c>
      <c r="Q877" t="str">
        <f t="shared" si="81"/>
        <v>music</v>
      </c>
      <c r="R877" t="str">
        <f t="shared" si="82"/>
        <v>jazz</v>
      </c>
      <c r="S877" s="14">
        <f t="shared" si="83"/>
        <v>42268.473738425921</v>
      </c>
      <c r="T877" s="12">
        <f t="shared" si="84"/>
        <v>42248.473738425921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5"/>
        <v>0.40799492385786801</v>
      </c>
      <c r="P878" s="8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4">
        <f t="shared" si="83"/>
        <v>41309.246840277774</v>
      </c>
      <c r="T878" s="12">
        <f t="shared" si="84"/>
        <v>41276.246840277774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5"/>
        <v>0.67549999999999999</v>
      </c>
      <c r="P879" s="8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4">
        <f t="shared" si="83"/>
        <v>41627.538888888892</v>
      </c>
      <c r="T879" s="12">
        <f t="shared" si="84"/>
        <v>41597.538888888892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5"/>
        <v>1.2999999999999999E-2</v>
      </c>
      <c r="P880" s="8">
        <f t="shared" si="80"/>
        <v>32.5</v>
      </c>
      <c r="Q880" t="str">
        <f t="shared" si="81"/>
        <v>music</v>
      </c>
      <c r="R880" t="str">
        <f t="shared" si="82"/>
        <v>jazz</v>
      </c>
      <c r="S880" s="14">
        <f t="shared" si="83"/>
        <v>40534.982916666668</v>
      </c>
      <c r="T880" s="12">
        <f t="shared" si="84"/>
        <v>40504.982916666668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5"/>
        <v>0.30666666666666664</v>
      </c>
      <c r="P881" s="8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4">
        <f t="shared" si="83"/>
        <v>41058.579918981479</v>
      </c>
      <c r="T881" s="12">
        <f t="shared" si="84"/>
        <v>41037.579918981479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5"/>
        <v>2.9894179894179893E-2</v>
      </c>
      <c r="P882" s="8">
        <f t="shared" si="80"/>
        <v>14.125</v>
      </c>
      <c r="Q882" t="str">
        <f t="shared" si="81"/>
        <v>music</v>
      </c>
      <c r="R882" t="str">
        <f t="shared" si="82"/>
        <v>indie rock</v>
      </c>
      <c r="S882" s="14">
        <f t="shared" si="83"/>
        <v>41212.07104166667</v>
      </c>
      <c r="T882" s="12">
        <f t="shared" si="84"/>
        <v>41179.07104166667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5"/>
        <v>8.0000000000000002E-3</v>
      </c>
      <c r="P883" s="8">
        <f t="shared" si="80"/>
        <v>30</v>
      </c>
      <c r="Q883" t="str">
        <f t="shared" si="81"/>
        <v>music</v>
      </c>
      <c r="R883" t="str">
        <f t="shared" si="82"/>
        <v>indie rock</v>
      </c>
      <c r="S883" s="14">
        <f t="shared" si="83"/>
        <v>40922.00099537037</v>
      </c>
      <c r="T883" s="12">
        <f t="shared" si="84"/>
        <v>40877.00099537037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5"/>
        <v>0.20133333333333334</v>
      </c>
      <c r="P884" s="8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4">
        <f t="shared" si="83"/>
        <v>40792.610532407409</v>
      </c>
      <c r="T884" s="12">
        <f t="shared" si="84"/>
        <v>40759.610532407409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5"/>
        <v>0.4002</v>
      </c>
      <c r="P885" s="8">
        <f t="shared" si="80"/>
        <v>83.375</v>
      </c>
      <c r="Q885" t="str">
        <f t="shared" si="81"/>
        <v>music</v>
      </c>
      <c r="R885" t="str">
        <f t="shared" si="82"/>
        <v>indie rock</v>
      </c>
      <c r="S885" s="14">
        <f t="shared" si="83"/>
        <v>42431.685590277775</v>
      </c>
      <c r="T885" s="12">
        <f t="shared" si="84"/>
        <v>42371.685590277775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5"/>
        <v>0.01</v>
      </c>
      <c r="P886" s="8">
        <f t="shared" si="80"/>
        <v>10</v>
      </c>
      <c r="Q886" t="str">
        <f t="shared" si="81"/>
        <v>music</v>
      </c>
      <c r="R886" t="str">
        <f t="shared" si="82"/>
        <v>indie rock</v>
      </c>
      <c r="S886" s="14">
        <f t="shared" si="83"/>
        <v>41040.854861111111</v>
      </c>
      <c r="T886" s="12">
        <f t="shared" si="84"/>
        <v>40981.552615740737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5"/>
        <v>0.75</v>
      </c>
      <c r="P887" s="8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4">
        <f t="shared" si="83"/>
        <v>42734.691099537042</v>
      </c>
      <c r="T887" s="12">
        <f t="shared" si="84"/>
        <v>42713.691099537042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5"/>
        <v>0.41</v>
      </c>
      <c r="P888" s="8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4">
        <f t="shared" si="83"/>
        <v>42628.620520833334</v>
      </c>
      <c r="T888" s="12">
        <f t="shared" si="84"/>
        <v>42603.620520833334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5"/>
        <v>0</v>
      </c>
      <c r="P889" s="8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4">
        <f t="shared" si="83"/>
        <v>41056.708969907406</v>
      </c>
      <c r="T889" s="12">
        <f t="shared" si="84"/>
        <v>41026.708969907406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5"/>
        <v>7.1999999999999995E-2</v>
      </c>
      <c r="P890" s="8">
        <f t="shared" si="80"/>
        <v>18</v>
      </c>
      <c r="Q890" t="str">
        <f t="shared" si="81"/>
        <v>music</v>
      </c>
      <c r="R890" t="str">
        <f t="shared" si="82"/>
        <v>indie rock</v>
      </c>
      <c r="S890" s="14">
        <f t="shared" si="83"/>
        <v>40787</v>
      </c>
      <c r="T890" s="12">
        <f t="shared" si="84"/>
        <v>40751.503298611111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5"/>
        <v>9.4412800000000005E-2</v>
      </c>
      <c r="P891" s="8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4">
        <f t="shared" si="83"/>
        <v>41917.534062500003</v>
      </c>
      <c r="T891" s="12">
        <f t="shared" si="84"/>
        <v>41887.534062500003</v>
      </c>
    </row>
    <row r="892" spans="1:20" ht="6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5"/>
        <v>4.1666666666666664E-2</v>
      </c>
      <c r="P892" s="8">
        <f t="shared" si="80"/>
        <v>31.25</v>
      </c>
      <c r="Q892" t="str">
        <f t="shared" si="81"/>
        <v>music</v>
      </c>
      <c r="R892" t="str">
        <f t="shared" si="82"/>
        <v>indie rock</v>
      </c>
      <c r="S892" s="14">
        <f t="shared" si="83"/>
        <v>41599.490497685183</v>
      </c>
      <c r="T892" s="12">
        <f t="shared" si="84"/>
        <v>41569.448831018519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5"/>
        <v>3.2500000000000001E-2</v>
      </c>
      <c r="P893" s="8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4">
        <f t="shared" si="83"/>
        <v>41871.781597222223</v>
      </c>
      <c r="T893" s="12">
        <f t="shared" si="84"/>
        <v>41841.781597222223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5"/>
        <v>0.40749999999999997</v>
      </c>
      <c r="P894" s="8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4">
        <f t="shared" si="83"/>
        <v>40390.916666666664</v>
      </c>
      <c r="T894" s="12">
        <f t="shared" si="84"/>
        <v>40303.95003472222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5"/>
        <v>0.1</v>
      </c>
      <c r="P895" s="8">
        <f t="shared" si="80"/>
        <v>40</v>
      </c>
      <c r="Q895" t="str">
        <f t="shared" si="81"/>
        <v>music</v>
      </c>
      <c r="R895" t="str">
        <f t="shared" si="82"/>
        <v>indie rock</v>
      </c>
      <c r="S895" s="14">
        <f t="shared" si="83"/>
        <v>42095.606053240743</v>
      </c>
      <c r="T895" s="12">
        <f t="shared" si="84"/>
        <v>42065.647719907407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5"/>
        <v>0.39169999999999999</v>
      </c>
      <c r="P896" s="8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4">
        <f t="shared" si="83"/>
        <v>42526.731597222228</v>
      </c>
      <c r="T896" s="12">
        <f t="shared" si="84"/>
        <v>42496.731597222228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5"/>
        <v>2.4375000000000001E-2</v>
      </c>
      <c r="P897" s="8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4">
        <f t="shared" si="83"/>
        <v>40475.877650462964</v>
      </c>
      <c r="T897" s="12">
        <f t="shared" si="84"/>
        <v>40430.877650462964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5"/>
        <v>0.4</v>
      </c>
      <c r="P898" s="8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4">
        <f t="shared" si="83"/>
        <v>42243.916666666672</v>
      </c>
      <c r="T898" s="12">
        <f t="shared" si="84"/>
        <v>42218.622986111113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5"/>
        <v>0</v>
      </c>
      <c r="P899" s="8" t="e">
        <f t="shared" ref="P899:P962" si="86">E899/L899</f>
        <v>#DIV/0!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14">
        <f t="shared" ref="S899:S962" si="89">(((I899/60)/60)/24)+DATE(1970,1,1)+(-6/24)</f>
        <v>41241.480416666665</v>
      </c>
      <c r="T899" s="12">
        <f t="shared" ref="T899:T962" si="90">(((J899/60)/60)/24)+DATE(1970,1,1)+(-6/24)</f>
        <v>41211.438750000001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91">E900/D900</f>
        <v>2.8000000000000001E-2</v>
      </c>
      <c r="P900" s="8">
        <f t="shared" si="86"/>
        <v>35</v>
      </c>
      <c r="Q900" t="str">
        <f t="shared" si="87"/>
        <v>music</v>
      </c>
      <c r="R900" t="str">
        <f t="shared" si="88"/>
        <v>indie rock</v>
      </c>
      <c r="S900" s="14">
        <f t="shared" si="89"/>
        <v>40923.508217592593</v>
      </c>
      <c r="T900" s="12">
        <f t="shared" si="90"/>
        <v>40878.508217592593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1"/>
        <v>0.37333333333333335</v>
      </c>
      <c r="P901" s="8">
        <f t="shared" si="86"/>
        <v>35</v>
      </c>
      <c r="Q901" t="str">
        <f t="shared" si="87"/>
        <v>music</v>
      </c>
      <c r="R901" t="str">
        <f t="shared" si="88"/>
        <v>indie rock</v>
      </c>
      <c r="S901" s="14">
        <f t="shared" si="89"/>
        <v>40690.849097222221</v>
      </c>
      <c r="T901" s="12">
        <f t="shared" si="90"/>
        <v>40645.849097222221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1"/>
        <v>4.1999999999999997E-3</v>
      </c>
      <c r="P902" s="8">
        <f t="shared" si="86"/>
        <v>10.5</v>
      </c>
      <c r="Q902" t="str">
        <f t="shared" si="87"/>
        <v>music</v>
      </c>
      <c r="R902" t="str">
        <f t="shared" si="88"/>
        <v>jazz</v>
      </c>
      <c r="S902" s="14">
        <f t="shared" si="89"/>
        <v>42459.557893518519</v>
      </c>
      <c r="T902" s="12">
        <f t="shared" si="90"/>
        <v>42429.59956018519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1"/>
        <v>0</v>
      </c>
      <c r="P903" s="8" t="e">
        <f t="shared" si="86"/>
        <v>#DIV/0!</v>
      </c>
      <c r="Q903" t="str">
        <f t="shared" si="87"/>
        <v>music</v>
      </c>
      <c r="R903" t="str">
        <f t="shared" si="88"/>
        <v>jazz</v>
      </c>
      <c r="S903" s="14">
        <f t="shared" si="89"/>
        <v>40337.549305555556</v>
      </c>
      <c r="T903" s="12">
        <f t="shared" si="90"/>
        <v>40291.56150462963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1"/>
        <v>3.0000000000000001E-3</v>
      </c>
      <c r="P904" s="8">
        <f t="shared" si="86"/>
        <v>30</v>
      </c>
      <c r="Q904" t="str">
        <f t="shared" si="87"/>
        <v>music</v>
      </c>
      <c r="R904" t="str">
        <f t="shared" si="88"/>
        <v>jazz</v>
      </c>
      <c r="S904" s="14">
        <f t="shared" si="89"/>
        <v>41881.395833333336</v>
      </c>
      <c r="T904" s="12">
        <f t="shared" si="90"/>
        <v>41829.715532407405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1"/>
        <v>3.2000000000000001E-2</v>
      </c>
      <c r="P905" s="8">
        <f t="shared" si="86"/>
        <v>40</v>
      </c>
      <c r="Q905" t="str">
        <f t="shared" si="87"/>
        <v>music</v>
      </c>
      <c r="R905" t="str">
        <f t="shared" si="88"/>
        <v>jazz</v>
      </c>
      <c r="S905" s="14">
        <f t="shared" si="89"/>
        <v>41174.850694444445</v>
      </c>
      <c r="T905" s="12">
        <f t="shared" si="90"/>
        <v>41149.546064814815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1"/>
        <v>3.0200000000000001E-3</v>
      </c>
      <c r="P906" s="8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4">
        <f t="shared" si="89"/>
        <v>42371.830289351856</v>
      </c>
      <c r="T906" s="12">
        <f t="shared" si="90"/>
        <v>42341.830289351856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1"/>
        <v>3.0153846153846153E-2</v>
      </c>
      <c r="P907" s="8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4">
        <f t="shared" si="89"/>
        <v>40566.989884259259</v>
      </c>
      <c r="T907" s="12">
        <f t="shared" si="90"/>
        <v>40506.989884259259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1"/>
        <v>0</v>
      </c>
      <c r="P908" s="8" t="e">
        <f t="shared" si="86"/>
        <v>#DIV/0!</v>
      </c>
      <c r="Q908" t="str">
        <f t="shared" si="87"/>
        <v>music</v>
      </c>
      <c r="R908" t="str">
        <f t="shared" si="88"/>
        <v>jazz</v>
      </c>
      <c r="S908" s="14">
        <f t="shared" si="89"/>
        <v>41710.898032407407</v>
      </c>
      <c r="T908" s="12">
        <f t="shared" si="90"/>
        <v>41680.939699074072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1"/>
        <v>0</v>
      </c>
      <c r="P909" s="8" t="e">
        <f t="shared" si="86"/>
        <v>#DIV/0!</v>
      </c>
      <c r="Q909" t="str">
        <f t="shared" si="87"/>
        <v>music</v>
      </c>
      <c r="R909" t="str">
        <f t="shared" si="88"/>
        <v>jazz</v>
      </c>
      <c r="S909" s="14">
        <f t="shared" si="89"/>
        <v>40796.942395833335</v>
      </c>
      <c r="T909" s="12">
        <f t="shared" si="90"/>
        <v>40766.942395833335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1"/>
        <v>0</v>
      </c>
      <c r="P910" s="8" t="e">
        <f t="shared" si="86"/>
        <v>#DIV/0!</v>
      </c>
      <c r="Q910" t="str">
        <f t="shared" si="87"/>
        <v>music</v>
      </c>
      <c r="R910" t="str">
        <f t="shared" si="88"/>
        <v>jazz</v>
      </c>
      <c r="S910" s="14">
        <f t="shared" si="89"/>
        <v>40385.957638888889</v>
      </c>
      <c r="T910" s="12">
        <f t="shared" si="90"/>
        <v>40340.551562499997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1"/>
        <v>3.2500000000000001E-2</v>
      </c>
      <c r="P911" s="8">
        <f t="shared" si="86"/>
        <v>65</v>
      </c>
      <c r="Q911" t="str">
        <f t="shared" si="87"/>
        <v>music</v>
      </c>
      <c r="R911" t="str">
        <f t="shared" si="88"/>
        <v>jazz</v>
      </c>
      <c r="S911" s="14">
        <f t="shared" si="89"/>
        <v>41112.916666666664</v>
      </c>
      <c r="T911" s="12">
        <f t="shared" si="90"/>
        <v>41081.44027777778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1"/>
        <v>0.22363636363636363</v>
      </c>
      <c r="P912" s="8">
        <f t="shared" si="86"/>
        <v>24.6</v>
      </c>
      <c r="Q912" t="str">
        <f t="shared" si="87"/>
        <v>music</v>
      </c>
      <c r="R912" t="str">
        <f t="shared" si="88"/>
        <v>jazz</v>
      </c>
      <c r="S912" s="14">
        <f t="shared" si="89"/>
        <v>42797.295358796298</v>
      </c>
      <c r="T912" s="12">
        <f t="shared" si="90"/>
        <v>42737.295358796298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1"/>
        <v>0</v>
      </c>
      <c r="P913" s="8" t="e">
        <f t="shared" si="86"/>
        <v>#DIV/0!</v>
      </c>
      <c r="Q913" t="str">
        <f t="shared" si="87"/>
        <v>music</v>
      </c>
      <c r="R913" t="str">
        <f t="shared" si="88"/>
        <v>jazz</v>
      </c>
      <c r="S913" s="14">
        <f t="shared" si="89"/>
        <v>41662.755150462966</v>
      </c>
      <c r="T913" s="12">
        <f t="shared" si="90"/>
        <v>41641.755150462966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1"/>
        <v>8.5714285714285719E-3</v>
      </c>
      <c r="P914" s="8">
        <f t="shared" si="86"/>
        <v>15</v>
      </c>
      <c r="Q914" t="str">
        <f t="shared" si="87"/>
        <v>music</v>
      </c>
      <c r="R914" t="str">
        <f t="shared" si="88"/>
        <v>jazz</v>
      </c>
      <c r="S914" s="14">
        <f t="shared" si="89"/>
        <v>41253.901006944441</v>
      </c>
      <c r="T914" s="12">
        <f t="shared" si="90"/>
        <v>41193.859340277777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1"/>
        <v>6.6066666666666662E-2</v>
      </c>
      <c r="P915" s="8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4">
        <f t="shared" si="89"/>
        <v>41033.889108796298</v>
      </c>
      <c r="T915" s="12">
        <f t="shared" si="90"/>
        <v>41003.889108796298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1"/>
        <v>0</v>
      </c>
      <c r="P916" s="8" t="e">
        <f t="shared" si="86"/>
        <v>#DIV/0!</v>
      </c>
      <c r="Q916" t="str">
        <f t="shared" si="87"/>
        <v>music</v>
      </c>
      <c r="R916" t="str">
        <f t="shared" si="88"/>
        <v>jazz</v>
      </c>
      <c r="S916" s="14">
        <f t="shared" si="89"/>
        <v>41146.513275462967</v>
      </c>
      <c r="T916" s="12">
        <f t="shared" si="90"/>
        <v>41116.513275462967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1"/>
        <v>5.7692307692307696E-2</v>
      </c>
      <c r="P917" s="8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4">
        <f t="shared" si="89"/>
        <v>40968.957638888889</v>
      </c>
      <c r="T917" s="12">
        <f t="shared" si="90"/>
        <v>40937.429560185185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1"/>
        <v>0</v>
      </c>
      <c r="P918" s="8" t="e">
        <f t="shared" si="86"/>
        <v>#DIV/0!</v>
      </c>
      <c r="Q918" t="str">
        <f t="shared" si="87"/>
        <v>music</v>
      </c>
      <c r="R918" t="str">
        <f t="shared" si="88"/>
        <v>jazz</v>
      </c>
      <c r="S918" s="14">
        <f t="shared" si="89"/>
        <v>40472.958333333336</v>
      </c>
      <c r="T918" s="12">
        <f t="shared" si="90"/>
        <v>40434.603402777779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1"/>
        <v>6.0000000000000001E-3</v>
      </c>
      <c r="P919" s="8">
        <f t="shared" si="86"/>
        <v>30</v>
      </c>
      <c r="Q919" t="str">
        <f t="shared" si="87"/>
        <v>music</v>
      </c>
      <c r="R919" t="str">
        <f t="shared" si="88"/>
        <v>jazz</v>
      </c>
      <c r="S919" s="14">
        <f t="shared" si="89"/>
        <v>41833.854166666664</v>
      </c>
      <c r="T919" s="12">
        <f t="shared" si="90"/>
        <v>41802.69363425926</v>
      </c>
    </row>
    <row r="920" spans="1:20" ht="6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1"/>
        <v>5.0256410256410255E-2</v>
      </c>
      <c r="P920" s="8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4">
        <f t="shared" si="89"/>
        <v>41974.707881944443</v>
      </c>
      <c r="T920" s="12">
        <f t="shared" si="90"/>
        <v>41944.666215277779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1"/>
        <v>5.0000000000000001E-3</v>
      </c>
      <c r="P921" s="8">
        <f t="shared" si="86"/>
        <v>100</v>
      </c>
      <c r="Q921" t="str">
        <f t="shared" si="87"/>
        <v>music</v>
      </c>
      <c r="R921" t="str">
        <f t="shared" si="88"/>
        <v>jazz</v>
      </c>
      <c r="S921" s="14">
        <f t="shared" si="89"/>
        <v>41262.391724537039</v>
      </c>
      <c r="T921" s="12">
        <f t="shared" si="90"/>
        <v>41227.391724537039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1"/>
        <v>0</v>
      </c>
      <c r="P922" s="8" t="e">
        <f t="shared" si="86"/>
        <v>#DIV/0!</v>
      </c>
      <c r="Q922" t="str">
        <f t="shared" si="87"/>
        <v>music</v>
      </c>
      <c r="R922" t="str">
        <f t="shared" si="88"/>
        <v>jazz</v>
      </c>
      <c r="S922" s="14">
        <f t="shared" si="89"/>
        <v>41592.463217592594</v>
      </c>
      <c r="T922" s="12">
        <f t="shared" si="90"/>
        <v>41562.42155092593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1"/>
        <v>0.309</v>
      </c>
      <c r="P923" s="8">
        <f t="shared" si="86"/>
        <v>231.75</v>
      </c>
      <c r="Q923" t="str">
        <f t="shared" si="87"/>
        <v>music</v>
      </c>
      <c r="R923" t="str">
        <f t="shared" si="88"/>
        <v>jazz</v>
      </c>
      <c r="S923" s="14">
        <f t="shared" si="89"/>
        <v>40888.962685185186</v>
      </c>
      <c r="T923" s="12">
        <f t="shared" si="90"/>
        <v>40846.921018518515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1"/>
        <v>0.21037037037037037</v>
      </c>
      <c r="P924" s="8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4">
        <f t="shared" si="89"/>
        <v>41913.280011574076</v>
      </c>
      <c r="T924" s="12">
        <f t="shared" si="90"/>
        <v>41878.280011574076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1"/>
        <v>2.1999999999999999E-2</v>
      </c>
      <c r="P925" s="8">
        <f t="shared" si="86"/>
        <v>55</v>
      </c>
      <c r="Q925" t="str">
        <f t="shared" si="87"/>
        <v>music</v>
      </c>
      <c r="R925" t="str">
        <f t="shared" si="88"/>
        <v>jazz</v>
      </c>
      <c r="S925" s="14">
        <f t="shared" si="89"/>
        <v>41964.751423611116</v>
      </c>
      <c r="T925" s="12">
        <f t="shared" si="90"/>
        <v>41934.709756944445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1"/>
        <v>0.109</v>
      </c>
      <c r="P926" s="8">
        <f t="shared" si="86"/>
        <v>21.8</v>
      </c>
      <c r="Q926" t="str">
        <f t="shared" si="87"/>
        <v>music</v>
      </c>
      <c r="R926" t="str">
        <f t="shared" si="88"/>
        <v>jazz</v>
      </c>
      <c r="S926" s="14">
        <f t="shared" si="89"/>
        <v>41318.692928240744</v>
      </c>
      <c r="T926" s="12">
        <f t="shared" si="90"/>
        <v>41288.692928240744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1"/>
        <v>2.6666666666666668E-2</v>
      </c>
      <c r="P927" s="8">
        <f t="shared" si="86"/>
        <v>32</v>
      </c>
      <c r="Q927" t="str">
        <f t="shared" si="87"/>
        <v>music</v>
      </c>
      <c r="R927" t="str">
        <f t="shared" si="88"/>
        <v>jazz</v>
      </c>
      <c r="S927" s="14">
        <f t="shared" si="89"/>
        <v>41605.672581018516</v>
      </c>
      <c r="T927" s="12">
        <f t="shared" si="90"/>
        <v>41575.630914351852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1"/>
        <v>0</v>
      </c>
      <c r="P928" s="8" t="e">
        <f t="shared" si="86"/>
        <v>#DIV/0!</v>
      </c>
      <c r="Q928" t="str">
        <f t="shared" si="87"/>
        <v>music</v>
      </c>
      <c r="R928" t="str">
        <f t="shared" si="88"/>
        <v>jazz</v>
      </c>
      <c r="S928" s="14">
        <f t="shared" si="89"/>
        <v>40367.694444444445</v>
      </c>
      <c r="T928" s="12">
        <f t="shared" si="90"/>
        <v>40337.77002314815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1"/>
        <v>0</v>
      </c>
      <c r="P929" s="8" t="e">
        <f t="shared" si="86"/>
        <v>#DIV/0!</v>
      </c>
      <c r="Q929" t="str">
        <f t="shared" si="87"/>
        <v>music</v>
      </c>
      <c r="R929" t="str">
        <f t="shared" si="88"/>
        <v>jazz</v>
      </c>
      <c r="S929" s="14">
        <f t="shared" si="89"/>
        <v>41043.572858796295</v>
      </c>
      <c r="T929" s="12">
        <f t="shared" si="90"/>
        <v>41013.572858796295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1"/>
        <v>0.10862068965517241</v>
      </c>
      <c r="P930" s="8">
        <f t="shared" si="86"/>
        <v>56.25</v>
      </c>
      <c r="Q930" t="str">
        <f t="shared" si="87"/>
        <v>music</v>
      </c>
      <c r="R930" t="str">
        <f t="shared" si="88"/>
        <v>jazz</v>
      </c>
      <c r="S930" s="14">
        <f t="shared" si="89"/>
        <v>41230.75</v>
      </c>
      <c r="T930" s="12">
        <f t="shared" si="90"/>
        <v>41180.61241898148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1"/>
        <v>0</v>
      </c>
      <c r="P931" s="8" t="e">
        <f t="shared" si="86"/>
        <v>#DIV/0!</v>
      </c>
      <c r="Q931" t="str">
        <f t="shared" si="87"/>
        <v>music</v>
      </c>
      <c r="R931" t="str">
        <f t="shared" si="88"/>
        <v>jazz</v>
      </c>
      <c r="S931" s="14">
        <f t="shared" si="89"/>
        <v>41007.946400462963</v>
      </c>
      <c r="T931" s="12">
        <f t="shared" si="90"/>
        <v>40977.988067129627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1"/>
        <v>0.38333333333333336</v>
      </c>
      <c r="P932" s="8">
        <f t="shared" si="86"/>
        <v>69</v>
      </c>
      <c r="Q932" t="str">
        <f t="shared" si="87"/>
        <v>music</v>
      </c>
      <c r="R932" t="str">
        <f t="shared" si="88"/>
        <v>jazz</v>
      </c>
      <c r="S932" s="14">
        <f t="shared" si="89"/>
        <v>40354.647222222222</v>
      </c>
      <c r="T932" s="12">
        <f t="shared" si="90"/>
        <v>40312.665578703702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1"/>
        <v>6.5500000000000003E-2</v>
      </c>
      <c r="P933" s="8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4">
        <f t="shared" si="89"/>
        <v>41714.666666666664</v>
      </c>
      <c r="T933" s="12">
        <f t="shared" si="90"/>
        <v>41680.109976851854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1"/>
        <v>0.14536842105263159</v>
      </c>
      <c r="P934" s="8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4">
        <f t="shared" si="89"/>
        <v>41355.677604166667</v>
      </c>
      <c r="T934" s="12">
        <f t="shared" si="90"/>
        <v>41310.719270833331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1"/>
        <v>0.06</v>
      </c>
      <c r="P935" s="8">
        <f t="shared" si="86"/>
        <v>60</v>
      </c>
      <c r="Q935" t="str">
        <f t="shared" si="87"/>
        <v>music</v>
      </c>
      <c r="R935" t="str">
        <f t="shared" si="88"/>
        <v>jazz</v>
      </c>
      <c r="S935" s="14">
        <f t="shared" si="89"/>
        <v>41770.919085648151</v>
      </c>
      <c r="T935" s="12">
        <f t="shared" si="90"/>
        <v>41710.919085648151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1"/>
        <v>0.30399999999999999</v>
      </c>
      <c r="P936" s="8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4">
        <f t="shared" si="89"/>
        <v>41763</v>
      </c>
      <c r="T936" s="12">
        <f t="shared" si="90"/>
        <v>41733.487083333333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1"/>
        <v>1.4285714285714285E-2</v>
      </c>
      <c r="P937" s="8">
        <f t="shared" si="86"/>
        <v>25</v>
      </c>
      <c r="Q937" t="str">
        <f t="shared" si="87"/>
        <v>music</v>
      </c>
      <c r="R937" t="str">
        <f t="shared" si="88"/>
        <v>jazz</v>
      </c>
      <c r="S937" s="14">
        <f t="shared" si="89"/>
        <v>42398.083668981482</v>
      </c>
      <c r="T937" s="12">
        <f t="shared" si="90"/>
        <v>42368.083668981482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1"/>
        <v>0</v>
      </c>
      <c r="P938" s="8" t="e">
        <f t="shared" si="86"/>
        <v>#DIV/0!</v>
      </c>
      <c r="Q938" t="str">
        <f t="shared" si="87"/>
        <v>music</v>
      </c>
      <c r="R938" t="str">
        <f t="shared" si="88"/>
        <v>jazz</v>
      </c>
      <c r="S938" s="14">
        <f t="shared" si="89"/>
        <v>40926.583333333336</v>
      </c>
      <c r="T938" s="12">
        <f t="shared" si="90"/>
        <v>40882.774178240739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1"/>
        <v>1.1428571428571429E-2</v>
      </c>
      <c r="P939" s="8">
        <f t="shared" si="86"/>
        <v>20</v>
      </c>
      <c r="Q939" t="str">
        <f t="shared" si="87"/>
        <v>music</v>
      </c>
      <c r="R939" t="str">
        <f t="shared" si="88"/>
        <v>jazz</v>
      </c>
      <c r="S939" s="14">
        <f t="shared" si="89"/>
        <v>41581.589780092596</v>
      </c>
      <c r="T939" s="12">
        <f t="shared" si="90"/>
        <v>41551.548113425924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1"/>
        <v>3.5714285714285713E-3</v>
      </c>
      <c r="P940" s="8">
        <f t="shared" si="86"/>
        <v>25</v>
      </c>
      <c r="Q940" t="str">
        <f t="shared" si="87"/>
        <v>music</v>
      </c>
      <c r="R940" t="str">
        <f t="shared" si="88"/>
        <v>jazz</v>
      </c>
      <c r="S940" s="14">
        <f t="shared" si="89"/>
        <v>41154.229722222226</v>
      </c>
      <c r="T940" s="12">
        <f t="shared" si="90"/>
        <v>41124.229722222226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1"/>
        <v>1.4545454545454545E-2</v>
      </c>
      <c r="P941" s="8">
        <f t="shared" si="86"/>
        <v>20</v>
      </c>
      <c r="Q941" t="str">
        <f t="shared" si="87"/>
        <v>music</v>
      </c>
      <c r="R941" t="str">
        <f t="shared" si="88"/>
        <v>jazz</v>
      </c>
      <c r="S941" s="14">
        <f t="shared" si="89"/>
        <v>41455.581944444442</v>
      </c>
      <c r="T941" s="12">
        <f t="shared" si="90"/>
        <v>41416.513171296298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1"/>
        <v>0.17155555555555554</v>
      </c>
      <c r="P942" s="8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4">
        <f t="shared" si="89"/>
        <v>42226.758402777778</v>
      </c>
      <c r="T942" s="12">
        <f t="shared" si="90"/>
        <v>42181.758402777778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1"/>
        <v>2.3220000000000001E-2</v>
      </c>
      <c r="P943" s="8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4">
        <f t="shared" si="89"/>
        <v>42775.846585648149</v>
      </c>
      <c r="T943" s="12">
        <f t="shared" si="90"/>
        <v>42745.846585648149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1"/>
        <v>8.9066666666666669E-2</v>
      </c>
      <c r="P944" s="8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4">
        <f t="shared" si="89"/>
        <v>42418.593287037031</v>
      </c>
      <c r="T944" s="12">
        <f t="shared" si="90"/>
        <v>42382.593287037031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1"/>
        <v>9.633333333333334E-2</v>
      </c>
      <c r="P945" s="8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4">
        <f t="shared" si="89"/>
        <v>42703.459548611107</v>
      </c>
      <c r="T945" s="12">
        <f t="shared" si="90"/>
        <v>42673.41788194445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1"/>
        <v>0.13325999999999999</v>
      </c>
      <c r="P946" s="8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4">
        <f t="shared" si="89"/>
        <v>42478.333333333328</v>
      </c>
      <c r="T946" s="12">
        <f t="shared" si="90"/>
        <v>42444.333912037036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1"/>
        <v>2.4840000000000001E-2</v>
      </c>
      <c r="P947" s="8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4">
        <f t="shared" si="89"/>
        <v>42784.749305555553</v>
      </c>
      <c r="T947" s="12">
        <f t="shared" si="90"/>
        <v>42732.622986111113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1"/>
        <v>1.9066666666666666E-2</v>
      </c>
      <c r="P948" s="8">
        <f t="shared" si="86"/>
        <v>57.2</v>
      </c>
      <c r="Q948" t="str">
        <f t="shared" si="87"/>
        <v>technology</v>
      </c>
      <c r="R948" t="str">
        <f t="shared" si="88"/>
        <v>wearables</v>
      </c>
      <c r="S948" s="14">
        <f t="shared" si="89"/>
        <v>42622.500555555554</v>
      </c>
      <c r="T948" s="12">
        <f t="shared" si="90"/>
        <v>42592.500555555554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1"/>
        <v>0</v>
      </c>
      <c r="P949" s="8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4">
        <f t="shared" si="89"/>
        <v>42551.531319444446</v>
      </c>
      <c r="T949" s="12">
        <f t="shared" si="90"/>
        <v>42491.531319444446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1"/>
        <v>0.12</v>
      </c>
      <c r="P950" s="8">
        <f t="shared" si="86"/>
        <v>60</v>
      </c>
      <c r="Q950" t="str">
        <f t="shared" si="87"/>
        <v>technology</v>
      </c>
      <c r="R950" t="str">
        <f t="shared" si="88"/>
        <v>wearables</v>
      </c>
      <c r="S950" s="14">
        <f t="shared" si="89"/>
        <v>42441.578287037039</v>
      </c>
      <c r="T950" s="12">
        <f t="shared" si="90"/>
        <v>42411.578287037039</v>
      </c>
    </row>
    <row r="951" spans="1:20" ht="6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1"/>
        <v>1.3650000000000001E-2</v>
      </c>
      <c r="P951" s="8">
        <f t="shared" si="86"/>
        <v>39</v>
      </c>
      <c r="Q951" t="str">
        <f t="shared" si="87"/>
        <v>technology</v>
      </c>
      <c r="R951" t="str">
        <f t="shared" si="88"/>
        <v>wearables</v>
      </c>
      <c r="S951" s="14">
        <f t="shared" si="89"/>
        <v>42420.793703703705</v>
      </c>
      <c r="T951" s="12">
        <f t="shared" si="90"/>
        <v>42360.793703703705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1"/>
        <v>0.28039999999999998</v>
      </c>
      <c r="P952" s="8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4">
        <f t="shared" si="89"/>
        <v>42386.500706018516</v>
      </c>
      <c r="T952" s="12">
        <f t="shared" si="90"/>
        <v>42356.500706018516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1"/>
        <v>0.38390000000000002</v>
      </c>
      <c r="P953" s="8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4">
        <f t="shared" si="89"/>
        <v>42525.403611111105</v>
      </c>
      <c r="T953" s="12">
        <f t="shared" si="90"/>
        <v>42480.403611111105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1"/>
        <v>0.39942857142857141</v>
      </c>
      <c r="P954" s="8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4">
        <f t="shared" si="89"/>
        <v>42692.405231481483</v>
      </c>
      <c r="T954" s="12">
        <f t="shared" si="90"/>
        <v>42662.363564814819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1"/>
        <v>8.3999999999999995E-3</v>
      </c>
      <c r="P955" s="8">
        <f t="shared" si="86"/>
        <v>25.2</v>
      </c>
      <c r="Q955" t="str">
        <f t="shared" si="87"/>
        <v>technology</v>
      </c>
      <c r="R955" t="str">
        <f t="shared" si="88"/>
        <v>wearables</v>
      </c>
      <c r="S955" s="14">
        <f t="shared" si="89"/>
        <v>42028.914340277777</v>
      </c>
      <c r="T955" s="12">
        <f t="shared" si="90"/>
        <v>41998.914340277777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1"/>
        <v>0.43406666666666666</v>
      </c>
      <c r="P956" s="8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4">
        <f t="shared" si="89"/>
        <v>42236.583784722221</v>
      </c>
      <c r="T956" s="12">
        <f t="shared" si="90"/>
        <v>42194.583784722221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1"/>
        <v>5.6613333333333335E-2</v>
      </c>
      <c r="P957" s="8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4">
        <f t="shared" si="89"/>
        <v>42626.045138888891</v>
      </c>
      <c r="T957" s="12">
        <f t="shared" si="90"/>
        <v>42586.045138888891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1"/>
        <v>1.7219999999999999E-2</v>
      </c>
      <c r="P958" s="8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4">
        <f t="shared" si="89"/>
        <v>42120.622210648144</v>
      </c>
      <c r="T958" s="12">
        <f t="shared" si="90"/>
        <v>42060.663877314815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1"/>
        <v>1.9416666666666665E-2</v>
      </c>
      <c r="P959" s="8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4">
        <f t="shared" si="89"/>
        <v>42691.344131944439</v>
      </c>
      <c r="T959" s="12">
        <f t="shared" si="90"/>
        <v>42660.302465277782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1"/>
        <v>0.11328275684711328</v>
      </c>
      <c r="P960" s="8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4">
        <f t="shared" si="89"/>
        <v>42103.957638888889</v>
      </c>
      <c r="T960" s="12">
        <f t="shared" si="90"/>
        <v>42082.552812499998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1"/>
        <v>0.3886</v>
      </c>
      <c r="P961" s="8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4">
        <f t="shared" si="89"/>
        <v>42022.924363425926</v>
      </c>
      <c r="T961" s="12">
        <f t="shared" si="90"/>
        <v>41992.924363425926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1"/>
        <v>0.46100628930817611</v>
      </c>
      <c r="P962" s="8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4">
        <f t="shared" si="89"/>
        <v>42808.335127314815</v>
      </c>
      <c r="T962" s="12">
        <f t="shared" si="90"/>
        <v>42766.376793981486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1"/>
        <v>0.42188421052631581</v>
      </c>
      <c r="P963" s="8">
        <f t="shared" ref="P963:P1026" si="92">E963/L963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14">
        <f t="shared" ref="S963:S1026" si="95">(((I963/60)/60)/24)+DATE(1970,1,1)+(-6/24)</f>
        <v>42786.541666666672</v>
      </c>
      <c r="T963" s="12">
        <f t="shared" ref="T963:T1026" si="96">(((J963/60)/60)/24)+DATE(1970,1,1)+(-6/24)</f>
        <v>42740.443692129629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97">E964/D964</f>
        <v>0.2848</v>
      </c>
      <c r="P964" s="8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4">
        <f t="shared" si="95"/>
        <v>42411.462418981479</v>
      </c>
      <c r="T964" s="12">
        <f t="shared" si="96"/>
        <v>42373.462418981479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7"/>
        <v>1.0771428571428571E-2</v>
      </c>
      <c r="P965" s="8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4">
        <f t="shared" si="95"/>
        <v>42660.385636574079</v>
      </c>
      <c r="T965" s="12">
        <f t="shared" si="96"/>
        <v>42625.385636574079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7"/>
        <v>7.9909090909090902E-3</v>
      </c>
      <c r="P966" s="8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4">
        <f t="shared" si="95"/>
        <v>42248.378692129627</v>
      </c>
      <c r="T966" s="12">
        <f t="shared" si="96"/>
        <v>42208.378692129627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7"/>
        <v>1.192E-2</v>
      </c>
      <c r="P967" s="8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4">
        <f t="shared" si="95"/>
        <v>42668.915972222225</v>
      </c>
      <c r="T967" s="12">
        <f t="shared" si="96"/>
        <v>42636.766736111109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7"/>
        <v>0.14799999999999999</v>
      </c>
      <c r="P968" s="8">
        <f t="shared" si="92"/>
        <v>59.2</v>
      </c>
      <c r="Q968" t="str">
        <f t="shared" si="93"/>
        <v>technology</v>
      </c>
      <c r="R968" t="str">
        <f t="shared" si="94"/>
        <v>wearables</v>
      </c>
      <c r="S968" s="14">
        <f t="shared" si="95"/>
        <v>42649.385787037041</v>
      </c>
      <c r="T968" s="12">
        <f t="shared" si="96"/>
        <v>42619.385787037041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7"/>
        <v>0.17810000000000001</v>
      </c>
      <c r="P969" s="8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4">
        <f t="shared" si="95"/>
        <v>42481.96266203704</v>
      </c>
      <c r="T969" s="12">
        <f t="shared" si="96"/>
        <v>42422.004328703704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7"/>
        <v>1.325E-2</v>
      </c>
      <c r="P970" s="8">
        <f t="shared" si="92"/>
        <v>26.5</v>
      </c>
      <c r="Q970" t="str">
        <f t="shared" si="93"/>
        <v>technology</v>
      </c>
      <c r="R970" t="str">
        <f t="shared" si="94"/>
        <v>wearables</v>
      </c>
      <c r="S970" s="14">
        <f t="shared" si="95"/>
        <v>41866.597615740742</v>
      </c>
      <c r="T970" s="12">
        <f t="shared" si="96"/>
        <v>41836.597615740742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7"/>
        <v>0.46666666666666667</v>
      </c>
      <c r="P971" s="8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4">
        <f t="shared" si="95"/>
        <v>42775.05332175926</v>
      </c>
      <c r="T971" s="12">
        <f t="shared" si="96"/>
        <v>42742.05332175926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7"/>
        <v>0.4592</v>
      </c>
      <c r="P972" s="8">
        <f t="shared" si="92"/>
        <v>164</v>
      </c>
      <c r="Q972" t="str">
        <f t="shared" si="93"/>
        <v>technology</v>
      </c>
      <c r="R972" t="str">
        <f t="shared" si="94"/>
        <v>wearables</v>
      </c>
      <c r="S972" s="14">
        <f t="shared" si="95"/>
        <v>42757.957638888889</v>
      </c>
      <c r="T972" s="12">
        <f t="shared" si="96"/>
        <v>42720.970520833333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7"/>
        <v>2.2599999999999999E-3</v>
      </c>
      <c r="P973" s="8">
        <f t="shared" si="92"/>
        <v>45.2</v>
      </c>
      <c r="Q973" t="str">
        <f t="shared" si="93"/>
        <v>technology</v>
      </c>
      <c r="R973" t="str">
        <f t="shared" si="94"/>
        <v>wearables</v>
      </c>
      <c r="S973" s="14">
        <f t="shared" si="95"/>
        <v>42156.459027777775</v>
      </c>
      <c r="T973" s="12">
        <f t="shared" si="96"/>
        <v>42111.459027777775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7"/>
        <v>0.34625</v>
      </c>
      <c r="P974" s="8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4">
        <f t="shared" si="95"/>
        <v>41886.040972222225</v>
      </c>
      <c r="T974" s="12">
        <f t="shared" si="96"/>
        <v>41856.615717592591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7"/>
        <v>2.0549999999999999E-2</v>
      </c>
      <c r="P975" s="8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4">
        <f t="shared" si="95"/>
        <v>42316.806631944448</v>
      </c>
      <c r="T975" s="12">
        <f t="shared" si="96"/>
        <v>42256.764965277776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7"/>
        <v>5.5999999999999999E-3</v>
      </c>
      <c r="P976" s="8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4">
        <f t="shared" si="95"/>
        <v>42454.457824074074</v>
      </c>
      <c r="T976" s="12">
        <f t="shared" si="96"/>
        <v>42424.499490740738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7"/>
        <v>2.6069999999999999E-2</v>
      </c>
      <c r="P977" s="8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4">
        <f t="shared" si="95"/>
        <v>42549.446585648147</v>
      </c>
      <c r="T977" s="12">
        <f t="shared" si="96"/>
        <v>42489.446585648147</v>
      </c>
    </row>
    <row r="978" spans="1:20" ht="6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7"/>
        <v>1.9259999999999999E-2</v>
      </c>
      <c r="P978" s="8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4">
        <f t="shared" si="95"/>
        <v>42229.808993055558</v>
      </c>
      <c r="T978" s="12">
        <f t="shared" si="96"/>
        <v>42184.808993055558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7"/>
        <v>0.33666666666666667</v>
      </c>
      <c r="P979" s="8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4">
        <f t="shared" si="95"/>
        <v>42421.692094907412</v>
      </c>
      <c r="T979" s="12">
        <f t="shared" si="96"/>
        <v>42391.692094907412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7"/>
        <v>0.5626326718299024</v>
      </c>
      <c r="P980" s="8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4">
        <f t="shared" si="95"/>
        <v>42425.059039351851</v>
      </c>
      <c r="T980" s="12">
        <f t="shared" si="96"/>
        <v>42395.059039351851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7"/>
        <v>0.82817600000000002</v>
      </c>
      <c r="P981" s="8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4">
        <f t="shared" si="95"/>
        <v>42541.540972222225</v>
      </c>
      <c r="T981" s="12">
        <f t="shared" si="96"/>
        <v>42506.166990740734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7"/>
        <v>0.14860000000000001</v>
      </c>
      <c r="P982" s="8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4">
        <f t="shared" si="95"/>
        <v>41973.695856481485</v>
      </c>
      <c r="T982" s="12">
        <f t="shared" si="96"/>
        <v>41928.654189814813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7"/>
        <v>1.2375123751237513E-4</v>
      </c>
      <c r="P983" s="8">
        <f t="shared" si="92"/>
        <v>2.75</v>
      </c>
      <c r="Q983" t="str">
        <f t="shared" si="93"/>
        <v>technology</v>
      </c>
      <c r="R983" t="str">
        <f t="shared" si="94"/>
        <v>wearables</v>
      </c>
      <c r="S983" s="14">
        <f t="shared" si="95"/>
        <v>41860.697013888886</v>
      </c>
      <c r="T983" s="12">
        <f t="shared" si="96"/>
        <v>41830.697013888886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7"/>
        <v>1.7142857142857143E-4</v>
      </c>
      <c r="P984" s="8">
        <f t="shared" si="92"/>
        <v>1</v>
      </c>
      <c r="Q984" t="str">
        <f t="shared" si="93"/>
        <v>technology</v>
      </c>
      <c r="R984" t="str">
        <f t="shared" si="94"/>
        <v>wearables</v>
      </c>
      <c r="S984" s="14">
        <f t="shared" si="95"/>
        <v>42645.503310185188</v>
      </c>
      <c r="T984" s="12">
        <f t="shared" si="96"/>
        <v>42615.503310185188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7"/>
        <v>0.2950613611721471</v>
      </c>
      <c r="P985" s="8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4">
        <f t="shared" si="95"/>
        <v>42605.620833333334</v>
      </c>
      <c r="T985" s="12">
        <f t="shared" si="96"/>
        <v>42574.417650462965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7"/>
        <v>1.06E-2</v>
      </c>
      <c r="P986" s="8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4">
        <f t="shared" si="95"/>
        <v>42090.824166666673</v>
      </c>
      <c r="T986" s="12">
        <f t="shared" si="96"/>
        <v>42060.86583333333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7"/>
        <v>6.2933333333333327E-2</v>
      </c>
      <c r="P987" s="8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4">
        <f t="shared" si="95"/>
        <v>42369.708333333328</v>
      </c>
      <c r="T987" s="12">
        <f t="shared" si="96"/>
        <v>42339.717708333337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7"/>
        <v>0.1275</v>
      </c>
      <c r="P988" s="8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4">
        <f t="shared" si="95"/>
        <v>42378.75</v>
      </c>
      <c r="T988" s="12">
        <f t="shared" si="96"/>
        <v>42324.517361111109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7"/>
        <v>0.13220000000000001</v>
      </c>
      <c r="P989" s="8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4">
        <f t="shared" si="95"/>
        <v>41813.044560185182</v>
      </c>
      <c r="T989" s="12">
        <f t="shared" si="96"/>
        <v>41773.044560185182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7"/>
        <v>0</v>
      </c>
      <c r="P990" s="8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4">
        <f t="shared" si="95"/>
        <v>42644.106770833328</v>
      </c>
      <c r="T990" s="12">
        <f t="shared" si="96"/>
        <v>42614.106770833328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7"/>
        <v>0.16769999999999999</v>
      </c>
      <c r="P991" s="8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4">
        <f t="shared" si="95"/>
        <v>42641.683969907404</v>
      </c>
      <c r="T991" s="12">
        <f t="shared" si="96"/>
        <v>42611.683969907404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7"/>
        <v>1.0399999999999999E-3</v>
      </c>
      <c r="P992" s="8">
        <f t="shared" si="92"/>
        <v>13</v>
      </c>
      <c r="Q992" t="str">
        <f t="shared" si="93"/>
        <v>technology</v>
      </c>
      <c r="R992" t="str">
        <f t="shared" si="94"/>
        <v>wearables</v>
      </c>
      <c r="S992" s="14">
        <f t="shared" si="95"/>
        <v>41885.534305555557</v>
      </c>
      <c r="T992" s="12">
        <f t="shared" si="96"/>
        <v>41855.534305555557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7"/>
        <v>4.24E-2</v>
      </c>
      <c r="P993" s="8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4">
        <f t="shared" si="95"/>
        <v>42563.535416666666</v>
      </c>
      <c r="T993" s="12">
        <f t="shared" si="96"/>
        <v>42538.50680555556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7"/>
        <v>4.6699999999999997E-3</v>
      </c>
      <c r="P994" s="8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4">
        <f t="shared" si="95"/>
        <v>42497.633321759262</v>
      </c>
      <c r="T994" s="12">
        <f t="shared" si="96"/>
        <v>42437.674988425926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7"/>
        <v>0.25087142857142858</v>
      </c>
      <c r="P995" s="8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4">
        <f t="shared" si="95"/>
        <v>42685.958333333328</v>
      </c>
      <c r="T995" s="12">
        <f t="shared" si="96"/>
        <v>42652.714907407411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7"/>
        <v>2.3345000000000001E-2</v>
      </c>
      <c r="P996" s="8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4">
        <f t="shared" si="95"/>
        <v>41973.707638888889</v>
      </c>
      <c r="T996" s="12">
        <f t="shared" si="96"/>
        <v>41921.013078703705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7"/>
        <v>7.2599999999999998E-2</v>
      </c>
      <c r="P997" s="8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4">
        <f t="shared" si="95"/>
        <v>41972.416666666672</v>
      </c>
      <c r="T997" s="12">
        <f t="shared" si="96"/>
        <v>41947.690740740742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7"/>
        <v>1.6250000000000001E-2</v>
      </c>
      <c r="P998" s="8">
        <f t="shared" si="92"/>
        <v>13</v>
      </c>
      <c r="Q998" t="str">
        <f t="shared" si="93"/>
        <v>technology</v>
      </c>
      <c r="R998" t="str">
        <f t="shared" si="94"/>
        <v>wearables</v>
      </c>
      <c r="S998" s="14">
        <f t="shared" si="95"/>
        <v>41847.393750000003</v>
      </c>
      <c r="T998" s="12">
        <f t="shared" si="96"/>
        <v>41817.616435185184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7"/>
        <v>1.2999999999999999E-2</v>
      </c>
      <c r="P999" s="8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4">
        <f t="shared" si="95"/>
        <v>41970.894641203704</v>
      </c>
      <c r="T999" s="12">
        <f t="shared" si="96"/>
        <v>41940.85297453704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7"/>
        <v>0.58558333333333334</v>
      </c>
      <c r="P1000" s="8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4">
        <f t="shared" si="95"/>
        <v>42326.960659722223</v>
      </c>
      <c r="T1000" s="12">
        <f t="shared" si="96"/>
        <v>42281.918993055559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7"/>
        <v>7.7886666666666673E-2</v>
      </c>
      <c r="P1001" s="8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4">
        <f t="shared" si="95"/>
        <v>41956.084722222222</v>
      </c>
      <c r="T1001" s="12">
        <f t="shared" si="96"/>
        <v>41926.04965277778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7"/>
        <v>2.2157147647256063E-2</v>
      </c>
      <c r="P1002" s="8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4">
        <f t="shared" si="95"/>
        <v>42808.768055555556</v>
      </c>
      <c r="T1002" s="12">
        <f t="shared" si="96"/>
        <v>42748.809722222228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7"/>
        <v>1.04</v>
      </c>
      <c r="P1003" s="8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4">
        <f t="shared" si="95"/>
        <v>42765.470057870371</v>
      </c>
      <c r="T1003" s="12">
        <f t="shared" si="96"/>
        <v>42720.470057870371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7"/>
        <v>0.29602960296029601</v>
      </c>
      <c r="P1004" s="8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4">
        <f t="shared" si="95"/>
        <v>42354.999305555553</v>
      </c>
      <c r="T1004" s="12">
        <f t="shared" si="96"/>
        <v>42325.434189814812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7"/>
        <v>0.16055</v>
      </c>
      <c r="P1005" s="8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4">
        <f t="shared" si="95"/>
        <v>42810.417372685188</v>
      </c>
      <c r="T1005" s="12">
        <f t="shared" si="96"/>
        <v>42780.459039351852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7"/>
        <v>0.82208000000000003</v>
      </c>
      <c r="P1006" s="8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4">
        <f t="shared" si="95"/>
        <v>42418.458645833336</v>
      </c>
      <c r="T1006" s="12">
        <f t="shared" si="96"/>
        <v>42388.458645833336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7"/>
        <v>0.75051000000000001</v>
      </c>
      <c r="P1007" s="8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4">
        <f t="shared" si="95"/>
        <v>42307.374803240738</v>
      </c>
      <c r="T1007" s="12">
        <f t="shared" si="96"/>
        <v>42276.374803240738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7"/>
        <v>5.8500000000000003E-2</v>
      </c>
      <c r="P1008" s="8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4">
        <f t="shared" si="95"/>
        <v>41985.049305555556</v>
      </c>
      <c r="T1008" s="12">
        <f t="shared" si="96"/>
        <v>41976.790185185186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7"/>
        <v>0.44319999999999998</v>
      </c>
      <c r="P1009" s="8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4">
        <f t="shared" si="95"/>
        <v>42718.3752662037</v>
      </c>
      <c r="T1009" s="12">
        <f t="shared" si="96"/>
        <v>42676.333599537036</v>
      </c>
    </row>
    <row r="1010" spans="1:20" ht="6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7"/>
        <v>2.6737967914438501E-3</v>
      </c>
      <c r="P1010" s="8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4">
        <f t="shared" si="95"/>
        <v>42732.559201388889</v>
      </c>
      <c r="T1010" s="12">
        <f t="shared" si="96"/>
        <v>42702.559201388889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7"/>
        <v>0.1313</v>
      </c>
      <c r="P1011" s="8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4">
        <f t="shared" si="95"/>
        <v>42540.354699074072</v>
      </c>
      <c r="T1011" s="12">
        <f t="shared" si="96"/>
        <v>42510.354699074072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7"/>
        <v>1.9088937093275488E-3</v>
      </c>
      <c r="P1012" s="8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4">
        <f t="shared" si="95"/>
        <v>42617.874305555553</v>
      </c>
      <c r="T1012" s="12">
        <f t="shared" si="96"/>
        <v>42561.579421296294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7"/>
        <v>3.7499999999999999E-3</v>
      </c>
      <c r="P1013" s="8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4">
        <f t="shared" si="95"/>
        <v>41991.648090277777</v>
      </c>
      <c r="T1013" s="12">
        <f t="shared" si="96"/>
        <v>41946.648090277777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7"/>
        <v>215.35021</v>
      </c>
      <c r="P1014" s="8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4">
        <f t="shared" si="95"/>
        <v>42759.190416666665</v>
      </c>
      <c r="T1014" s="12">
        <f t="shared" si="96"/>
        <v>42714.190416666665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7"/>
        <v>0.34527999999999998</v>
      </c>
      <c r="P1015" s="8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4">
        <f t="shared" si="95"/>
        <v>42367.583333333328</v>
      </c>
      <c r="T1015" s="12">
        <f t="shared" si="96"/>
        <v>42339.583981481483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7"/>
        <v>0.30599999999999999</v>
      </c>
      <c r="P1016" s="8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4">
        <f t="shared" si="95"/>
        <v>42004.752488425926</v>
      </c>
      <c r="T1016" s="12">
        <f t="shared" si="96"/>
        <v>41954.752488425926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7"/>
        <v>2.6666666666666668E-2</v>
      </c>
      <c r="P1017" s="8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4">
        <f t="shared" si="95"/>
        <v>42333.670081018514</v>
      </c>
      <c r="T1017" s="12">
        <f t="shared" si="96"/>
        <v>42303.628414351857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7"/>
        <v>2.8420000000000001E-2</v>
      </c>
      <c r="P1018" s="8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4">
        <f t="shared" si="95"/>
        <v>42466.815462962957</v>
      </c>
      <c r="T1018" s="12">
        <f t="shared" si="96"/>
        <v>42421.857129629629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7"/>
        <v>0.22878799999999999</v>
      </c>
      <c r="P1019" s="8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4">
        <f t="shared" si="95"/>
        <v>42329.466840277775</v>
      </c>
      <c r="T1019" s="12">
        <f t="shared" si="96"/>
        <v>42289.425173611111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7"/>
        <v>3.1050000000000001E-2</v>
      </c>
      <c r="P1020" s="8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4">
        <f t="shared" si="95"/>
        <v>42565.242280092592</v>
      </c>
      <c r="T1020" s="12">
        <f t="shared" si="96"/>
        <v>42535.242280092592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7"/>
        <v>0.47333333333333333</v>
      </c>
      <c r="P1021" s="8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4">
        <f t="shared" si="95"/>
        <v>42039.723946759259</v>
      </c>
      <c r="T1021" s="12">
        <f t="shared" si="96"/>
        <v>42009.723946759259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7"/>
        <v>2.0554838709677421</v>
      </c>
      <c r="P1022" s="8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4">
        <f t="shared" si="95"/>
        <v>42156.782638888893</v>
      </c>
      <c r="T1022" s="12">
        <f t="shared" si="96"/>
        <v>42126.819548611107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7"/>
        <v>3.5180366666666667</v>
      </c>
      <c r="P1023" s="8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4">
        <f t="shared" si="95"/>
        <v>42293.916666666672</v>
      </c>
      <c r="T1023" s="12">
        <f t="shared" si="96"/>
        <v>42271.001979166671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7"/>
        <v>1.149</v>
      </c>
      <c r="P1024" s="8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4">
        <f t="shared" si="95"/>
        <v>42141.396724537044</v>
      </c>
      <c r="T1024" s="12">
        <f t="shared" si="96"/>
        <v>42111.396724537044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7"/>
        <v>2.3715000000000002</v>
      </c>
      <c r="P1025" s="8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4">
        <f t="shared" si="95"/>
        <v>42175.669687500005</v>
      </c>
      <c r="T1025" s="12">
        <f t="shared" si="96"/>
        <v>42145.669687500005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7"/>
        <v>1.1863774999999999</v>
      </c>
      <c r="P1026" s="8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4">
        <f t="shared" si="95"/>
        <v>42400.330590277779</v>
      </c>
      <c r="T1026" s="12">
        <f t="shared" si="96"/>
        <v>42370.330590277779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7"/>
        <v>1.099283142857143</v>
      </c>
      <c r="P1027" s="8">
        <f t="shared" ref="P1027:P1090" si="98">E1027/L1027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14">
        <f t="shared" ref="S1027:S1090" si="101">(((I1027/60)/60)/24)+DATE(1970,1,1)+(-6/24)</f>
        <v>42079.542094907403</v>
      </c>
      <c r="T1027" s="12">
        <f t="shared" ref="T1027:T1090" si="102">(((J1027/60)/60)/24)+DATE(1970,1,1)+(-6/24)</f>
        <v>42049.583761574075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03">E1028/D1028</f>
        <v>1.0000828571428571</v>
      </c>
      <c r="P1028" s="8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4">
        <f t="shared" si="101"/>
        <v>42460.115925925929</v>
      </c>
      <c r="T1028" s="12">
        <f t="shared" si="102"/>
        <v>42426.157592592594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3"/>
        <v>1.0309292094387414</v>
      </c>
      <c r="P1029" s="8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4">
        <f t="shared" si="101"/>
        <v>41934.784108796295</v>
      </c>
      <c r="T1029" s="12">
        <f t="shared" si="102"/>
        <v>41904.784108796295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3"/>
        <v>1.1727000000000001</v>
      </c>
      <c r="P1030" s="8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4">
        <f t="shared" si="101"/>
        <v>42800.583333333328</v>
      </c>
      <c r="T1030" s="12">
        <f t="shared" si="102"/>
        <v>42755.377372685187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3"/>
        <v>1.1175999999999999</v>
      </c>
      <c r="P1031" s="8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4">
        <f t="shared" si="101"/>
        <v>42098.665972222225</v>
      </c>
      <c r="T1031" s="12">
        <f t="shared" si="102"/>
        <v>42044.461886574078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3"/>
        <v>3.4209999999999998</v>
      </c>
      <c r="P1032" s="8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4">
        <f t="shared" si="101"/>
        <v>42625.233206018514</v>
      </c>
      <c r="T1032" s="12">
        <f t="shared" si="102"/>
        <v>42611.233206018514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3"/>
        <v>1.0740000000000001</v>
      </c>
      <c r="P1033" s="8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4">
        <f t="shared" si="101"/>
        <v>42354.514004629629</v>
      </c>
      <c r="T1033" s="12">
        <f t="shared" si="102"/>
        <v>42324.514004629629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3"/>
        <v>1.0849703703703704</v>
      </c>
      <c r="P1034" s="8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4">
        <f t="shared" si="101"/>
        <v>42544.416956018518</v>
      </c>
      <c r="T1034" s="12">
        <f t="shared" si="102"/>
        <v>42514.416956018518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3"/>
        <v>1.0286144578313252</v>
      </c>
      <c r="P1035" s="8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4">
        <f t="shared" si="101"/>
        <v>42716.482407407413</v>
      </c>
      <c r="T1035" s="12">
        <f t="shared" si="102"/>
        <v>42688.482407407413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3"/>
        <v>1.3000180000000001</v>
      </c>
      <c r="P1036" s="8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4">
        <f t="shared" si="101"/>
        <v>42586.915972222225</v>
      </c>
      <c r="T1036" s="12">
        <f t="shared" si="102"/>
        <v>42554.916712962964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3"/>
        <v>1.0765217391304347</v>
      </c>
      <c r="P1037" s="8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4">
        <f t="shared" si="101"/>
        <v>42046.391435185185</v>
      </c>
      <c r="T1037" s="12">
        <f t="shared" si="102"/>
        <v>42016.391435185185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3"/>
        <v>1.1236044444444444</v>
      </c>
      <c r="P1038" s="8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4">
        <f t="shared" si="101"/>
        <v>41281.083333333336</v>
      </c>
      <c r="T1038" s="12">
        <f t="shared" si="102"/>
        <v>41249.198958333334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3"/>
        <v>1.0209999999999999</v>
      </c>
      <c r="P1039" s="8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4">
        <f t="shared" si="101"/>
        <v>42141.958333333328</v>
      </c>
      <c r="T1039" s="12">
        <f t="shared" si="102"/>
        <v>42119.572476851856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3"/>
        <v>1.4533333333333334</v>
      </c>
      <c r="P1040" s="8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4">
        <f t="shared" si="101"/>
        <v>42447.940081018518</v>
      </c>
      <c r="T1040" s="12">
        <f t="shared" si="102"/>
        <v>42417.981747685189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3"/>
        <v>1.282</v>
      </c>
      <c r="P1041" s="8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4">
        <f t="shared" si="101"/>
        <v>42717.082638888889</v>
      </c>
      <c r="T1041" s="12">
        <f t="shared" si="102"/>
        <v>42691.859328703707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3"/>
        <v>2.9411764705882353E-3</v>
      </c>
      <c r="P1042" s="8">
        <f t="shared" si="98"/>
        <v>250</v>
      </c>
      <c r="Q1042" t="str">
        <f t="shared" si="99"/>
        <v>journalism</v>
      </c>
      <c r="R1042" t="str">
        <f t="shared" si="100"/>
        <v>audio</v>
      </c>
      <c r="S1042" s="14">
        <f t="shared" si="101"/>
        <v>42609.458437499998</v>
      </c>
      <c r="T1042" s="12">
        <f t="shared" si="102"/>
        <v>42579.458437499998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3"/>
        <v>0</v>
      </c>
      <c r="P1043" s="8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4">
        <f t="shared" si="101"/>
        <v>41850.810092592597</v>
      </c>
      <c r="T1043" s="12">
        <f t="shared" si="102"/>
        <v>41830.810092592597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3"/>
        <v>1.5384615384615385E-2</v>
      </c>
      <c r="P1044" s="8">
        <f t="shared" si="98"/>
        <v>10</v>
      </c>
      <c r="Q1044" t="str">
        <f t="shared" si="99"/>
        <v>journalism</v>
      </c>
      <c r="R1044" t="str">
        <f t="shared" si="100"/>
        <v>audio</v>
      </c>
      <c r="S1044" s="14">
        <f t="shared" si="101"/>
        <v>41894.166666666664</v>
      </c>
      <c r="T1044" s="12">
        <f t="shared" si="102"/>
        <v>41851.446157407408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3"/>
        <v>8.5370000000000001E-2</v>
      </c>
      <c r="P1045" s="8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4">
        <f t="shared" si="101"/>
        <v>42144.002951388888</v>
      </c>
      <c r="T1045" s="12">
        <f t="shared" si="102"/>
        <v>42114.002951388888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3"/>
        <v>8.571428571428571E-4</v>
      </c>
      <c r="P1046" s="8">
        <f t="shared" si="98"/>
        <v>3</v>
      </c>
      <c r="Q1046" t="str">
        <f t="shared" si="99"/>
        <v>journalism</v>
      </c>
      <c r="R1046" t="str">
        <f t="shared" si="100"/>
        <v>audio</v>
      </c>
      <c r="S1046" s="14">
        <f t="shared" si="101"/>
        <v>42068.602083333331</v>
      </c>
      <c r="T1046" s="12">
        <f t="shared" si="102"/>
        <v>42011.675937499997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3"/>
        <v>2.6599999999999999E-2</v>
      </c>
      <c r="P1047" s="8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4">
        <f t="shared" si="101"/>
        <v>41874.624421296299</v>
      </c>
      <c r="T1047" s="12">
        <f t="shared" si="102"/>
        <v>41844.624421296299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3"/>
        <v>0</v>
      </c>
      <c r="P1048" s="8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4">
        <f t="shared" si="101"/>
        <v>42364.601388888885</v>
      </c>
      <c r="T1048" s="12">
        <f t="shared" si="102"/>
        <v>42319.601388888885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3"/>
        <v>5.0000000000000001E-4</v>
      </c>
      <c r="P1049" s="8">
        <f t="shared" si="98"/>
        <v>1</v>
      </c>
      <c r="Q1049" t="str">
        <f t="shared" si="99"/>
        <v>journalism</v>
      </c>
      <c r="R1049" t="str">
        <f t="shared" si="100"/>
        <v>audio</v>
      </c>
      <c r="S1049" s="14">
        <f t="shared" si="101"/>
        <v>41948.610127314816</v>
      </c>
      <c r="T1049" s="12">
        <f t="shared" si="102"/>
        <v>41918.568460648145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3"/>
        <v>1.4133333333333333E-2</v>
      </c>
      <c r="P1050" s="8">
        <f t="shared" si="98"/>
        <v>53</v>
      </c>
      <c r="Q1050" t="str">
        <f t="shared" si="99"/>
        <v>journalism</v>
      </c>
      <c r="R1050" t="str">
        <f t="shared" si="100"/>
        <v>audio</v>
      </c>
      <c r="S1050" s="14">
        <f t="shared" si="101"/>
        <v>42637.803113425922</v>
      </c>
      <c r="T1050" s="12">
        <f t="shared" si="102"/>
        <v>42597.803113425922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3"/>
        <v>0</v>
      </c>
      <c r="P1051" s="8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4">
        <f t="shared" si="101"/>
        <v>42412.181076388893</v>
      </c>
      <c r="T1051" s="12">
        <f t="shared" si="102"/>
        <v>42382.181076388893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3"/>
        <v>0</v>
      </c>
      <c r="P1052" s="8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4">
        <f t="shared" si="101"/>
        <v>42261.5471875</v>
      </c>
      <c r="T1052" s="12">
        <f t="shared" si="102"/>
        <v>42231.5471875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3"/>
        <v>0</v>
      </c>
      <c r="P1053" s="8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4">
        <f t="shared" si="101"/>
        <v>41877.764178240745</v>
      </c>
      <c r="T1053" s="12">
        <f t="shared" si="102"/>
        <v>41849.764178240745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3"/>
        <v>0</v>
      </c>
      <c r="P1054" s="8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4">
        <f t="shared" si="101"/>
        <v>42527.589583333334</v>
      </c>
      <c r="T1054" s="12">
        <f t="shared" si="102"/>
        <v>42483.547395833331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3"/>
        <v>0.01</v>
      </c>
      <c r="P1055" s="8">
        <f t="shared" si="98"/>
        <v>15</v>
      </c>
      <c r="Q1055" t="str">
        <f t="shared" si="99"/>
        <v>journalism</v>
      </c>
      <c r="R1055" t="str">
        <f t="shared" si="100"/>
        <v>audio</v>
      </c>
      <c r="S1055" s="14">
        <f t="shared" si="101"/>
        <v>42799.922824074078</v>
      </c>
      <c r="T1055" s="12">
        <f t="shared" si="102"/>
        <v>42774.922824074078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3"/>
        <v>0</v>
      </c>
      <c r="P1056" s="8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4">
        <f t="shared" si="101"/>
        <v>41861.666666666664</v>
      </c>
      <c r="T1056" s="12">
        <f t="shared" si="102"/>
        <v>41831.601840277777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3"/>
        <v>0</v>
      </c>
      <c r="P1057" s="8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4">
        <f t="shared" si="101"/>
        <v>42436.742418981477</v>
      </c>
      <c r="T1057" s="12">
        <f t="shared" si="102"/>
        <v>42406.742418981477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3"/>
        <v>0</v>
      </c>
      <c r="P1058" s="8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4">
        <f t="shared" si="101"/>
        <v>42118.427974537044</v>
      </c>
      <c r="T1058" s="12">
        <f t="shared" si="102"/>
        <v>42058.469641203701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3"/>
        <v>0</v>
      </c>
      <c r="P1059" s="8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4">
        <f t="shared" si="101"/>
        <v>42708.662997685184</v>
      </c>
      <c r="T1059" s="12">
        <f t="shared" si="102"/>
        <v>42678.621331018512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3"/>
        <v>0</v>
      </c>
      <c r="P1060" s="8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4">
        <f t="shared" si="101"/>
        <v>42088.75</v>
      </c>
      <c r="T1060" s="12">
        <f t="shared" si="102"/>
        <v>42047.650960648149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3"/>
        <v>0</v>
      </c>
      <c r="P1061" s="8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4">
        <f t="shared" si="101"/>
        <v>42076.498333333337</v>
      </c>
      <c r="T1061" s="12">
        <f t="shared" si="102"/>
        <v>42046.54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3"/>
        <v>0.01</v>
      </c>
      <c r="P1062" s="8">
        <f t="shared" si="98"/>
        <v>50</v>
      </c>
      <c r="Q1062" t="str">
        <f t="shared" si="99"/>
        <v>journalism</v>
      </c>
      <c r="R1062" t="str">
        <f t="shared" si="100"/>
        <v>audio</v>
      </c>
      <c r="S1062" s="14">
        <f t="shared" si="101"/>
        <v>42109.663113425922</v>
      </c>
      <c r="T1062" s="12">
        <f t="shared" si="102"/>
        <v>42079.663113425922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3"/>
        <v>0</v>
      </c>
      <c r="P1063" s="8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4">
        <f t="shared" si="101"/>
        <v>42491.791666666672</v>
      </c>
      <c r="T1063" s="12">
        <f t="shared" si="102"/>
        <v>42432.026712962965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3"/>
        <v>0.95477386934673369</v>
      </c>
      <c r="P1064" s="8">
        <f t="shared" si="98"/>
        <v>47.5</v>
      </c>
      <c r="Q1064" t="str">
        <f t="shared" si="99"/>
        <v>journalism</v>
      </c>
      <c r="R1064" t="str">
        <f t="shared" si="100"/>
        <v>audio</v>
      </c>
      <c r="S1064" s="14">
        <f t="shared" si="101"/>
        <v>42563.557187500002</v>
      </c>
      <c r="T1064" s="12">
        <f t="shared" si="102"/>
        <v>42556.557187500002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3"/>
        <v>0</v>
      </c>
      <c r="P1065" s="8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4">
        <f t="shared" si="101"/>
        <v>42612.780810185184</v>
      </c>
      <c r="T1065" s="12">
        <f t="shared" si="102"/>
        <v>42582.780810185184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3"/>
        <v>8.9744444444444446E-2</v>
      </c>
      <c r="P1066" s="8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4">
        <f t="shared" si="101"/>
        <v>41461.978043981479</v>
      </c>
      <c r="T1066" s="12">
        <f t="shared" si="102"/>
        <v>41416.978043981479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3"/>
        <v>2.7E-2</v>
      </c>
      <c r="P1067" s="8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4">
        <f t="shared" si="101"/>
        <v>41689.131041666667</v>
      </c>
      <c r="T1067" s="12">
        <f t="shared" si="102"/>
        <v>41661.131041666667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3"/>
        <v>3.3673333333333333E-2</v>
      </c>
      <c r="P1068" s="8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4">
        <f t="shared" si="101"/>
        <v>41490.712754629632</v>
      </c>
      <c r="T1068" s="12">
        <f t="shared" si="102"/>
        <v>41445.712754629632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3"/>
        <v>0.26</v>
      </c>
      <c r="P1069" s="8">
        <f t="shared" si="98"/>
        <v>13</v>
      </c>
      <c r="Q1069" t="str">
        <f t="shared" si="99"/>
        <v>games</v>
      </c>
      <c r="R1069" t="str">
        <f t="shared" si="100"/>
        <v>video games</v>
      </c>
      <c r="S1069" s="14">
        <f t="shared" si="101"/>
        <v>41629.605682870373</v>
      </c>
      <c r="T1069" s="12">
        <f t="shared" si="102"/>
        <v>41599.605682870373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3"/>
        <v>1.5E-3</v>
      </c>
      <c r="P1070" s="8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4">
        <f t="shared" si="101"/>
        <v>42470.079444444447</v>
      </c>
      <c r="T1070" s="12">
        <f t="shared" si="102"/>
        <v>42440.121111111104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3"/>
        <v>0.38636363636363635</v>
      </c>
      <c r="P1071" s="8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4">
        <f t="shared" si="101"/>
        <v>41604.021516203706</v>
      </c>
      <c r="T1071" s="12">
        <f t="shared" si="102"/>
        <v>41571.979849537034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3"/>
        <v>7.0000000000000001E-3</v>
      </c>
      <c r="P1072" s="8">
        <f t="shared" si="98"/>
        <v>35</v>
      </c>
      <c r="Q1072" t="str">
        <f t="shared" si="99"/>
        <v>games</v>
      </c>
      <c r="R1072" t="str">
        <f t="shared" si="100"/>
        <v>video games</v>
      </c>
      <c r="S1072" s="14">
        <f t="shared" si="101"/>
        <v>41182.761828703704</v>
      </c>
      <c r="T1072" s="12">
        <f t="shared" si="102"/>
        <v>41162.761828703704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3"/>
        <v>0</v>
      </c>
      <c r="P1073" s="8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4">
        <f t="shared" si="101"/>
        <v>42325.545057870375</v>
      </c>
      <c r="T1073" s="12">
        <f t="shared" si="102"/>
        <v>42295.503391203703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3"/>
        <v>6.8000000000000005E-4</v>
      </c>
      <c r="P1074" s="8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4">
        <f t="shared" si="101"/>
        <v>41675.582141203704</v>
      </c>
      <c r="T1074" s="12">
        <f t="shared" si="102"/>
        <v>41645.582141203704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3"/>
        <v>1.3333333333333334E-2</v>
      </c>
      <c r="P1075" s="8">
        <f t="shared" si="98"/>
        <v>10</v>
      </c>
      <c r="Q1075" t="str">
        <f t="shared" si="99"/>
        <v>games</v>
      </c>
      <c r="R1075" t="str">
        <f t="shared" si="100"/>
        <v>video games</v>
      </c>
      <c r="S1075" s="14">
        <f t="shared" si="101"/>
        <v>40832.714594907404</v>
      </c>
      <c r="T1075" s="12">
        <f t="shared" si="102"/>
        <v>40802.714594907404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3"/>
        <v>6.3092592592592589E-2</v>
      </c>
      <c r="P1076" s="8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4">
        <f t="shared" si="101"/>
        <v>41642.922974537039</v>
      </c>
      <c r="T1076" s="12">
        <f t="shared" si="102"/>
        <v>41612.922974537039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3"/>
        <v>4.4999999999999998E-2</v>
      </c>
      <c r="P1077" s="8">
        <f t="shared" si="98"/>
        <v>15</v>
      </c>
      <c r="Q1077" t="str">
        <f t="shared" si="99"/>
        <v>games</v>
      </c>
      <c r="R1077" t="str">
        <f t="shared" si="100"/>
        <v>video games</v>
      </c>
      <c r="S1077" s="14">
        <f t="shared" si="101"/>
        <v>41035.654120370367</v>
      </c>
      <c r="T1077" s="12">
        <f t="shared" si="102"/>
        <v>41005.654120370367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3"/>
        <v>0.62765333333333329</v>
      </c>
      <c r="P1078" s="8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4">
        <f t="shared" si="101"/>
        <v>41893.127893518518</v>
      </c>
      <c r="T1078" s="12">
        <f t="shared" si="102"/>
        <v>41838.127893518518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3"/>
        <v>0.29376000000000002</v>
      </c>
      <c r="P1079" s="8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4">
        <f t="shared" si="101"/>
        <v>42382.91679398148</v>
      </c>
      <c r="T1079" s="12">
        <f t="shared" si="102"/>
        <v>42352.91679398148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3"/>
        <v>7.4999999999999997E-2</v>
      </c>
      <c r="P1080" s="8">
        <f t="shared" si="98"/>
        <v>9</v>
      </c>
      <c r="Q1080" t="str">
        <f t="shared" si="99"/>
        <v>games</v>
      </c>
      <c r="R1080" t="str">
        <f t="shared" si="100"/>
        <v>video games</v>
      </c>
      <c r="S1080" s="14">
        <f t="shared" si="101"/>
        <v>40745.945844907408</v>
      </c>
      <c r="T1080" s="12">
        <f t="shared" si="102"/>
        <v>40700.945844907408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3"/>
        <v>2.6076923076923077E-2</v>
      </c>
      <c r="P1081" s="8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4">
        <f t="shared" si="101"/>
        <v>42504.316388888896</v>
      </c>
      <c r="T1081" s="12">
        <f t="shared" si="102"/>
        <v>42479.316388888896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3"/>
        <v>9.1050000000000006E-2</v>
      </c>
      <c r="P1082" s="8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4">
        <f t="shared" si="101"/>
        <v>41769.888113425928</v>
      </c>
      <c r="T1082" s="12">
        <f t="shared" si="102"/>
        <v>41739.888113425928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3"/>
        <v>1.7647058823529413E-4</v>
      </c>
      <c r="P1083" s="8">
        <f t="shared" si="98"/>
        <v>3</v>
      </c>
      <c r="Q1083" t="str">
        <f t="shared" si="99"/>
        <v>games</v>
      </c>
      <c r="R1083" t="str">
        <f t="shared" si="100"/>
        <v>video games</v>
      </c>
      <c r="S1083" s="14">
        <f t="shared" si="101"/>
        <v>42032.676990740743</v>
      </c>
      <c r="T1083" s="12">
        <f t="shared" si="102"/>
        <v>42002.676990740743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3"/>
        <v>5.5999999999999999E-3</v>
      </c>
      <c r="P1084" s="8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4">
        <f t="shared" si="101"/>
        <v>41131.656111111115</v>
      </c>
      <c r="T1084" s="12">
        <f t="shared" si="102"/>
        <v>41101.656111111115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3"/>
        <v>8.2000000000000007E-3</v>
      </c>
      <c r="P1085" s="8">
        <f t="shared" si="98"/>
        <v>410</v>
      </c>
      <c r="Q1085" t="str">
        <f t="shared" si="99"/>
        <v>games</v>
      </c>
      <c r="R1085" t="str">
        <f t="shared" si="100"/>
        <v>video games</v>
      </c>
      <c r="S1085" s="14">
        <f t="shared" si="101"/>
        <v>41853.409525462965</v>
      </c>
      <c r="T1085" s="12">
        <f t="shared" si="102"/>
        <v>41793.409525462965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3"/>
        <v>0</v>
      </c>
      <c r="P1086" s="8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4">
        <f t="shared" si="101"/>
        <v>41859.662083333329</v>
      </c>
      <c r="T1086" s="12">
        <f t="shared" si="102"/>
        <v>41829.662083333329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3"/>
        <v>3.4200000000000001E-2</v>
      </c>
      <c r="P1087" s="8">
        <f t="shared" si="98"/>
        <v>114</v>
      </c>
      <c r="Q1087" t="str">
        <f t="shared" si="99"/>
        <v>games</v>
      </c>
      <c r="R1087" t="str">
        <f t="shared" si="100"/>
        <v>video games</v>
      </c>
      <c r="S1087" s="14">
        <f t="shared" si="101"/>
        <v>42443.379340277781</v>
      </c>
      <c r="T1087" s="12">
        <f t="shared" si="102"/>
        <v>42413.421006944445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3"/>
        <v>8.3333333333333339E-4</v>
      </c>
      <c r="P1088" s="8">
        <f t="shared" si="98"/>
        <v>7.5</v>
      </c>
      <c r="Q1088" t="str">
        <f t="shared" si="99"/>
        <v>games</v>
      </c>
      <c r="R1088" t="str">
        <f t="shared" si="100"/>
        <v>video games</v>
      </c>
      <c r="S1088" s="14">
        <f t="shared" si="101"/>
        <v>41875.616793981484</v>
      </c>
      <c r="T1088" s="12">
        <f t="shared" si="102"/>
        <v>41845.616793981484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3"/>
        <v>0</v>
      </c>
      <c r="P1089" s="8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4">
        <f t="shared" si="101"/>
        <v>41805.463969907411</v>
      </c>
      <c r="T1089" s="12">
        <f t="shared" si="102"/>
        <v>41775.463969907411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3"/>
        <v>0.14182977777777778</v>
      </c>
      <c r="P1090" s="8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4">
        <f t="shared" si="101"/>
        <v>41753.549386574072</v>
      </c>
      <c r="T1090" s="12">
        <f t="shared" si="102"/>
        <v>41723.549386574072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3"/>
        <v>7.8266666666666665E-2</v>
      </c>
      <c r="P1091" s="8">
        <f t="shared" ref="P1091:P1154" si="104">E1091/L1091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14">
        <f t="shared" ref="S1091:S1154" si="107">(((I1091/60)/60)/24)+DATE(1970,1,1)+(-6/24)</f>
        <v>42180.939525462964</v>
      </c>
      <c r="T1091" s="12">
        <f t="shared" ref="T1091:T1154" si="108">(((J1091/60)/60)/24)+DATE(1970,1,1)+(-6/24)</f>
        <v>42150.939525462964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09">E1092/D1092</f>
        <v>3.8464497269020693E-4</v>
      </c>
      <c r="P1092" s="8">
        <f t="shared" si="104"/>
        <v>5</v>
      </c>
      <c r="Q1092" t="str">
        <f t="shared" si="105"/>
        <v>games</v>
      </c>
      <c r="R1092" t="str">
        <f t="shared" si="106"/>
        <v>video games</v>
      </c>
      <c r="S1092" s="14">
        <f t="shared" si="107"/>
        <v>42152.935798611114</v>
      </c>
      <c r="T1092" s="12">
        <f t="shared" si="108"/>
        <v>42122.935798611114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9"/>
        <v>0.125</v>
      </c>
      <c r="P1093" s="8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4">
        <f t="shared" si="107"/>
        <v>42470.528611111105</v>
      </c>
      <c r="T1093" s="12">
        <f t="shared" si="108"/>
        <v>42440.570277777777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9"/>
        <v>1.0500000000000001E-2</v>
      </c>
      <c r="P1094" s="8">
        <f t="shared" si="104"/>
        <v>3</v>
      </c>
      <c r="Q1094" t="str">
        <f t="shared" si="105"/>
        <v>games</v>
      </c>
      <c r="R1094" t="str">
        <f t="shared" si="106"/>
        <v>video games</v>
      </c>
      <c r="S1094" s="14">
        <f t="shared" si="107"/>
        <v>41279.775902777779</v>
      </c>
      <c r="T1094" s="12">
        <f t="shared" si="108"/>
        <v>41249.775902777779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9"/>
        <v>0.14083333333333334</v>
      </c>
      <c r="P1095" s="8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4">
        <f t="shared" si="107"/>
        <v>42411.723807870367</v>
      </c>
      <c r="T1095" s="12">
        <f t="shared" si="108"/>
        <v>42396.723807870367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9"/>
        <v>0.18300055555555556</v>
      </c>
      <c r="P1096" s="8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4">
        <f t="shared" si="107"/>
        <v>40825.463344907403</v>
      </c>
      <c r="T1096" s="12">
        <f t="shared" si="108"/>
        <v>40795.463344907403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9"/>
        <v>5.0347999999999997E-2</v>
      </c>
      <c r="P1097" s="8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4">
        <f t="shared" si="107"/>
        <v>41516.287268518521</v>
      </c>
      <c r="T1097" s="12">
        <f t="shared" si="108"/>
        <v>41486.287268518521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9"/>
        <v>0.17933333333333334</v>
      </c>
      <c r="P1098" s="8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4">
        <f t="shared" si="107"/>
        <v>41915.895833333336</v>
      </c>
      <c r="T1098" s="12">
        <f t="shared" si="108"/>
        <v>41885.26798611111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9"/>
        <v>4.6999999999999999E-4</v>
      </c>
      <c r="P1099" s="8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4">
        <f t="shared" si="107"/>
        <v>41700.542557870373</v>
      </c>
      <c r="T1099" s="12">
        <f t="shared" si="108"/>
        <v>41660.542557870373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9"/>
        <v>7.2120000000000004E-2</v>
      </c>
      <c r="P1100" s="8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4">
        <f t="shared" si="107"/>
        <v>41742.512673611112</v>
      </c>
      <c r="T1100" s="12">
        <f t="shared" si="108"/>
        <v>41712.512673611112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9"/>
        <v>5.0000000000000001E-3</v>
      </c>
      <c r="P1101" s="8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4">
        <f t="shared" si="107"/>
        <v>42137.586435185185</v>
      </c>
      <c r="T1101" s="12">
        <f t="shared" si="108"/>
        <v>42107.586435185185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9"/>
        <v>2.5000000000000001E-2</v>
      </c>
      <c r="P1102" s="8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4">
        <f t="shared" si="107"/>
        <v>42413.860775462963</v>
      </c>
      <c r="T1102" s="12">
        <f t="shared" si="108"/>
        <v>42383.860775462963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9"/>
        <v>4.0999999999999999E-4</v>
      </c>
      <c r="P1103" s="8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4">
        <f t="shared" si="107"/>
        <v>42565.508333333331</v>
      </c>
      <c r="T1103" s="12">
        <f t="shared" si="108"/>
        <v>42538.52243055556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9"/>
        <v>5.3124999999999999E-2</v>
      </c>
      <c r="P1104" s="8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4">
        <f t="shared" si="107"/>
        <v>41616.999305555553</v>
      </c>
      <c r="T1104" s="12">
        <f t="shared" si="108"/>
        <v>41576.795428240745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9"/>
        <v>1.6199999999999999E-2</v>
      </c>
      <c r="P1105" s="8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4">
        <f t="shared" si="107"/>
        <v>42538.97210648148</v>
      </c>
      <c r="T1105" s="12">
        <f t="shared" si="108"/>
        <v>42478.97210648148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9"/>
        <v>4.9516666666666667E-2</v>
      </c>
      <c r="P1106" s="8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4">
        <f t="shared" si="107"/>
        <v>41801.15996527778</v>
      </c>
      <c r="T1106" s="12">
        <f t="shared" si="108"/>
        <v>41771.15996527778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9"/>
        <v>1.5900000000000001E-3</v>
      </c>
      <c r="P1107" s="8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4">
        <f t="shared" si="107"/>
        <v>41721.8440625</v>
      </c>
      <c r="T1107" s="12">
        <f t="shared" si="108"/>
        <v>41691.885729166665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9"/>
        <v>0.41249999999999998</v>
      </c>
      <c r="P1108" s="8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4">
        <f t="shared" si="107"/>
        <v>41003.448784722219</v>
      </c>
      <c r="T1108" s="12">
        <f t="shared" si="108"/>
        <v>40973.490451388891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9"/>
        <v>0</v>
      </c>
      <c r="P1109" s="8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4">
        <f t="shared" si="107"/>
        <v>41843.611388888887</v>
      </c>
      <c r="T1109" s="12">
        <f t="shared" si="108"/>
        <v>41813.611388888887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9"/>
        <v>2.93E-2</v>
      </c>
      <c r="P1110" s="8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4">
        <f t="shared" si="107"/>
        <v>41012.345312500001</v>
      </c>
      <c r="T1110" s="12">
        <f t="shared" si="108"/>
        <v>40952.386979166666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9"/>
        <v>4.4999999999999997E-3</v>
      </c>
      <c r="P1111" s="8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4">
        <f t="shared" si="107"/>
        <v>42692.543865740736</v>
      </c>
      <c r="T1111" s="12">
        <f t="shared" si="108"/>
        <v>42662.502199074079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9"/>
        <v>5.1000000000000004E-3</v>
      </c>
      <c r="P1112" s="8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4">
        <f t="shared" si="107"/>
        <v>41250.683124999996</v>
      </c>
      <c r="T1112" s="12">
        <f t="shared" si="108"/>
        <v>41220.683124999996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9"/>
        <v>4.0000000000000002E-4</v>
      </c>
      <c r="P1113" s="8">
        <f t="shared" si="104"/>
        <v>1</v>
      </c>
      <c r="Q1113" t="str">
        <f t="shared" si="105"/>
        <v>games</v>
      </c>
      <c r="R1113" t="str">
        <f t="shared" si="106"/>
        <v>video games</v>
      </c>
      <c r="S1113" s="14">
        <f t="shared" si="107"/>
        <v>42376.953587962969</v>
      </c>
      <c r="T1113" s="12">
        <f t="shared" si="108"/>
        <v>42346.953587962969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9"/>
        <v>0.35537409090909089</v>
      </c>
      <c r="P1114" s="8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4">
        <f t="shared" si="107"/>
        <v>42023.104166666672</v>
      </c>
      <c r="T1114" s="12">
        <f t="shared" si="108"/>
        <v>41963.509386574078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9"/>
        <v>5.0000000000000001E-3</v>
      </c>
      <c r="P1115" s="8">
        <f t="shared" si="104"/>
        <v>5</v>
      </c>
      <c r="Q1115" t="str">
        <f t="shared" si="105"/>
        <v>games</v>
      </c>
      <c r="R1115" t="str">
        <f t="shared" si="106"/>
        <v>video games</v>
      </c>
      <c r="S1115" s="14">
        <f t="shared" si="107"/>
        <v>41865.727083333331</v>
      </c>
      <c r="T1115" s="12">
        <f t="shared" si="108"/>
        <v>41835.727083333331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9"/>
        <v>1.6666666666666668E-3</v>
      </c>
      <c r="P1116" s="8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4">
        <f t="shared" si="107"/>
        <v>41556.095914351856</v>
      </c>
      <c r="T1116" s="12">
        <f t="shared" si="108"/>
        <v>41526.095914351856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9"/>
        <v>1.325E-3</v>
      </c>
      <c r="P1117" s="8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4">
        <f t="shared" si="107"/>
        <v>42459.403877314813</v>
      </c>
      <c r="T1117" s="12">
        <f t="shared" si="108"/>
        <v>42429.445543981477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9"/>
        <v>3.5704000000000004E-4</v>
      </c>
      <c r="P1118" s="8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4">
        <f t="shared" si="107"/>
        <v>41069.597314814811</v>
      </c>
      <c r="T1118" s="12">
        <f t="shared" si="108"/>
        <v>41009.597314814811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9"/>
        <v>8.3000000000000004E-2</v>
      </c>
      <c r="P1119" s="8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4">
        <f t="shared" si="107"/>
        <v>42363.348530092597</v>
      </c>
      <c r="T1119" s="12">
        <f t="shared" si="108"/>
        <v>42333.348530092597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9"/>
        <v>2.4222222222222221E-2</v>
      </c>
      <c r="P1120" s="8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4">
        <f t="shared" si="107"/>
        <v>41733.874756944446</v>
      </c>
      <c r="T1120" s="12">
        <f t="shared" si="108"/>
        <v>41703.91642361111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9"/>
        <v>2.3809523809523812E-3</v>
      </c>
      <c r="P1121" s="8">
        <f t="shared" si="104"/>
        <v>5</v>
      </c>
      <c r="Q1121" t="str">
        <f t="shared" si="105"/>
        <v>games</v>
      </c>
      <c r="R1121" t="str">
        <f t="shared" si="106"/>
        <v>video games</v>
      </c>
      <c r="S1121" s="14">
        <f t="shared" si="107"/>
        <v>41735.542407407411</v>
      </c>
      <c r="T1121" s="12">
        <f t="shared" si="108"/>
        <v>41722.542407407411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9"/>
        <v>0</v>
      </c>
      <c r="P1122" s="8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4">
        <f t="shared" si="107"/>
        <v>40844.622685185182</v>
      </c>
      <c r="T1122" s="12">
        <f t="shared" si="108"/>
        <v>40799.622685185182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9"/>
        <v>1.16E-4</v>
      </c>
      <c r="P1123" s="8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4">
        <f t="shared" si="107"/>
        <v>42442.642546296294</v>
      </c>
      <c r="T1123" s="12">
        <f t="shared" si="108"/>
        <v>42412.684212962966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9"/>
        <v>0</v>
      </c>
      <c r="P1124" s="8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4">
        <f t="shared" si="107"/>
        <v>41424.453993055555</v>
      </c>
      <c r="T1124" s="12">
        <f t="shared" si="108"/>
        <v>41410.453993055555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9"/>
        <v>2.2000000000000001E-3</v>
      </c>
      <c r="P1125" s="8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4">
        <f t="shared" si="107"/>
        <v>41748.2737037037</v>
      </c>
      <c r="T1125" s="12">
        <f t="shared" si="108"/>
        <v>41718.2737037037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9"/>
        <v>4.7222222222222223E-3</v>
      </c>
      <c r="P1126" s="8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4">
        <f t="shared" si="107"/>
        <v>42124.417256944449</v>
      </c>
      <c r="T1126" s="12">
        <f t="shared" si="108"/>
        <v>42094.417256944449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9"/>
        <v>0</v>
      </c>
      <c r="P1127" s="8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4">
        <f t="shared" si="107"/>
        <v>42272.374189814815</v>
      </c>
      <c r="T1127" s="12">
        <f t="shared" si="108"/>
        <v>42212.374189814815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9"/>
        <v>5.0000000000000001E-3</v>
      </c>
      <c r="P1128" s="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4">
        <f t="shared" si="107"/>
        <v>42565.077476851846</v>
      </c>
      <c r="T1128" s="12">
        <f t="shared" si="108"/>
        <v>42535.077476851846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9"/>
        <v>1.6714285714285713E-2</v>
      </c>
      <c r="P1129" s="8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4">
        <f t="shared" si="107"/>
        <v>41957.645833333328</v>
      </c>
      <c r="T1129" s="12">
        <f t="shared" si="108"/>
        <v>41926.604166666664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9"/>
        <v>1E-3</v>
      </c>
      <c r="P1130" s="8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4">
        <f t="shared" si="107"/>
        <v>41858.399502314816</v>
      </c>
      <c r="T1130" s="12">
        <f t="shared" si="108"/>
        <v>41828.399502314816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9"/>
        <v>1.0499999999999999E-3</v>
      </c>
      <c r="P1131" s="8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4">
        <f t="shared" si="107"/>
        <v>42526.014965277776</v>
      </c>
      <c r="T1131" s="12">
        <f t="shared" si="108"/>
        <v>42496.014965277776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9"/>
        <v>2.2000000000000001E-3</v>
      </c>
      <c r="P1132" s="8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4">
        <f t="shared" si="107"/>
        <v>41968.788194444445</v>
      </c>
      <c r="T1132" s="12">
        <f t="shared" si="108"/>
        <v>41908.746527777781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9"/>
        <v>0</v>
      </c>
      <c r="P1133" s="8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4">
        <f t="shared" si="107"/>
        <v>42362.658194444448</v>
      </c>
      <c r="T1133" s="12">
        <f t="shared" si="108"/>
        <v>42332.658194444448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9"/>
        <v>0.14380000000000001</v>
      </c>
      <c r="P1134" s="8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4">
        <f t="shared" si="107"/>
        <v>42735.865405092598</v>
      </c>
      <c r="T1134" s="12">
        <f t="shared" si="108"/>
        <v>42705.865405092598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9"/>
        <v>6.6666666666666671E-3</v>
      </c>
      <c r="P1135" s="8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4">
        <f t="shared" si="107"/>
        <v>41851.157187500001</v>
      </c>
      <c r="T1135" s="12">
        <f t="shared" si="108"/>
        <v>41821.157187500001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9"/>
        <v>4.0000000000000003E-5</v>
      </c>
      <c r="P1136" s="8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4">
        <f t="shared" si="107"/>
        <v>41971.939583333333</v>
      </c>
      <c r="T1136" s="12">
        <f t="shared" si="108"/>
        <v>41958.035046296296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9"/>
        <v>0.05</v>
      </c>
      <c r="P1137" s="8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4">
        <f t="shared" si="107"/>
        <v>42588.739513888882</v>
      </c>
      <c r="T1137" s="12">
        <f t="shared" si="108"/>
        <v>42558.739513888882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9"/>
        <v>6.4439140811455853E-2</v>
      </c>
      <c r="P1138" s="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4">
        <f t="shared" si="107"/>
        <v>42357.421631944439</v>
      </c>
      <c r="T1138" s="12">
        <f t="shared" si="108"/>
        <v>42327.421631944439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9"/>
        <v>0.39500000000000002</v>
      </c>
      <c r="P1139" s="8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4">
        <f t="shared" si="107"/>
        <v>42483.569687499999</v>
      </c>
      <c r="T1139" s="12">
        <f t="shared" si="108"/>
        <v>42453.569687499999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9"/>
        <v>3.5714285714285713E-3</v>
      </c>
      <c r="P1140" s="8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4">
        <f t="shared" si="107"/>
        <v>42756.6566087963</v>
      </c>
      <c r="T1140" s="12">
        <f t="shared" si="108"/>
        <v>42736.6566087963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9"/>
        <v>6.2500000000000001E-4</v>
      </c>
      <c r="P1141" s="8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4">
        <f t="shared" si="107"/>
        <v>42005.097523148142</v>
      </c>
      <c r="T1141" s="12">
        <f t="shared" si="108"/>
        <v>41975.097523148142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9"/>
        <v>0</v>
      </c>
      <c r="P1142" s="8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4">
        <f t="shared" si="107"/>
        <v>42222.212048611109</v>
      </c>
      <c r="T1142" s="12">
        <f t="shared" si="108"/>
        <v>42192.212048611109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9"/>
        <v>0</v>
      </c>
      <c r="P1143" s="8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4">
        <f t="shared" si="107"/>
        <v>42194.449652777781</v>
      </c>
      <c r="T1143" s="12">
        <f t="shared" si="108"/>
        <v>42164.449652777781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9"/>
        <v>0</v>
      </c>
      <c r="P1144" s="8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4">
        <f t="shared" si="107"/>
        <v>42051.756099537044</v>
      </c>
      <c r="T1144" s="12">
        <f t="shared" si="108"/>
        <v>42021.756099537044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9"/>
        <v>4.1333333333333335E-3</v>
      </c>
      <c r="P1145" s="8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4">
        <f t="shared" si="107"/>
        <v>42354.94358796296</v>
      </c>
      <c r="T1145" s="12">
        <f t="shared" si="108"/>
        <v>42324.94358796296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9"/>
        <v>0</v>
      </c>
      <c r="P1146" s="8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4">
        <f t="shared" si="107"/>
        <v>42122.931944444441</v>
      </c>
      <c r="T1146" s="12">
        <f t="shared" si="108"/>
        <v>42092.931944444441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9"/>
        <v>1.25E-3</v>
      </c>
      <c r="P1147" s="8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4">
        <f t="shared" si="107"/>
        <v>41914.497592592597</v>
      </c>
      <c r="T1147" s="12">
        <f t="shared" si="108"/>
        <v>41854.497592592597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9"/>
        <v>8.8333333333333333E-2</v>
      </c>
      <c r="P1148" s="8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4">
        <f t="shared" si="107"/>
        <v>41761.7033912037</v>
      </c>
      <c r="T1148" s="12">
        <f t="shared" si="108"/>
        <v>41723.7033912037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9"/>
        <v>0</v>
      </c>
      <c r="P1149" s="8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4">
        <f t="shared" si="107"/>
        <v>41931.722025462965</v>
      </c>
      <c r="T1149" s="12">
        <f t="shared" si="108"/>
        <v>41871.722025462965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9"/>
        <v>4.8666666666666667E-3</v>
      </c>
      <c r="P1150" s="8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4">
        <f t="shared" si="107"/>
        <v>42704.962743055556</v>
      </c>
      <c r="T1150" s="12">
        <f t="shared" si="108"/>
        <v>42674.921076388884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9"/>
        <v>1.5E-3</v>
      </c>
      <c r="P1151" s="8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4">
        <f t="shared" si="107"/>
        <v>42537.46025462963</v>
      </c>
      <c r="T1151" s="12">
        <f t="shared" si="108"/>
        <v>42507.46025462963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9"/>
        <v>0.1008</v>
      </c>
      <c r="P1152" s="8">
        <f t="shared" si="104"/>
        <v>42</v>
      </c>
      <c r="Q1152" t="str">
        <f t="shared" si="105"/>
        <v>food</v>
      </c>
      <c r="R1152" t="str">
        <f t="shared" si="106"/>
        <v>food trucks</v>
      </c>
      <c r="S1152" s="14">
        <f t="shared" si="107"/>
        <v>42377.704571759255</v>
      </c>
      <c r="T1152" s="12">
        <f t="shared" si="108"/>
        <v>42317.704571759255</v>
      </c>
    </row>
    <row r="1153" spans="1:20" ht="6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9"/>
        <v>0</v>
      </c>
      <c r="P1153" s="8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4">
        <f t="shared" si="107"/>
        <v>42253.852581018517</v>
      </c>
      <c r="T1153" s="12">
        <f t="shared" si="108"/>
        <v>42223.852581018517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9"/>
        <v>5.6937500000000002E-2</v>
      </c>
      <c r="P1154" s="8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4">
        <f t="shared" si="107"/>
        <v>42139.459629629629</v>
      </c>
      <c r="T1154" s="12">
        <f t="shared" si="108"/>
        <v>42109.459629629629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9"/>
        <v>6.2500000000000003E-3</v>
      </c>
      <c r="P1155" s="8">
        <f t="shared" ref="P1155:P1218" si="110">E1155/L1155</f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14">
        <f t="shared" ref="S1155:S1218" si="113">(((I1155/60)/60)/24)+DATE(1970,1,1)+(-6/24)</f>
        <v>42173.464178240742</v>
      </c>
      <c r="T1155" s="12">
        <f t="shared" ref="T1155:T1218" si="114">(((J1155/60)/60)/24)+DATE(1970,1,1)+(-6/24)</f>
        <v>42143.464178240742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15">E1156/D1156</f>
        <v>6.5000000000000002E-2</v>
      </c>
      <c r="P1156" s="8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4">
        <f t="shared" si="113"/>
        <v>42252.858865740738</v>
      </c>
      <c r="T1156" s="12">
        <f t="shared" si="114"/>
        <v>42222.858865740738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5"/>
        <v>7.5199999999999998E-3</v>
      </c>
      <c r="P1157" s="8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4">
        <f t="shared" si="113"/>
        <v>41865.513981481483</v>
      </c>
      <c r="T1157" s="12">
        <f t="shared" si="114"/>
        <v>41835.513981481483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5"/>
        <v>0</v>
      </c>
      <c r="P1158" s="8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4">
        <f t="shared" si="113"/>
        <v>42058.82131944444</v>
      </c>
      <c r="T1158" s="12">
        <f t="shared" si="114"/>
        <v>42028.82131944444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5"/>
        <v>1.5100000000000001E-2</v>
      </c>
      <c r="P1159" s="8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4">
        <f t="shared" si="113"/>
        <v>41978.419907407413</v>
      </c>
      <c r="T1159" s="12">
        <f t="shared" si="114"/>
        <v>41918.378240740742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5"/>
        <v>4.6666666666666671E-3</v>
      </c>
      <c r="P1160" s="8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4">
        <f t="shared" si="113"/>
        <v>41981.84175925926</v>
      </c>
      <c r="T1160" s="12">
        <f t="shared" si="114"/>
        <v>41951.84175925926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5"/>
        <v>0</v>
      </c>
      <c r="P1161" s="8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4">
        <f t="shared" si="113"/>
        <v>42185.40625</v>
      </c>
      <c r="T1161" s="12">
        <f t="shared" si="114"/>
        <v>42154.476446759261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5"/>
        <v>3.85E-2</v>
      </c>
      <c r="P1162" s="8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4">
        <f t="shared" si="113"/>
        <v>42090.863263888896</v>
      </c>
      <c r="T1162" s="12">
        <f t="shared" si="114"/>
        <v>42060.904930555553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5"/>
        <v>0</v>
      </c>
      <c r="P1163" s="8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4">
        <f t="shared" si="113"/>
        <v>42143.379502314812</v>
      </c>
      <c r="T1163" s="12">
        <f t="shared" si="114"/>
        <v>42122.379502314812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5"/>
        <v>5.8333333333333338E-4</v>
      </c>
      <c r="P1164" s="8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4">
        <f t="shared" si="113"/>
        <v>41907.433611111112</v>
      </c>
      <c r="T1164" s="12">
        <f t="shared" si="114"/>
        <v>41876.433611111112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5"/>
        <v>0</v>
      </c>
      <c r="P1165" s="8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4">
        <f t="shared" si="113"/>
        <v>41860.473611111112</v>
      </c>
      <c r="T1165" s="12">
        <f t="shared" si="114"/>
        <v>41830.473611111112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5"/>
        <v>0</v>
      </c>
      <c r="P1166" s="8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4">
        <f t="shared" si="113"/>
        <v>42539.474328703705</v>
      </c>
      <c r="T1166" s="12">
        <f t="shared" si="114"/>
        <v>42509.474328703705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5"/>
        <v>0.20705000000000001</v>
      </c>
      <c r="P1167" s="8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4">
        <f t="shared" si="113"/>
        <v>41825.964467592588</v>
      </c>
      <c r="T1167" s="12">
        <f t="shared" si="114"/>
        <v>41791.964467592588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5"/>
        <v>0.19139999999999999</v>
      </c>
      <c r="P1168" s="8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4">
        <f t="shared" si="113"/>
        <v>42180.916666666672</v>
      </c>
      <c r="T1168" s="12">
        <f t="shared" si="114"/>
        <v>42150.235439814816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5"/>
        <v>1.6316666666666667E-2</v>
      </c>
      <c r="P1169" s="8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4">
        <f t="shared" si="113"/>
        <v>41894.484895833331</v>
      </c>
      <c r="T1169" s="12">
        <f t="shared" si="114"/>
        <v>41863.484895833331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5"/>
        <v>5.6666666666666664E-2</v>
      </c>
      <c r="P1170" s="8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4">
        <f t="shared" si="113"/>
        <v>42634.803993055553</v>
      </c>
      <c r="T1170" s="12">
        <f t="shared" si="114"/>
        <v>42604.803993055553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5"/>
        <v>1.6999999999999999E-3</v>
      </c>
      <c r="P1171" s="8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4">
        <f t="shared" si="113"/>
        <v>42057.103738425925</v>
      </c>
      <c r="T1171" s="12">
        <f t="shared" si="114"/>
        <v>42027.103738425925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5"/>
        <v>4.0000000000000001E-3</v>
      </c>
      <c r="P1172" s="8">
        <f t="shared" si="110"/>
        <v>50</v>
      </c>
      <c r="Q1172" t="str">
        <f t="shared" si="111"/>
        <v>food</v>
      </c>
      <c r="R1172" t="str">
        <f t="shared" si="112"/>
        <v>food trucks</v>
      </c>
      <c r="S1172" s="14">
        <f t="shared" si="113"/>
        <v>42154.643182870372</v>
      </c>
      <c r="T1172" s="12">
        <f t="shared" si="114"/>
        <v>42124.643182870372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5"/>
        <v>1E-3</v>
      </c>
      <c r="P1173" s="8">
        <f t="shared" si="110"/>
        <v>25</v>
      </c>
      <c r="Q1173" t="str">
        <f t="shared" si="111"/>
        <v>food</v>
      </c>
      <c r="R1173" t="str">
        <f t="shared" si="112"/>
        <v>food trucks</v>
      </c>
      <c r="S1173" s="14">
        <f t="shared" si="113"/>
        <v>41956.596377314811</v>
      </c>
      <c r="T1173" s="12">
        <f t="shared" si="114"/>
        <v>41938.554710648146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5"/>
        <v>0</v>
      </c>
      <c r="P1174" s="8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4">
        <f t="shared" si="113"/>
        <v>41871.432314814818</v>
      </c>
      <c r="T1174" s="12">
        <f t="shared" si="114"/>
        <v>41841.432314814818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5"/>
        <v>2.4000000000000001E-4</v>
      </c>
      <c r="P1175" s="8">
        <f t="shared" si="110"/>
        <v>30</v>
      </c>
      <c r="Q1175" t="str">
        <f t="shared" si="111"/>
        <v>food</v>
      </c>
      <c r="R1175" t="str">
        <f t="shared" si="112"/>
        <v>food trucks</v>
      </c>
      <c r="S1175" s="14">
        <f t="shared" si="113"/>
        <v>42218.935844907406</v>
      </c>
      <c r="T1175" s="12">
        <f t="shared" si="114"/>
        <v>42183.935844907406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5"/>
        <v>5.906666666666667E-2</v>
      </c>
      <c r="P1176" s="8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4">
        <f t="shared" si="113"/>
        <v>42498.59174768519</v>
      </c>
      <c r="T1176" s="12">
        <f t="shared" si="114"/>
        <v>42468.59174768519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5"/>
        <v>2.9250000000000002E-2</v>
      </c>
      <c r="P1177" s="8">
        <f t="shared" si="110"/>
        <v>65</v>
      </c>
      <c r="Q1177" t="str">
        <f t="shared" si="111"/>
        <v>food</v>
      </c>
      <c r="R1177" t="str">
        <f t="shared" si="112"/>
        <v>food trucks</v>
      </c>
      <c r="S1177" s="14">
        <f t="shared" si="113"/>
        <v>42200.478460648148</v>
      </c>
      <c r="T1177" s="12">
        <f t="shared" si="114"/>
        <v>42170.478460648148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5"/>
        <v>5.7142857142857142E-5</v>
      </c>
      <c r="P1178" s="8">
        <f t="shared" si="110"/>
        <v>10</v>
      </c>
      <c r="Q1178" t="str">
        <f t="shared" si="111"/>
        <v>food</v>
      </c>
      <c r="R1178" t="str">
        <f t="shared" si="112"/>
        <v>food trucks</v>
      </c>
      <c r="S1178" s="14">
        <f t="shared" si="113"/>
        <v>42800.291666666672</v>
      </c>
      <c r="T1178" s="12">
        <f t="shared" si="114"/>
        <v>42745.769652777773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5"/>
        <v>0</v>
      </c>
      <c r="P1179" s="8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4">
        <f t="shared" si="113"/>
        <v>41927.410833333335</v>
      </c>
      <c r="T1179" s="12">
        <f t="shared" si="114"/>
        <v>41897.410833333335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5"/>
        <v>6.666666666666667E-5</v>
      </c>
      <c r="P1180" s="8">
        <f t="shared" si="110"/>
        <v>5</v>
      </c>
      <c r="Q1180" t="str">
        <f t="shared" si="111"/>
        <v>food</v>
      </c>
      <c r="R1180" t="str">
        <f t="shared" si="112"/>
        <v>food trucks</v>
      </c>
      <c r="S1180" s="14">
        <f t="shared" si="113"/>
        <v>41867.655694444446</v>
      </c>
      <c r="T1180" s="12">
        <f t="shared" si="114"/>
        <v>41837.655694444446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5"/>
        <v>5.3333333333333337E-2</v>
      </c>
      <c r="P1181" s="8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4">
        <f t="shared" si="113"/>
        <v>42305.470219907409</v>
      </c>
      <c r="T1181" s="12">
        <f t="shared" si="114"/>
        <v>42275.470219907409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5"/>
        <v>0.11749999999999999</v>
      </c>
      <c r="P1182" s="8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4">
        <f t="shared" si="113"/>
        <v>41818.556875000002</v>
      </c>
      <c r="T1182" s="12">
        <f t="shared" si="114"/>
        <v>41781.556875000002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5"/>
        <v>8.0000000000000007E-5</v>
      </c>
      <c r="P1183" s="8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4">
        <f t="shared" si="113"/>
        <v>42064.089363425926</v>
      </c>
      <c r="T1183" s="12">
        <f t="shared" si="114"/>
        <v>42034.089363425926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5"/>
        <v>4.2000000000000003E-2</v>
      </c>
      <c r="P1184" s="8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4">
        <f t="shared" si="113"/>
        <v>42747.445833333331</v>
      </c>
      <c r="T1184" s="12">
        <f t="shared" si="114"/>
        <v>42728.577407407407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5"/>
        <v>0.04</v>
      </c>
      <c r="P1185" s="8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4">
        <f t="shared" si="113"/>
        <v>42675.915972222225</v>
      </c>
      <c r="T1185" s="12">
        <f t="shared" si="114"/>
        <v>42656.61137731481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5"/>
        <v>1.0493636363636363</v>
      </c>
      <c r="P1186" s="8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4">
        <f t="shared" si="113"/>
        <v>42772.349664351852</v>
      </c>
      <c r="T1186" s="12">
        <f t="shared" si="114"/>
        <v>42741.349664351852</v>
      </c>
    </row>
    <row r="1187" spans="1:20" ht="6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5"/>
        <v>1.0544</v>
      </c>
      <c r="P1187" s="8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4">
        <f t="shared" si="113"/>
        <v>42162.916666666672</v>
      </c>
      <c r="T1187" s="12">
        <f t="shared" si="114"/>
        <v>42130.615150462967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5"/>
        <v>1.0673333333333332</v>
      </c>
      <c r="P1188" s="8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4">
        <f t="shared" si="113"/>
        <v>42156.695833333331</v>
      </c>
      <c r="T1188" s="12">
        <f t="shared" si="114"/>
        <v>42123.61336805555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5"/>
        <v>1.0412571428571429</v>
      </c>
      <c r="P1189" s="8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4">
        <f t="shared" si="113"/>
        <v>42141.5</v>
      </c>
      <c r="T1189" s="12">
        <f t="shared" si="114"/>
        <v>42109.644942129627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5"/>
        <v>1.6054999999999999</v>
      </c>
      <c r="P1190" s="8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4">
        <f t="shared" si="113"/>
        <v>42732.450694444444</v>
      </c>
      <c r="T1190" s="12">
        <f t="shared" si="114"/>
        <v>42711.450694444444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5"/>
        <v>1.0777777777777777</v>
      </c>
      <c r="P1191" s="8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4">
        <f t="shared" si="113"/>
        <v>42550.729108796295</v>
      </c>
      <c r="T1191" s="12">
        <f t="shared" si="114"/>
        <v>42529.729108796295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5"/>
        <v>1.35</v>
      </c>
      <c r="P1192" s="8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4">
        <f t="shared" si="113"/>
        <v>41882.415798611109</v>
      </c>
      <c r="T1192" s="12">
        <f t="shared" si="114"/>
        <v>41852.415798611109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5"/>
        <v>1.0907407407407408</v>
      </c>
      <c r="P1193" s="8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4">
        <f t="shared" si="113"/>
        <v>42449.312037037031</v>
      </c>
      <c r="T1193" s="12">
        <f t="shared" si="114"/>
        <v>42419.353703703702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5"/>
        <v>2.9</v>
      </c>
      <c r="P1194" s="8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4">
        <f t="shared" si="113"/>
        <v>42777.256689814814</v>
      </c>
      <c r="T1194" s="12">
        <f t="shared" si="114"/>
        <v>42747.256689814814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5"/>
        <v>1.0395714285714286</v>
      </c>
      <c r="P1195" s="8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4">
        <f t="shared" si="113"/>
        <v>42469.484409722223</v>
      </c>
      <c r="T1195" s="12">
        <f t="shared" si="114"/>
        <v>42409.526076388895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5"/>
        <v>3.2223999999999999</v>
      </c>
      <c r="P1196" s="8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4">
        <f t="shared" si="113"/>
        <v>42102.238182870366</v>
      </c>
      <c r="T1196" s="12">
        <f t="shared" si="114"/>
        <v>42072.238182870366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5"/>
        <v>1.35</v>
      </c>
      <c r="P1197" s="8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4">
        <f t="shared" si="113"/>
        <v>42358.125</v>
      </c>
      <c r="T1197" s="12">
        <f t="shared" si="114"/>
        <v>42298.09783564815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5"/>
        <v>2.6991034482758622</v>
      </c>
      <c r="P1198" s="8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4">
        <f t="shared" si="113"/>
        <v>42356.568738425922</v>
      </c>
      <c r="T1198" s="12">
        <f t="shared" si="114"/>
        <v>42326.568738425922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5"/>
        <v>2.5329333333333333</v>
      </c>
      <c r="P1199" s="8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4">
        <f t="shared" si="113"/>
        <v>42533.999305555553</v>
      </c>
      <c r="T1199" s="12">
        <f t="shared" si="114"/>
        <v>42503.41474537037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5"/>
        <v>2.6059999999999999</v>
      </c>
      <c r="P1200" s="8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4">
        <f t="shared" si="113"/>
        <v>42368.875</v>
      </c>
      <c r="T1200" s="12">
        <f t="shared" si="114"/>
        <v>42333.369050925925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5"/>
        <v>1.0131677953348381</v>
      </c>
      <c r="P1201" s="8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4">
        <f t="shared" si="113"/>
        <v>42193.520833333328</v>
      </c>
      <c r="T1201" s="12">
        <f t="shared" si="114"/>
        <v>42161.520833333328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5"/>
        <v>1.2560416666666667</v>
      </c>
      <c r="P1202" s="8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4">
        <f t="shared" si="113"/>
        <v>42110.227500000001</v>
      </c>
      <c r="T1202" s="12">
        <f t="shared" si="114"/>
        <v>42089.227500000001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5"/>
        <v>1.0243783333333334</v>
      </c>
      <c r="P1203" s="8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4">
        <f t="shared" si="113"/>
        <v>42566.35701388889</v>
      </c>
      <c r="T1203" s="12">
        <f t="shared" si="114"/>
        <v>42536.35701388889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5"/>
        <v>1.99244</v>
      </c>
      <c r="P1204" s="8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4">
        <f t="shared" si="113"/>
        <v>42182.038819444439</v>
      </c>
      <c r="T1204" s="12">
        <f t="shared" si="114"/>
        <v>42152.038819444439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5"/>
        <v>1.0245398773006136</v>
      </c>
      <c r="P1205" s="8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4">
        <f t="shared" si="113"/>
        <v>42155.364895833336</v>
      </c>
      <c r="T1205" s="12">
        <f t="shared" si="114"/>
        <v>42125.364895833336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5"/>
        <v>1.0294615384615384</v>
      </c>
      <c r="P1206" s="8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4">
        <f t="shared" si="113"/>
        <v>42341.958333333328</v>
      </c>
      <c r="T1206" s="12">
        <f t="shared" si="114"/>
        <v>42297.498067129629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5"/>
        <v>1.0086153846153847</v>
      </c>
      <c r="P1207" s="8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4">
        <f t="shared" si="113"/>
        <v>42168.256377314814</v>
      </c>
      <c r="T1207" s="12">
        <f t="shared" si="114"/>
        <v>42138.256377314814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5"/>
        <v>1.1499999999999999</v>
      </c>
      <c r="P1208" s="8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4">
        <f t="shared" si="113"/>
        <v>42805.311805555553</v>
      </c>
      <c r="T1208" s="12">
        <f t="shared" si="114"/>
        <v>42772.526076388895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5"/>
        <v>1.0416766467065868</v>
      </c>
      <c r="P1209" s="8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4">
        <f t="shared" si="113"/>
        <v>42460.166666666672</v>
      </c>
      <c r="T1209" s="12">
        <f t="shared" si="114"/>
        <v>42430.180243055554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5"/>
        <v>1.5529999999999999</v>
      </c>
      <c r="P1210" s="8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4">
        <f t="shared" si="113"/>
        <v>42453.417407407411</v>
      </c>
      <c r="T1210" s="12">
        <f t="shared" si="114"/>
        <v>42423.459074074075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5"/>
        <v>1.06</v>
      </c>
      <c r="P1211" s="8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4">
        <f t="shared" si="113"/>
        <v>42791.596122685187</v>
      </c>
      <c r="T1211" s="12">
        <f t="shared" si="114"/>
        <v>42761.596122685187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5"/>
        <v>2.5431499999999998</v>
      </c>
      <c r="P1212" s="8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4">
        <f t="shared" si="113"/>
        <v>42155.625</v>
      </c>
      <c r="T1212" s="12">
        <f t="shared" si="114"/>
        <v>42132.691805555558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5"/>
        <v>1.0109999999999999</v>
      </c>
      <c r="P1213" s="8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4">
        <f t="shared" si="113"/>
        <v>42530.616446759261</v>
      </c>
      <c r="T1213" s="12">
        <f t="shared" si="114"/>
        <v>42515.616446759261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5"/>
        <v>1.2904</v>
      </c>
      <c r="P1214" s="8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4">
        <f t="shared" si="113"/>
        <v>42334.791666666672</v>
      </c>
      <c r="T1214" s="12">
        <f t="shared" si="114"/>
        <v>42318.700173611112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5"/>
        <v>1.0223076923076924</v>
      </c>
      <c r="P1215" s="8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4">
        <f t="shared" si="113"/>
        <v>42766.505787037036</v>
      </c>
      <c r="T1215" s="12">
        <f t="shared" si="114"/>
        <v>42731.505787037036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5"/>
        <v>1.3180000000000001</v>
      </c>
      <c r="P1216" s="8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4">
        <f t="shared" si="113"/>
        <v>42164.590335648143</v>
      </c>
      <c r="T1216" s="12">
        <f t="shared" si="114"/>
        <v>42104.590335648143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5"/>
        <v>7.8608020000000005</v>
      </c>
      <c r="P1217" s="8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4">
        <f t="shared" si="113"/>
        <v>41789.673101851848</v>
      </c>
      <c r="T1217" s="12">
        <f t="shared" si="114"/>
        <v>41759.673101851848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5"/>
        <v>1.4570000000000001</v>
      </c>
      <c r="P1218" s="8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4">
        <f t="shared" si="113"/>
        <v>42279.710416666669</v>
      </c>
      <c r="T1218" s="12">
        <f t="shared" si="114"/>
        <v>42247.366400462968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5"/>
        <v>1.026</v>
      </c>
      <c r="P1219" s="8">
        <f t="shared" ref="P1219:P1282" si="116">E1219/L1219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14">
        <f t="shared" ref="S1219:S1282" si="119">(((I1219/60)/60)/24)+DATE(1970,1,1)+(-6/24)</f>
        <v>42565.559490740736</v>
      </c>
      <c r="T1219" s="12">
        <f t="shared" ref="T1219:T1282" si="120">(((J1219/60)/60)/24)+DATE(1970,1,1)+(-6/24)</f>
        <v>42535.559490740736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21">E1220/D1220</f>
        <v>1.7227777777777777</v>
      </c>
      <c r="P1220" s="8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4">
        <f t="shared" si="119"/>
        <v>42308.875</v>
      </c>
      <c r="T1220" s="12">
        <f t="shared" si="120"/>
        <v>42278.412037037036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21"/>
        <v>1.5916819571865444</v>
      </c>
      <c r="P1221" s="8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4">
        <f t="shared" si="119"/>
        <v>42663.211956018517</v>
      </c>
      <c r="T1221" s="12">
        <f t="shared" si="120"/>
        <v>42633.211956018517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21"/>
        <v>1.0376666666666667</v>
      </c>
      <c r="P1222" s="8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4">
        <f t="shared" si="119"/>
        <v>42241.378611111111</v>
      </c>
      <c r="T1222" s="12">
        <f t="shared" si="120"/>
        <v>42211.378611111111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21"/>
        <v>1.1140954545454547</v>
      </c>
      <c r="P1223" s="8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4">
        <f t="shared" si="119"/>
        <v>42707.75</v>
      </c>
      <c r="T1223" s="12">
        <f t="shared" si="120"/>
        <v>42680.22555555556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21"/>
        <v>2.80375</v>
      </c>
      <c r="P1224" s="8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4">
        <f t="shared" si="119"/>
        <v>42460.916666666672</v>
      </c>
      <c r="T1224" s="12">
        <f t="shared" si="120"/>
        <v>42430.470451388886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21"/>
        <v>1.1210606060606061</v>
      </c>
      <c r="P1225" s="8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4">
        <f t="shared" si="119"/>
        <v>42683.968854166669</v>
      </c>
      <c r="T1225" s="12">
        <f t="shared" si="120"/>
        <v>42653.927187499998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21"/>
        <v>7.0666666666666669E-2</v>
      </c>
      <c r="P1226" s="8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4">
        <f t="shared" si="119"/>
        <v>41796.299791666665</v>
      </c>
      <c r="T1226" s="12">
        <f t="shared" si="120"/>
        <v>41736.299791666665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21"/>
        <v>4.3999999999999997E-2</v>
      </c>
      <c r="P1227" s="8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4">
        <f t="shared" si="119"/>
        <v>41569.655995370369</v>
      </c>
      <c r="T1227" s="12">
        <f t="shared" si="120"/>
        <v>41509.655995370369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21"/>
        <v>3.8739999999999997E-2</v>
      </c>
      <c r="P1228" s="8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4">
        <f t="shared" si="119"/>
        <v>41749.791666666664</v>
      </c>
      <c r="T1228" s="12">
        <f t="shared" si="120"/>
        <v>41715.624780092592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21"/>
        <v>0</v>
      </c>
      <c r="P1229" s="8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4">
        <f t="shared" si="119"/>
        <v>41858.041666666664</v>
      </c>
      <c r="T1229" s="12">
        <f t="shared" si="120"/>
        <v>41827.669166666667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21"/>
        <v>0.29299999999999998</v>
      </c>
      <c r="P1230" s="8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4">
        <f t="shared" si="119"/>
        <v>40814.479259259257</v>
      </c>
      <c r="T1230" s="12">
        <f t="shared" si="120"/>
        <v>40754.479259259257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21"/>
        <v>9.0909090909090905E-3</v>
      </c>
      <c r="P1231" s="8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4">
        <f t="shared" si="119"/>
        <v>41015.416666666664</v>
      </c>
      <c r="T1231" s="12">
        <f t="shared" si="120"/>
        <v>40985.209803240738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21"/>
        <v>0</v>
      </c>
      <c r="P1232" s="8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4">
        <f t="shared" si="119"/>
        <v>40598.722569444442</v>
      </c>
      <c r="T1232" s="12">
        <f t="shared" si="120"/>
        <v>40568.722569444442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21"/>
        <v>0</v>
      </c>
      <c r="P1233" s="8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4">
        <f t="shared" si="119"/>
        <v>42243.791666666672</v>
      </c>
      <c r="T1233" s="12">
        <f t="shared" si="120"/>
        <v>42193.691759259258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21"/>
        <v>8.0000000000000002E-3</v>
      </c>
      <c r="P1234" s="8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4">
        <f t="shared" si="119"/>
        <v>41553.598032407412</v>
      </c>
      <c r="T1234" s="12">
        <f t="shared" si="120"/>
        <v>41506.598032407412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21"/>
        <v>0.11600000000000001</v>
      </c>
      <c r="P1235" s="8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4">
        <f t="shared" si="119"/>
        <v>40960.698773148149</v>
      </c>
      <c r="T1235" s="12">
        <f t="shared" si="120"/>
        <v>40939.698773148149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21"/>
        <v>0</v>
      </c>
      <c r="P1236" s="8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4">
        <f t="shared" si="119"/>
        <v>42037.538680555561</v>
      </c>
      <c r="T1236" s="12">
        <f t="shared" si="120"/>
        <v>42007.538680555561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21"/>
        <v>2.787363950092912E-2</v>
      </c>
      <c r="P1237" s="8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4">
        <f t="shared" si="119"/>
        <v>41622.885405092595</v>
      </c>
      <c r="T1237" s="12">
        <f t="shared" si="120"/>
        <v>41582.885405092595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21"/>
        <v>0</v>
      </c>
      <c r="P1238" s="8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4">
        <f t="shared" si="119"/>
        <v>41118.416666666664</v>
      </c>
      <c r="T1238" s="12">
        <f t="shared" si="120"/>
        <v>41110.430138888885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21"/>
        <v>0</v>
      </c>
      <c r="P1239" s="8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4">
        <f t="shared" si="119"/>
        <v>41145.033159722225</v>
      </c>
      <c r="T1239" s="12">
        <f t="shared" si="120"/>
        <v>41125.033159722225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21"/>
        <v>0.17799999999999999</v>
      </c>
      <c r="P1240" s="8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4">
        <f t="shared" si="119"/>
        <v>40761.36037037037</v>
      </c>
      <c r="T1240" s="12">
        <f t="shared" si="120"/>
        <v>40731.36037037037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21"/>
        <v>0</v>
      </c>
      <c r="P1241" s="8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4">
        <f t="shared" si="119"/>
        <v>40913.712581018517</v>
      </c>
      <c r="T1241" s="12">
        <f t="shared" si="120"/>
        <v>40883.712581018517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21"/>
        <v>3.0124999999999999E-2</v>
      </c>
      <c r="P1242" s="8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4">
        <f t="shared" si="119"/>
        <v>41467.660416666666</v>
      </c>
      <c r="T1242" s="12">
        <f t="shared" si="120"/>
        <v>41408.790011574078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21"/>
        <v>0.50739999999999996</v>
      </c>
      <c r="P1243" s="8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4">
        <f t="shared" si="119"/>
        <v>41945.999305555553</v>
      </c>
      <c r="T1243" s="12">
        <f t="shared" si="120"/>
        <v>41923.587731481479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21"/>
        <v>5.4884742041712408E-3</v>
      </c>
      <c r="P1244" s="8">
        <f t="shared" si="116"/>
        <v>5</v>
      </c>
      <c r="Q1244" t="str">
        <f t="shared" si="117"/>
        <v>music</v>
      </c>
      <c r="R1244" t="str">
        <f t="shared" si="118"/>
        <v>world music</v>
      </c>
      <c r="S1244" s="14">
        <f t="shared" si="119"/>
        <v>40797.304166666669</v>
      </c>
      <c r="T1244" s="12">
        <f t="shared" si="120"/>
        <v>40781.915532407409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21"/>
        <v>0.14091666666666666</v>
      </c>
      <c r="P1245" s="8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4">
        <f t="shared" si="119"/>
        <v>40732.625</v>
      </c>
      <c r="T1245" s="12">
        <f t="shared" si="120"/>
        <v>40671.629293981481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21"/>
        <v>1.038</v>
      </c>
      <c r="P1246" s="8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4">
        <f t="shared" si="119"/>
        <v>41386.625</v>
      </c>
      <c r="T1246" s="12">
        <f t="shared" si="120"/>
        <v>41355.575497685182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21"/>
        <v>1.2024999999999999</v>
      </c>
      <c r="P1247" s="8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4">
        <f t="shared" si="119"/>
        <v>41804.349930555552</v>
      </c>
      <c r="T1247" s="12">
        <f t="shared" si="120"/>
        <v>41774.349930555552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21"/>
        <v>1.17</v>
      </c>
      <c r="P1248" s="8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4">
        <f t="shared" si="119"/>
        <v>40882.835057870368</v>
      </c>
      <c r="T1248" s="12">
        <f t="shared" si="120"/>
        <v>40837.793391203704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21"/>
        <v>1.2214285714285715</v>
      </c>
      <c r="P1249" s="8">
        <f t="shared" si="116"/>
        <v>85.5</v>
      </c>
      <c r="Q1249" t="str">
        <f t="shared" si="117"/>
        <v>music</v>
      </c>
      <c r="R1249" t="str">
        <f t="shared" si="118"/>
        <v>rock</v>
      </c>
      <c r="S1249" s="14">
        <f t="shared" si="119"/>
        <v>41400.042303240742</v>
      </c>
      <c r="T1249" s="12">
        <f t="shared" si="120"/>
        <v>41370.042303240742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21"/>
        <v>1.5164</v>
      </c>
      <c r="P1250" s="8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4">
        <f t="shared" si="119"/>
        <v>41803.040972222225</v>
      </c>
      <c r="T1250" s="12">
        <f t="shared" si="120"/>
        <v>41767.406863425924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21"/>
        <v>1.0444</v>
      </c>
      <c r="P1251" s="8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4">
        <f t="shared" si="119"/>
        <v>41097.49086805556</v>
      </c>
      <c r="T1251" s="12">
        <f t="shared" si="120"/>
        <v>41067.49086805556</v>
      </c>
    </row>
    <row r="1252" spans="1:20" ht="6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1"/>
        <v>2.0015333333333332</v>
      </c>
      <c r="P1252" s="8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4">
        <f t="shared" si="119"/>
        <v>41888.39271990741</v>
      </c>
      <c r="T1252" s="12">
        <f t="shared" si="120"/>
        <v>41843.39271990741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1"/>
        <v>1.018</v>
      </c>
      <c r="P1253" s="8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4">
        <f t="shared" si="119"/>
        <v>40811.564432870371</v>
      </c>
      <c r="T1253" s="12">
        <f t="shared" si="120"/>
        <v>40751.564432870371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1"/>
        <v>1.3765714285714286</v>
      </c>
      <c r="P1254" s="8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4">
        <f t="shared" si="119"/>
        <v>41571.738067129627</v>
      </c>
      <c r="T1254" s="12">
        <f t="shared" si="120"/>
        <v>41543.738067129627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1"/>
        <v>3038.3319999999999</v>
      </c>
      <c r="P1255" s="8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4">
        <f t="shared" si="119"/>
        <v>41885.533645833333</v>
      </c>
      <c r="T1255" s="12">
        <f t="shared" si="120"/>
        <v>41855.533645833333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1"/>
        <v>1.9885074626865671</v>
      </c>
      <c r="P1256" s="8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4">
        <f t="shared" si="119"/>
        <v>40543.957638888889</v>
      </c>
      <c r="T1256" s="12">
        <f t="shared" si="120"/>
        <v>40487.371365740742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1"/>
        <v>2.0236666666666667</v>
      </c>
      <c r="P1257" s="8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4">
        <f t="shared" si="119"/>
        <v>41609.637175925927</v>
      </c>
      <c r="T1257" s="12">
        <f t="shared" si="120"/>
        <v>41579.595509259263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1"/>
        <v>1.1796376666666666</v>
      </c>
      <c r="P1258" s="8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4">
        <f t="shared" si="119"/>
        <v>40951.669340277782</v>
      </c>
      <c r="T1258" s="12">
        <f t="shared" si="120"/>
        <v>40921.669340277782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1"/>
        <v>2.9472727272727273</v>
      </c>
      <c r="P1259" s="8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4">
        <f t="shared" si="119"/>
        <v>40635.793865740743</v>
      </c>
      <c r="T1259" s="12">
        <f t="shared" si="120"/>
        <v>40586.835532407407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1"/>
        <v>2.1314633333333335</v>
      </c>
      <c r="P1260" s="8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4">
        <f t="shared" si="119"/>
        <v>41517.361250000002</v>
      </c>
      <c r="T1260" s="12">
        <f t="shared" si="120"/>
        <v>41487.361250000002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1"/>
        <v>1.0424</v>
      </c>
      <c r="P1261" s="8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4">
        <f t="shared" si="119"/>
        <v>41798.915972222225</v>
      </c>
      <c r="T1261" s="12">
        <f t="shared" si="120"/>
        <v>41766.720648148148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1"/>
        <v>1.1366666666666667</v>
      </c>
      <c r="P1262" s="8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4">
        <f t="shared" si="119"/>
        <v>41696.592824074076</v>
      </c>
      <c r="T1262" s="12">
        <f t="shared" si="120"/>
        <v>41666.592824074076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1"/>
        <v>1.0125</v>
      </c>
      <c r="P1263" s="8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4">
        <f t="shared" si="119"/>
        <v>41668.092905092592</v>
      </c>
      <c r="T1263" s="12">
        <f t="shared" si="120"/>
        <v>41638.092905092592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1"/>
        <v>1.2541538461538462</v>
      </c>
      <c r="P1264" s="8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4">
        <f t="shared" si="119"/>
        <v>41686.512638888889</v>
      </c>
      <c r="T1264" s="12">
        <f t="shared" si="120"/>
        <v>41656.512638888889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1"/>
        <v>1.19</v>
      </c>
      <c r="P1265" s="8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4">
        <f t="shared" si="119"/>
        <v>41726.791666666664</v>
      </c>
      <c r="T1265" s="12">
        <f t="shared" si="120"/>
        <v>41691.834143518521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1"/>
        <v>1.6646153846153846</v>
      </c>
      <c r="P1266" s="8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4">
        <f t="shared" si="119"/>
        <v>41576.412997685184</v>
      </c>
      <c r="T1266" s="12">
        <f t="shared" si="120"/>
        <v>41547.412997685184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1"/>
        <v>1.1914771428571429</v>
      </c>
      <c r="P1267" s="8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4">
        <f t="shared" si="119"/>
        <v>40512.405266203699</v>
      </c>
      <c r="T1267" s="12">
        <f t="shared" si="120"/>
        <v>40465.405266203699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1"/>
        <v>1.0047368421052632</v>
      </c>
      <c r="P1268" s="8">
        <f t="shared" si="116"/>
        <v>190.9</v>
      </c>
      <c r="Q1268" t="str">
        <f t="shared" si="117"/>
        <v>music</v>
      </c>
      <c r="R1268" t="str">
        <f t="shared" si="118"/>
        <v>rock</v>
      </c>
      <c r="S1268" s="14">
        <f t="shared" si="119"/>
        <v>41650.62667824074</v>
      </c>
      <c r="T1268" s="12">
        <f t="shared" si="120"/>
        <v>41620.62667824074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1"/>
        <v>1.018</v>
      </c>
      <c r="P1269" s="8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4">
        <f t="shared" si="119"/>
        <v>41479.335162037038</v>
      </c>
      <c r="T1269" s="12">
        <f t="shared" si="120"/>
        <v>41449.335162037038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1"/>
        <v>1.1666666666666667</v>
      </c>
      <c r="P1270" s="8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4">
        <f t="shared" si="119"/>
        <v>41537.595451388886</v>
      </c>
      <c r="T1270" s="12">
        <f t="shared" si="120"/>
        <v>41507.595451388886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1"/>
        <v>1.0864893617021276</v>
      </c>
      <c r="P1271" s="8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4">
        <f t="shared" si="119"/>
        <v>42475.75</v>
      </c>
      <c r="T1271" s="12">
        <f t="shared" si="120"/>
        <v>42445.573055555549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1"/>
        <v>1.1472</v>
      </c>
      <c r="P1272" s="8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4">
        <f t="shared" si="119"/>
        <v>40993.565300925926</v>
      </c>
      <c r="T1272" s="12">
        <f t="shared" si="120"/>
        <v>40933.606967592597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1"/>
        <v>1.018</v>
      </c>
      <c r="P1273" s="8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4">
        <f t="shared" si="119"/>
        <v>41591.475219907406</v>
      </c>
      <c r="T1273" s="12">
        <f t="shared" si="120"/>
        <v>41561.433553240742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1"/>
        <v>1.06</v>
      </c>
      <c r="P1274" s="8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4">
        <f t="shared" si="119"/>
        <v>40343.916666666664</v>
      </c>
      <c r="T1274" s="12">
        <f t="shared" si="120"/>
        <v>40274.495127314818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1"/>
        <v>1.0349999999999999</v>
      </c>
      <c r="P1275" s="8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4">
        <f t="shared" si="119"/>
        <v>41882.480219907404</v>
      </c>
      <c r="T1275" s="12">
        <f t="shared" si="120"/>
        <v>41852.480219907404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1"/>
        <v>1.5497535999999998</v>
      </c>
      <c r="P1276" s="8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4">
        <f t="shared" si="119"/>
        <v>41151.440104166664</v>
      </c>
      <c r="T1276" s="12">
        <f t="shared" si="120"/>
        <v>41116.440104166664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1"/>
        <v>1.6214066666666667</v>
      </c>
      <c r="P1277" s="8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4">
        <f t="shared" si="119"/>
        <v>41493.617905092593</v>
      </c>
      <c r="T1277" s="12">
        <f t="shared" si="120"/>
        <v>41458.617905092593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1"/>
        <v>1.0442100000000001</v>
      </c>
      <c r="P1278" s="8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4">
        <f t="shared" si="119"/>
        <v>40056.916666666664</v>
      </c>
      <c r="T1278" s="12">
        <f t="shared" si="120"/>
        <v>40007.454247685186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1"/>
        <v>1.0612433333333333</v>
      </c>
      <c r="P1279" s="8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4">
        <f t="shared" si="119"/>
        <v>41156.311886574076</v>
      </c>
      <c r="T1279" s="12">
        <f t="shared" si="120"/>
        <v>41121.311886574076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1"/>
        <v>1.5493846153846154</v>
      </c>
      <c r="P1280" s="8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4">
        <f t="shared" si="119"/>
        <v>41814.833333333336</v>
      </c>
      <c r="T1280" s="12">
        <f t="shared" si="120"/>
        <v>41786.305162037039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1"/>
        <v>1.1077157238734421</v>
      </c>
      <c r="P1281" s="8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4">
        <f t="shared" si="119"/>
        <v>41721.807523148149</v>
      </c>
      <c r="T1281" s="12">
        <f t="shared" si="120"/>
        <v>41681.849189814813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1"/>
        <v>1.1091186666666666</v>
      </c>
      <c r="P1282" s="8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4">
        <f t="shared" si="119"/>
        <v>40603.507569444446</v>
      </c>
      <c r="T1282" s="12">
        <f t="shared" si="120"/>
        <v>40513.507569444446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1"/>
        <v>1.1071428571428572</v>
      </c>
      <c r="P1283" s="8">
        <f t="shared" ref="P1283:P1346" si="122">E1283/L1283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14">
        <f t="shared" ref="S1283:S1346" si="125">(((I1283/60)/60)/24)+DATE(1970,1,1)+(-6/24)</f>
        <v>41483.493472222224</v>
      </c>
      <c r="T1283" s="12">
        <f t="shared" ref="T1283:T1346" si="126">(((J1283/60)/60)/24)+DATE(1970,1,1)+(-6/24)</f>
        <v>41463.493472222224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27">E1284/D1284</f>
        <v>1.2361333333333333</v>
      </c>
      <c r="P1284" s="8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4">
        <f t="shared" si="125"/>
        <v>41616.957638888889</v>
      </c>
      <c r="T1284" s="12">
        <f t="shared" si="126"/>
        <v>41586.225173611114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7"/>
        <v>2.1105</v>
      </c>
      <c r="P1285" s="8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4">
        <f t="shared" si="125"/>
        <v>41343.916666666664</v>
      </c>
      <c r="T1285" s="12">
        <f t="shared" si="126"/>
        <v>41320.467465277776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7"/>
        <v>1.01</v>
      </c>
      <c r="P1286" s="8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4">
        <f t="shared" si="125"/>
        <v>42735.457638888889</v>
      </c>
      <c r="T1286" s="12">
        <f t="shared" si="126"/>
        <v>42711.98474537037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7"/>
        <v>1.0165</v>
      </c>
      <c r="P1287" s="8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4">
        <f t="shared" si="125"/>
        <v>42175.333043981482</v>
      </c>
      <c r="T1287" s="12">
        <f t="shared" si="126"/>
        <v>42160.333043981482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7"/>
        <v>1.0833333333333333</v>
      </c>
      <c r="P1288" s="8">
        <f t="shared" si="122"/>
        <v>81.25</v>
      </c>
      <c r="Q1288" t="str">
        <f t="shared" si="123"/>
        <v>theater</v>
      </c>
      <c r="R1288" t="str">
        <f t="shared" si="124"/>
        <v>plays</v>
      </c>
      <c r="S1288" s="14">
        <f t="shared" si="125"/>
        <v>42052.333333333328</v>
      </c>
      <c r="T1288" s="12">
        <f t="shared" si="126"/>
        <v>42039.134571759263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7"/>
        <v>2.42</v>
      </c>
      <c r="P1289" s="8">
        <f t="shared" si="122"/>
        <v>24.2</v>
      </c>
      <c r="Q1289" t="str">
        <f t="shared" si="123"/>
        <v>theater</v>
      </c>
      <c r="R1289" t="str">
        <f t="shared" si="124"/>
        <v>plays</v>
      </c>
      <c r="S1289" s="14">
        <f t="shared" si="125"/>
        <v>42167.371018518519</v>
      </c>
      <c r="T1289" s="12">
        <f t="shared" si="126"/>
        <v>42107.371018518519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7"/>
        <v>1.0044999999999999</v>
      </c>
      <c r="P1290" s="8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4">
        <f t="shared" si="125"/>
        <v>42591.916666666672</v>
      </c>
      <c r="T1290" s="12">
        <f t="shared" si="126"/>
        <v>42560.904664351852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7"/>
        <v>1.2506666666666666</v>
      </c>
      <c r="P1291" s="8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4">
        <f t="shared" si="125"/>
        <v>42738.884780092587</v>
      </c>
      <c r="T1291" s="12">
        <f t="shared" si="126"/>
        <v>42708.884780092587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7"/>
        <v>1.0857142857142856</v>
      </c>
      <c r="P1292" s="8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4">
        <f t="shared" si="125"/>
        <v>42117.040972222225</v>
      </c>
      <c r="T1292" s="12">
        <f t="shared" si="126"/>
        <v>42086.364942129629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7"/>
        <v>1.4570000000000001</v>
      </c>
      <c r="P1293" s="8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4">
        <f t="shared" si="125"/>
        <v>42101.041666666672</v>
      </c>
      <c r="T1293" s="12">
        <f t="shared" si="126"/>
        <v>42064.402673611112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7"/>
        <v>1.1000000000000001</v>
      </c>
      <c r="P1294" s="8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4">
        <f t="shared" si="125"/>
        <v>42283.707638888889</v>
      </c>
      <c r="T1294" s="12">
        <f t="shared" si="126"/>
        <v>42256.514212962968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7"/>
        <v>1.0223333333333333</v>
      </c>
      <c r="P1295" s="8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4">
        <f t="shared" si="125"/>
        <v>42322.492719907401</v>
      </c>
      <c r="T1295" s="12">
        <f t="shared" si="126"/>
        <v>42292.451053240744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7"/>
        <v>1.22</v>
      </c>
      <c r="P1296" s="8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4">
        <f t="shared" si="125"/>
        <v>42296.208333333328</v>
      </c>
      <c r="T1296" s="12">
        <f t="shared" si="126"/>
        <v>42278.203668981485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7"/>
        <v>1.0196000000000001</v>
      </c>
      <c r="P1297" s="8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4">
        <f t="shared" si="125"/>
        <v>42214.458333333328</v>
      </c>
      <c r="T1297" s="12">
        <f t="shared" si="126"/>
        <v>42184.322881944448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7"/>
        <v>1.411764705882353</v>
      </c>
      <c r="P1298" s="8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4">
        <f t="shared" si="125"/>
        <v>42442.758946759262</v>
      </c>
      <c r="T1298" s="12">
        <f t="shared" si="126"/>
        <v>42422.800613425927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7"/>
        <v>1.0952500000000001</v>
      </c>
      <c r="P1299" s="8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4">
        <f t="shared" si="125"/>
        <v>42491.497199074074</v>
      </c>
      <c r="T1299" s="12">
        <f t="shared" si="126"/>
        <v>42461.497199074074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7"/>
        <v>1.0465</v>
      </c>
      <c r="P1300" s="8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4">
        <f t="shared" si="125"/>
        <v>42488.430925925932</v>
      </c>
      <c r="T1300" s="12">
        <f t="shared" si="126"/>
        <v>42458.430925925932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7"/>
        <v>1.24</v>
      </c>
      <c r="P1301" s="8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4">
        <f t="shared" si="125"/>
        <v>42199.564340277779</v>
      </c>
      <c r="T1301" s="12">
        <f t="shared" si="126"/>
        <v>42169.564340277779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7"/>
        <v>1.35</v>
      </c>
      <c r="P1302" s="8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4">
        <f t="shared" si="125"/>
        <v>42522.539583333331</v>
      </c>
      <c r="T1302" s="12">
        <f t="shared" si="126"/>
        <v>42483.425208333334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7"/>
        <v>1.0275000000000001</v>
      </c>
      <c r="P1303" s="8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4">
        <f t="shared" si="125"/>
        <v>42205.875</v>
      </c>
      <c r="T1303" s="12">
        <f t="shared" si="126"/>
        <v>42195.499745370369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7"/>
        <v>1</v>
      </c>
      <c r="P1304" s="8">
        <f t="shared" si="122"/>
        <v>50</v>
      </c>
      <c r="Q1304" t="str">
        <f t="shared" si="123"/>
        <v>theater</v>
      </c>
      <c r="R1304" t="str">
        <f t="shared" si="124"/>
        <v>plays</v>
      </c>
      <c r="S1304" s="14">
        <f t="shared" si="125"/>
        <v>42704.849664351852</v>
      </c>
      <c r="T1304" s="12">
        <f t="shared" si="126"/>
        <v>42674.807997685188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7"/>
        <v>1.3026085714285716</v>
      </c>
      <c r="P1305" s="8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4">
        <f t="shared" si="125"/>
        <v>42582.208333333328</v>
      </c>
      <c r="T1305" s="12">
        <f t="shared" si="126"/>
        <v>42566.191203703704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7"/>
        <v>0.39627499999999999</v>
      </c>
      <c r="P1306" s="8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4">
        <f t="shared" si="125"/>
        <v>42806.902835648143</v>
      </c>
      <c r="T1306" s="12">
        <f t="shared" si="126"/>
        <v>42746.944502314815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7"/>
        <v>0.25976666666666665</v>
      </c>
      <c r="P1307" s="8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4">
        <f t="shared" si="125"/>
        <v>42572.479166666672</v>
      </c>
      <c r="T1307" s="12">
        <f t="shared" si="126"/>
        <v>42543.415601851855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7"/>
        <v>0.65246363636363636</v>
      </c>
      <c r="P1308" s="8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4">
        <f t="shared" si="125"/>
        <v>41977.207569444443</v>
      </c>
      <c r="T1308" s="12">
        <f t="shared" si="126"/>
        <v>41947.207569444443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7"/>
        <v>0.11514000000000001</v>
      </c>
      <c r="P1309" s="8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4">
        <f t="shared" si="125"/>
        <v>42417.253229166665</v>
      </c>
      <c r="T1309" s="12">
        <f t="shared" si="126"/>
        <v>42387.253229166665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7"/>
        <v>0.11360000000000001</v>
      </c>
      <c r="P1310" s="8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4">
        <f t="shared" si="125"/>
        <v>42651.363564814819</v>
      </c>
      <c r="T1310" s="12">
        <f t="shared" si="126"/>
        <v>42611.363564814819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7"/>
        <v>1.1199130434782609</v>
      </c>
      <c r="P1311" s="8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4">
        <f t="shared" si="125"/>
        <v>42292.632731481484</v>
      </c>
      <c r="T1311" s="12">
        <f t="shared" si="126"/>
        <v>42257.632731481484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7"/>
        <v>0.155</v>
      </c>
      <c r="P1312" s="8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4">
        <f t="shared" si="125"/>
        <v>42601.417245370365</v>
      </c>
      <c r="T1312" s="12">
        <f t="shared" si="126"/>
        <v>42556.417245370365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7"/>
        <v>0.32028000000000001</v>
      </c>
      <c r="P1313" s="8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4">
        <f t="shared" si="125"/>
        <v>42704.593969907408</v>
      </c>
      <c r="T1313" s="12">
        <f t="shared" si="126"/>
        <v>42669.552303240736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7"/>
        <v>6.0869565217391303E-3</v>
      </c>
      <c r="P1314" s="8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4">
        <f t="shared" si="125"/>
        <v>42112.452800925923</v>
      </c>
      <c r="T1314" s="12">
        <f t="shared" si="126"/>
        <v>42082.452800925923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7"/>
        <v>0.31114999999999998</v>
      </c>
      <c r="P1315" s="8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4">
        <f t="shared" si="125"/>
        <v>42432.459652777776</v>
      </c>
      <c r="T1315" s="12">
        <f t="shared" si="126"/>
        <v>42402.459652777776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7"/>
        <v>1.1266666666666666E-2</v>
      </c>
      <c r="P1316" s="8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4">
        <f t="shared" si="125"/>
        <v>42664.419675925921</v>
      </c>
      <c r="T1316" s="12">
        <f t="shared" si="126"/>
        <v>42604.419675925921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7"/>
        <v>0.40404000000000001</v>
      </c>
      <c r="P1317" s="8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4">
        <f t="shared" si="125"/>
        <v>42313.791666666672</v>
      </c>
      <c r="T1317" s="12">
        <f t="shared" si="126"/>
        <v>42278.248240740737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7"/>
        <v>1.3333333333333333E-5</v>
      </c>
      <c r="P1318" s="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4">
        <f t="shared" si="125"/>
        <v>42428.711909722217</v>
      </c>
      <c r="T1318" s="12">
        <f t="shared" si="126"/>
        <v>42393.711909722217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7"/>
        <v>5.7334999999999997E-2</v>
      </c>
      <c r="P1319" s="8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4">
        <f t="shared" si="125"/>
        <v>42572.333333333328</v>
      </c>
      <c r="T1319" s="12">
        <f t="shared" si="126"/>
        <v>42519.985486111109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7"/>
        <v>0.15325</v>
      </c>
      <c r="P1320" s="8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4">
        <f t="shared" si="125"/>
        <v>42014.793657407412</v>
      </c>
      <c r="T1320" s="12">
        <f t="shared" si="126"/>
        <v>41984.793657407412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7"/>
        <v>0.15103448275862069</v>
      </c>
      <c r="P1321" s="8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4">
        <f t="shared" si="125"/>
        <v>41831.416666666664</v>
      </c>
      <c r="T1321" s="12">
        <f t="shared" si="126"/>
        <v>41816.562094907407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7"/>
        <v>5.0299999999999997E-3</v>
      </c>
      <c r="P1322" s="8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4">
        <f t="shared" si="125"/>
        <v>42734.708333333328</v>
      </c>
      <c r="T1322" s="12">
        <f t="shared" si="126"/>
        <v>42705.440347222218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7"/>
        <v>1.3028138528138528E-2</v>
      </c>
      <c r="P1323" s="8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4">
        <f t="shared" si="125"/>
        <v>42727.49927083333</v>
      </c>
      <c r="T1323" s="12">
        <f t="shared" si="126"/>
        <v>42697.49927083333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7"/>
        <v>3.0285714285714286E-3</v>
      </c>
      <c r="P1324" s="8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4">
        <f t="shared" si="125"/>
        <v>42145.406539351854</v>
      </c>
      <c r="T1324" s="12">
        <f t="shared" si="126"/>
        <v>42115.406539351854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7"/>
        <v>8.8800000000000004E-2</v>
      </c>
      <c r="P1325" s="8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4">
        <f t="shared" si="125"/>
        <v>42486.038194444445</v>
      </c>
      <c r="T1325" s="12">
        <f t="shared" si="126"/>
        <v>42451.448449074072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7"/>
        <v>9.8400000000000001E-2</v>
      </c>
      <c r="P1326" s="8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4">
        <f t="shared" si="125"/>
        <v>42656.383703703701</v>
      </c>
      <c r="T1326" s="12">
        <f t="shared" si="126"/>
        <v>42626.383703703701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7"/>
        <v>2.4299999999999999E-2</v>
      </c>
      <c r="P1327" s="8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4">
        <f t="shared" si="125"/>
        <v>42733.836053240739</v>
      </c>
      <c r="T1327" s="12">
        <f t="shared" si="126"/>
        <v>42703.836053240739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7"/>
        <v>1.1299999999999999E-2</v>
      </c>
      <c r="P1328" s="8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4">
        <f t="shared" si="125"/>
        <v>42019.541990740734</v>
      </c>
      <c r="T1328" s="12">
        <f t="shared" si="126"/>
        <v>41974.541990740734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7"/>
        <v>3.5520833333333335E-2</v>
      </c>
      <c r="P1329" s="8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4">
        <f t="shared" si="125"/>
        <v>42153.428645833337</v>
      </c>
      <c r="T1329" s="12">
        <f t="shared" si="126"/>
        <v>42123.428645833337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7"/>
        <v>2.3306666666666667E-2</v>
      </c>
      <c r="P1330" s="8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4">
        <f t="shared" si="125"/>
        <v>42657.392754629633</v>
      </c>
      <c r="T1330" s="12">
        <f t="shared" si="126"/>
        <v>42612.392754629633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7"/>
        <v>8.1600000000000006E-3</v>
      </c>
      <c r="P1331" s="8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4">
        <f t="shared" si="125"/>
        <v>41975.013252314813</v>
      </c>
      <c r="T1331" s="12">
        <f t="shared" si="126"/>
        <v>41934.971585648149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7"/>
        <v>0.22494285714285714</v>
      </c>
      <c r="P1332" s="8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4">
        <f t="shared" si="125"/>
        <v>42552.916666666672</v>
      </c>
      <c r="T1332" s="12">
        <f t="shared" si="126"/>
        <v>42522.026724537034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7"/>
        <v>1.3668E-2</v>
      </c>
      <c r="P1333" s="8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4">
        <f t="shared" si="125"/>
        <v>42599.25409722222</v>
      </c>
      <c r="T1333" s="12">
        <f t="shared" si="126"/>
        <v>42569.25409722222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7"/>
        <v>0</v>
      </c>
      <c r="P1334" s="8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4">
        <f t="shared" si="125"/>
        <v>42761.810277777782</v>
      </c>
      <c r="T1334" s="12">
        <f t="shared" si="126"/>
        <v>42731.810277777782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7"/>
        <v>0</v>
      </c>
      <c r="P1335" s="8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4">
        <f t="shared" si="125"/>
        <v>41835.856770833336</v>
      </c>
      <c r="T1335" s="12">
        <f t="shared" si="126"/>
        <v>41805.856770833336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7"/>
        <v>0.10754135338345865</v>
      </c>
      <c r="P1336" s="8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4">
        <f t="shared" si="125"/>
        <v>42440.524155092593</v>
      </c>
      <c r="T1336" s="12">
        <f t="shared" si="126"/>
        <v>42410.524155092593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7"/>
        <v>0.1976</v>
      </c>
      <c r="P1337" s="8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4">
        <f t="shared" si="125"/>
        <v>42343.686365740738</v>
      </c>
      <c r="T1337" s="12">
        <f t="shared" si="126"/>
        <v>42313.686365740738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7"/>
        <v>0.84946999999999995</v>
      </c>
      <c r="P1338" s="8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4">
        <f t="shared" si="125"/>
        <v>41990.613750000004</v>
      </c>
      <c r="T1338" s="12">
        <f t="shared" si="126"/>
        <v>41955.613750000004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7"/>
        <v>0.49381999999999998</v>
      </c>
      <c r="P1339" s="8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4">
        <f t="shared" si="125"/>
        <v>42797.327303240745</v>
      </c>
      <c r="T1339" s="12">
        <f t="shared" si="126"/>
        <v>42767.327303240745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7"/>
        <v>3.3033333333333331E-2</v>
      </c>
      <c r="P1340" s="8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4">
        <f t="shared" si="125"/>
        <v>42218.553622685184</v>
      </c>
      <c r="T1340" s="12">
        <f t="shared" si="126"/>
        <v>42188.553622685184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7"/>
        <v>6.6339999999999996E-2</v>
      </c>
      <c r="P1341" s="8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4">
        <f t="shared" si="125"/>
        <v>41981.438831018517</v>
      </c>
      <c r="T1341" s="12">
        <f t="shared" si="126"/>
        <v>41936.397164351853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7"/>
        <v>0</v>
      </c>
      <c r="P1342" s="8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4">
        <f t="shared" si="125"/>
        <v>41866.345520833333</v>
      </c>
      <c r="T1342" s="12">
        <f t="shared" si="126"/>
        <v>41836.345520833333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7"/>
        <v>0.7036</v>
      </c>
      <c r="P1343" s="8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4">
        <f t="shared" si="125"/>
        <v>42644.374039351853</v>
      </c>
      <c r="T1343" s="12">
        <f t="shared" si="126"/>
        <v>42612.374039351853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7"/>
        <v>2E-3</v>
      </c>
      <c r="P1344" s="8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4">
        <f t="shared" si="125"/>
        <v>42202.566423611104</v>
      </c>
      <c r="T1344" s="12">
        <f t="shared" si="126"/>
        <v>42172.566423611104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7"/>
        <v>1.02298</v>
      </c>
      <c r="P1345" s="8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4">
        <f t="shared" si="125"/>
        <v>42600.915972222225</v>
      </c>
      <c r="T1345" s="12">
        <f t="shared" si="126"/>
        <v>42542.276423611111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7"/>
        <v>3.7773333333333334</v>
      </c>
      <c r="P1346" s="8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4">
        <f t="shared" si="125"/>
        <v>42551.539803240739</v>
      </c>
      <c r="T1346" s="12">
        <f t="shared" si="126"/>
        <v>42522.539803240739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7"/>
        <v>1.25</v>
      </c>
      <c r="P1347" s="8">
        <f t="shared" ref="P1347:P1410" si="128">E1347/L1347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14">
        <f t="shared" ref="S1347:S1410" si="131">(((I1347/60)/60)/24)+DATE(1970,1,1)+(-6/24)</f>
        <v>41834.564340277779</v>
      </c>
      <c r="T1347" s="12">
        <f t="shared" ref="T1347:T1410" si="132">(((J1347/60)/60)/24)+DATE(1970,1,1)+(-6/24)</f>
        <v>41799.564340277779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33">E1348/D1348</f>
        <v>1.473265306122449</v>
      </c>
      <c r="P1348" s="8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4">
        <f t="shared" si="131"/>
        <v>41451.825821759259</v>
      </c>
      <c r="T1348" s="12">
        <f t="shared" si="132"/>
        <v>41421.825821759259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3"/>
        <v>1.022</v>
      </c>
      <c r="P1349" s="8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4">
        <f t="shared" si="131"/>
        <v>42070.388020833328</v>
      </c>
      <c r="T1349" s="12">
        <f t="shared" si="132"/>
        <v>42040.388020833328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3"/>
        <v>1.018723404255319</v>
      </c>
      <c r="P1350" s="8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4">
        <f t="shared" si="131"/>
        <v>41991.256168981476</v>
      </c>
      <c r="T1350" s="12">
        <f t="shared" si="132"/>
        <v>41963.256168981476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3"/>
        <v>2.0419999999999998</v>
      </c>
      <c r="P1351" s="8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4">
        <f t="shared" si="131"/>
        <v>42354.040972222225</v>
      </c>
      <c r="T1351" s="12">
        <f t="shared" si="132"/>
        <v>42317.08258101852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3"/>
        <v>1.0405</v>
      </c>
      <c r="P1352" s="8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4">
        <f t="shared" si="131"/>
        <v>42363.763124999998</v>
      </c>
      <c r="T1352" s="12">
        <f t="shared" si="132"/>
        <v>42333.763124999998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3"/>
        <v>1.0126500000000001</v>
      </c>
      <c r="P1353" s="8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4">
        <f t="shared" si="131"/>
        <v>42412.49009259259</v>
      </c>
      <c r="T1353" s="12">
        <f t="shared" si="132"/>
        <v>42382.49009259259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3"/>
        <v>1.3613999999999999</v>
      </c>
      <c r="P1354" s="8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4">
        <f t="shared" si="131"/>
        <v>42251.915972222225</v>
      </c>
      <c r="T1354" s="12">
        <f t="shared" si="132"/>
        <v>42200.328310185185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3"/>
        <v>1.3360000000000001</v>
      </c>
      <c r="P1355" s="8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4">
        <f t="shared" si="131"/>
        <v>41343.75</v>
      </c>
      <c r="T1355" s="12">
        <f t="shared" si="132"/>
        <v>41308.86791666667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3"/>
        <v>1.3025</v>
      </c>
      <c r="P1356" s="8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4">
        <f t="shared" si="131"/>
        <v>42532.557627314818</v>
      </c>
      <c r="T1356" s="12">
        <f t="shared" si="132"/>
        <v>42502.557627314818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3"/>
        <v>1.2267999999999999</v>
      </c>
      <c r="P1357" s="8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4">
        <f t="shared" si="131"/>
        <v>41243.166666666664</v>
      </c>
      <c r="T1357" s="12">
        <f t="shared" si="132"/>
        <v>41213.004687499997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3"/>
        <v>1.8281058823529412</v>
      </c>
      <c r="P1358" s="8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4">
        <f t="shared" si="131"/>
        <v>41459.788888888892</v>
      </c>
      <c r="T1358" s="12">
        <f t="shared" si="132"/>
        <v>41429.788888888892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3"/>
        <v>1.2529999999999999</v>
      </c>
      <c r="P1359" s="8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4">
        <f t="shared" si="131"/>
        <v>41333.999305555553</v>
      </c>
      <c r="T1359" s="12">
        <f t="shared" si="132"/>
        <v>41304.712233796294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3"/>
        <v>1.1166666666666667</v>
      </c>
      <c r="P1360" s="8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4">
        <f t="shared" si="131"/>
        <v>40719.320868055554</v>
      </c>
      <c r="T1360" s="12">
        <f t="shared" si="132"/>
        <v>40689.320868055554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3"/>
        <v>1.1575757575757575</v>
      </c>
      <c r="P1361" s="8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4">
        <f t="shared" si="131"/>
        <v>40730.564699074072</v>
      </c>
      <c r="T1361" s="12">
        <f t="shared" si="132"/>
        <v>40668.564699074072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3"/>
        <v>1.732</v>
      </c>
      <c r="P1362" s="8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4">
        <f t="shared" si="131"/>
        <v>41123.650694444441</v>
      </c>
      <c r="T1362" s="12">
        <f t="shared" si="132"/>
        <v>41095.650694444441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3"/>
        <v>1.2598333333333334</v>
      </c>
      <c r="P1363" s="8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4">
        <f t="shared" si="131"/>
        <v>41811.467268518521</v>
      </c>
      <c r="T1363" s="12">
        <f t="shared" si="132"/>
        <v>41781.467268518521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3"/>
        <v>1.091</v>
      </c>
      <c r="P1364" s="8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4">
        <f t="shared" si="131"/>
        <v>41524.684386574074</v>
      </c>
      <c r="T1364" s="12">
        <f t="shared" si="132"/>
        <v>41464.684386574074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3"/>
        <v>1</v>
      </c>
      <c r="P1365" s="8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4">
        <f t="shared" si="131"/>
        <v>42415.082638888889</v>
      </c>
      <c r="T1365" s="12">
        <f t="shared" si="132"/>
        <v>42396.5940625</v>
      </c>
    </row>
    <row r="1366" spans="1:20" ht="6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3"/>
        <v>1.1864285714285714</v>
      </c>
      <c r="P1366" s="8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4">
        <f t="shared" si="131"/>
        <v>42011.4456712963</v>
      </c>
      <c r="T1366" s="12">
        <f t="shared" si="132"/>
        <v>41951.445671296293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3"/>
        <v>1.0026666666666666</v>
      </c>
      <c r="P1367" s="8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4">
        <f t="shared" si="131"/>
        <v>42079.441574074073</v>
      </c>
      <c r="T1367" s="12">
        <f t="shared" si="132"/>
        <v>42049.483240740738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3"/>
        <v>1.2648920000000001</v>
      </c>
      <c r="P1368" s="8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4">
        <f t="shared" si="131"/>
        <v>41969.787766203706</v>
      </c>
      <c r="T1368" s="12">
        <f t="shared" si="132"/>
        <v>41924.746099537035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3"/>
        <v>1.1426000000000001</v>
      </c>
      <c r="P1369" s="8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4">
        <f t="shared" si="131"/>
        <v>42321.794560185182</v>
      </c>
      <c r="T1369" s="12">
        <f t="shared" si="132"/>
        <v>42291.752893518518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3"/>
        <v>1.107</v>
      </c>
      <c r="P1370" s="8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4">
        <f t="shared" si="131"/>
        <v>42169.940902777773</v>
      </c>
      <c r="T1370" s="12">
        <f t="shared" si="132"/>
        <v>42145.940902777773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3"/>
        <v>1.0534805315203954</v>
      </c>
      <c r="P1371" s="8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4">
        <f t="shared" si="131"/>
        <v>41740.344282407408</v>
      </c>
      <c r="T1371" s="12">
        <f t="shared" si="132"/>
        <v>41710.344282407408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3"/>
        <v>1.0366666666666666</v>
      </c>
      <c r="P1372" s="8">
        <f t="shared" si="128"/>
        <v>77.75</v>
      </c>
      <c r="Q1372" t="str">
        <f t="shared" si="129"/>
        <v>music</v>
      </c>
      <c r="R1372" t="str">
        <f t="shared" si="130"/>
        <v>rock</v>
      </c>
      <c r="S1372" s="14">
        <f t="shared" si="131"/>
        <v>41562.75335648148</v>
      </c>
      <c r="T1372" s="12">
        <f t="shared" si="132"/>
        <v>41547.75335648148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3"/>
        <v>1.0708672667523933</v>
      </c>
      <c r="P1373" s="8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4">
        <f t="shared" si="131"/>
        <v>42131.508587962962</v>
      </c>
      <c r="T1373" s="12">
        <f t="shared" si="132"/>
        <v>42101.508587962962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3"/>
        <v>1.24</v>
      </c>
      <c r="P1374" s="8">
        <f t="shared" si="128"/>
        <v>38.75</v>
      </c>
      <c r="Q1374" t="str">
        <f t="shared" si="129"/>
        <v>music</v>
      </c>
      <c r="R1374" t="str">
        <f t="shared" si="130"/>
        <v>rock</v>
      </c>
      <c r="S1374" s="14">
        <f t="shared" si="131"/>
        <v>41102.489953703705</v>
      </c>
      <c r="T1374" s="12">
        <f t="shared" si="132"/>
        <v>41072.489953703705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3"/>
        <v>1.0501</v>
      </c>
      <c r="P1375" s="8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4">
        <f t="shared" si="131"/>
        <v>42734.70177083333</v>
      </c>
      <c r="T1375" s="12">
        <f t="shared" si="132"/>
        <v>42704.70177083333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3"/>
        <v>1.8946666666666667</v>
      </c>
      <c r="P1376" s="8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4">
        <f t="shared" si="131"/>
        <v>42453.87023148148</v>
      </c>
      <c r="T1376" s="12">
        <f t="shared" si="132"/>
        <v>42423.911898148144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3"/>
        <v>1.7132499999999999</v>
      </c>
      <c r="P1377" s="8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4">
        <f t="shared" si="131"/>
        <v>42749.816192129627</v>
      </c>
      <c r="T1377" s="12">
        <f t="shared" si="132"/>
        <v>42719.816192129627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3"/>
        <v>2.5248648648648651</v>
      </c>
      <c r="P1378" s="8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4">
        <f t="shared" si="131"/>
        <v>42707.460717592592</v>
      </c>
      <c r="T1378" s="12">
        <f t="shared" si="132"/>
        <v>42677.419050925921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3"/>
        <v>1.1615384615384616</v>
      </c>
      <c r="P1379" s="8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4">
        <f t="shared" si="131"/>
        <v>42768.924305555556</v>
      </c>
      <c r="T1379" s="12">
        <f t="shared" si="132"/>
        <v>42746.969560185185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3"/>
        <v>2.0335000000000001</v>
      </c>
      <c r="P1380" s="8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4">
        <f t="shared" si="131"/>
        <v>42583.509374999994</v>
      </c>
      <c r="T1380" s="12">
        <f t="shared" si="132"/>
        <v>42568.509374999994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3"/>
        <v>1.1160000000000001</v>
      </c>
      <c r="P1381" s="8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4">
        <f t="shared" si="131"/>
        <v>42160.241620370376</v>
      </c>
      <c r="T1381" s="12">
        <f t="shared" si="132"/>
        <v>42130.241620370376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3"/>
        <v>4.24</v>
      </c>
      <c r="P1382" s="8">
        <f t="shared" si="128"/>
        <v>21.2</v>
      </c>
      <c r="Q1382" t="str">
        <f t="shared" si="129"/>
        <v>music</v>
      </c>
      <c r="R1382" t="str">
        <f t="shared" si="130"/>
        <v>rock</v>
      </c>
      <c r="S1382" s="14">
        <f t="shared" si="131"/>
        <v>42163.833333333328</v>
      </c>
      <c r="T1382" s="12">
        <f t="shared" si="132"/>
        <v>42141.512800925921</v>
      </c>
    </row>
    <row r="1383" spans="1:20" ht="6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3"/>
        <v>1.071</v>
      </c>
      <c r="P1383" s="8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4">
        <f t="shared" si="131"/>
        <v>42732.964409722219</v>
      </c>
      <c r="T1383" s="12">
        <f t="shared" si="132"/>
        <v>42702.964409722219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3"/>
        <v>1.043625</v>
      </c>
      <c r="P1384" s="8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4">
        <f t="shared" si="131"/>
        <v>41400.550185185188</v>
      </c>
      <c r="T1384" s="12">
        <f t="shared" si="132"/>
        <v>41370.550185185188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3"/>
        <v>2.124090909090909</v>
      </c>
      <c r="P1385" s="8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4">
        <f t="shared" si="131"/>
        <v>42726.824976851851</v>
      </c>
      <c r="T1385" s="12">
        <f t="shared" si="132"/>
        <v>42706.824976851851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3"/>
        <v>1.2408571428571429</v>
      </c>
      <c r="P1386" s="8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4">
        <f t="shared" si="131"/>
        <v>42190.485208333332</v>
      </c>
      <c r="T1386" s="12">
        <f t="shared" si="132"/>
        <v>42160.485208333332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3"/>
        <v>1.10406125</v>
      </c>
      <c r="P1387" s="8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4">
        <f t="shared" si="131"/>
        <v>42489.257638888885</v>
      </c>
      <c r="T1387" s="12">
        <f t="shared" si="132"/>
        <v>42433.438900462963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3"/>
        <v>2.1875</v>
      </c>
      <c r="P1388" s="8">
        <f t="shared" si="128"/>
        <v>62.5</v>
      </c>
      <c r="Q1388" t="str">
        <f t="shared" si="129"/>
        <v>music</v>
      </c>
      <c r="R1388" t="str">
        <f t="shared" si="130"/>
        <v>rock</v>
      </c>
      <c r="S1388" s="14">
        <f t="shared" si="131"/>
        <v>42214.396863425922</v>
      </c>
      <c r="T1388" s="12">
        <f t="shared" si="132"/>
        <v>42184.396863425922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3"/>
        <v>1.36625</v>
      </c>
      <c r="P1389" s="8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4">
        <f t="shared" si="131"/>
        <v>42157.9375</v>
      </c>
      <c r="T1389" s="12">
        <f t="shared" si="132"/>
        <v>42126.67123842593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3"/>
        <v>1.348074</v>
      </c>
      <c r="P1390" s="8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4">
        <f t="shared" si="131"/>
        <v>42660.426388888889</v>
      </c>
      <c r="T1390" s="12">
        <f t="shared" si="132"/>
        <v>42634.364780092597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3"/>
        <v>1.454</v>
      </c>
      <c r="P1391" s="8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4">
        <f t="shared" si="131"/>
        <v>42595.230983796297</v>
      </c>
      <c r="T1391" s="12">
        <f t="shared" si="132"/>
        <v>42565.230983796297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3"/>
        <v>1.0910714285714285</v>
      </c>
      <c r="P1392" s="8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4">
        <f t="shared" si="131"/>
        <v>42121.466666666667</v>
      </c>
      <c r="T1392" s="12">
        <f t="shared" si="132"/>
        <v>42087.553310185183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3"/>
        <v>1.1020000000000001</v>
      </c>
      <c r="P1393" s="8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4">
        <f t="shared" si="131"/>
        <v>42237.957638888889</v>
      </c>
      <c r="T1393" s="12">
        <f t="shared" si="132"/>
        <v>42193.400671296295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3"/>
        <v>1.1364000000000001</v>
      </c>
      <c r="P1394" s="8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4">
        <f t="shared" si="131"/>
        <v>42431.904930555553</v>
      </c>
      <c r="T1394" s="12">
        <f t="shared" si="132"/>
        <v>42400.904930555553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3"/>
        <v>1.0235000000000001</v>
      </c>
      <c r="P1395" s="8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4">
        <f t="shared" si="131"/>
        <v>42583.431979166664</v>
      </c>
      <c r="T1395" s="12">
        <f t="shared" si="132"/>
        <v>42553.431979166664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3"/>
        <v>1.2213333333333334</v>
      </c>
      <c r="P1396" s="8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4">
        <f t="shared" si="131"/>
        <v>42794.875</v>
      </c>
      <c r="T1396" s="12">
        <f t="shared" si="132"/>
        <v>42751.894976851851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3"/>
        <v>1.1188571428571428</v>
      </c>
      <c r="P1397" s="8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4">
        <f t="shared" si="131"/>
        <v>42749.65834490741</v>
      </c>
      <c r="T1397" s="12">
        <f t="shared" si="132"/>
        <v>42719.65834490741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3"/>
        <v>1.073</v>
      </c>
      <c r="P1398" s="8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4">
        <f t="shared" si="131"/>
        <v>42048.74863425926</v>
      </c>
      <c r="T1398" s="12">
        <f t="shared" si="132"/>
        <v>42018.74863425926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3"/>
        <v>1.1385000000000001</v>
      </c>
      <c r="P1399" s="8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4">
        <f t="shared" si="131"/>
        <v>42670.638194444444</v>
      </c>
      <c r="T1399" s="12">
        <f t="shared" si="132"/>
        <v>42640.667939814812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3"/>
        <v>1.0968181818181819</v>
      </c>
      <c r="P1400" s="8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4">
        <f t="shared" si="131"/>
        <v>42556.624236111107</v>
      </c>
      <c r="T1400" s="12">
        <f t="shared" si="132"/>
        <v>42526.624236111107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3"/>
        <v>1.2614444444444444</v>
      </c>
      <c r="P1401" s="8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4">
        <f t="shared" si="131"/>
        <v>41918.754317129627</v>
      </c>
      <c r="T1401" s="12">
        <f t="shared" si="132"/>
        <v>41888.754317129627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3"/>
        <v>1.6742857142857144</v>
      </c>
      <c r="P1402" s="8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4">
        <f t="shared" si="131"/>
        <v>42532.979166666672</v>
      </c>
      <c r="T1402" s="12">
        <f t="shared" si="132"/>
        <v>42498.091122685189</v>
      </c>
    </row>
    <row r="1403" spans="1:20" ht="6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3"/>
        <v>4.9652000000000003</v>
      </c>
      <c r="P1403" s="8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4">
        <f t="shared" si="131"/>
        <v>41420.74622685185</v>
      </c>
      <c r="T1403" s="12">
        <f t="shared" si="132"/>
        <v>41399.74622685185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3"/>
        <v>1.0915999999999999</v>
      </c>
      <c r="P1404" s="8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4">
        <f t="shared" si="131"/>
        <v>42124.761701388896</v>
      </c>
      <c r="T1404" s="12">
        <f t="shared" si="132"/>
        <v>42064.803368055553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3"/>
        <v>1.0257499999999999</v>
      </c>
      <c r="P1405" s="8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4">
        <f t="shared" si="131"/>
        <v>41480.812905092593</v>
      </c>
      <c r="T1405" s="12">
        <f t="shared" si="132"/>
        <v>41450.812905092593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3"/>
        <v>1.6620689655172414E-2</v>
      </c>
      <c r="P1406" s="8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4">
        <f t="shared" si="131"/>
        <v>42057.260243055556</v>
      </c>
      <c r="T1406" s="12">
        <f t="shared" si="132"/>
        <v>42032.260243055556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3"/>
        <v>4.1999999999999997E-3</v>
      </c>
      <c r="P1407" s="8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4">
        <f t="shared" si="131"/>
        <v>41971.472233796296</v>
      </c>
      <c r="T1407" s="12">
        <f t="shared" si="132"/>
        <v>41941.430567129632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3"/>
        <v>1.25E-3</v>
      </c>
      <c r="P1408" s="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4">
        <f t="shared" si="131"/>
        <v>42350.166666666672</v>
      </c>
      <c r="T1408" s="12">
        <f t="shared" si="132"/>
        <v>42297.182951388888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3"/>
        <v>5.0000000000000001E-3</v>
      </c>
      <c r="P1409" s="8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4">
        <f t="shared" si="131"/>
        <v>41863.286782407406</v>
      </c>
      <c r="T1409" s="12">
        <f t="shared" si="132"/>
        <v>41838.286782407406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3"/>
        <v>7.1999999999999995E-2</v>
      </c>
      <c r="P1410" s="8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4">
        <f t="shared" si="131"/>
        <v>42321.663842592592</v>
      </c>
      <c r="T1410" s="12">
        <f t="shared" si="132"/>
        <v>42291.622175925921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3"/>
        <v>0</v>
      </c>
      <c r="P1411" s="8" t="e">
        <f t="shared" ref="P1411:P1474" si="134">E1411/L1411</f>
        <v>#DIV/0!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14">
        <f t="shared" ref="S1411:S1474" si="137">(((I1411/60)/60)/24)+DATE(1970,1,1)+(-6/24)</f>
        <v>42004.925173611111</v>
      </c>
      <c r="T1411" s="12">
        <f t="shared" ref="T1411:T1474" si="138">(((J1411/60)/60)/24)+DATE(1970,1,1)+(-6/24)</f>
        <v>41944.883506944447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39">E1412/D1412</f>
        <v>1.6666666666666666E-4</v>
      </c>
      <c r="P1412" s="8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4">
        <f t="shared" si="137"/>
        <v>42524.068518518514</v>
      </c>
      <c r="T1412" s="12">
        <f t="shared" si="138"/>
        <v>42479.068518518514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9"/>
        <v>2.3333333333333335E-3</v>
      </c>
      <c r="P1413" s="8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4">
        <f t="shared" si="137"/>
        <v>42040.809027777781</v>
      </c>
      <c r="T1413" s="12">
        <f t="shared" si="138"/>
        <v>42012.809027777781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9"/>
        <v>4.5714285714285714E-2</v>
      </c>
      <c r="P1414" s="8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4">
        <f t="shared" si="137"/>
        <v>41976.813645833332</v>
      </c>
      <c r="T1414" s="12">
        <f t="shared" si="138"/>
        <v>41946.813645833332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9"/>
        <v>0.05</v>
      </c>
      <c r="P1415" s="8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4">
        <f t="shared" si="137"/>
        <v>42420.187152777777</v>
      </c>
      <c r="T1415" s="12">
        <f t="shared" si="138"/>
        <v>42360.187152777777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9"/>
        <v>2E-3</v>
      </c>
      <c r="P1416" s="8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4">
        <f t="shared" si="137"/>
        <v>42738.00309027778</v>
      </c>
      <c r="T1416" s="12">
        <f t="shared" si="138"/>
        <v>42708.00309027778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9"/>
        <v>0.18181818181818182</v>
      </c>
      <c r="P1417" s="8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4">
        <f t="shared" si="137"/>
        <v>42232.425821759258</v>
      </c>
      <c r="T1417" s="12">
        <f t="shared" si="138"/>
        <v>42192.425821759258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9"/>
        <v>0</v>
      </c>
      <c r="P1418" s="8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4">
        <f t="shared" si="137"/>
        <v>42329.717812499999</v>
      </c>
      <c r="T1418" s="12">
        <f t="shared" si="138"/>
        <v>42299.676145833335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9"/>
        <v>1.2222222222222223E-2</v>
      </c>
      <c r="P1419" s="8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4">
        <f t="shared" si="137"/>
        <v>42262.215972222228</v>
      </c>
      <c r="T1419" s="12">
        <f t="shared" si="138"/>
        <v>42231.90016203704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9"/>
        <v>2E-3</v>
      </c>
      <c r="P1420" s="8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4">
        <f t="shared" si="137"/>
        <v>42425.206412037034</v>
      </c>
      <c r="T1420" s="12">
        <f t="shared" si="138"/>
        <v>42395.206412037034</v>
      </c>
    </row>
    <row r="1421" spans="1:20" ht="6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9"/>
        <v>7.0634920634920634E-2</v>
      </c>
      <c r="P1421" s="8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4">
        <f t="shared" si="137"/>
        <v>42652.206238425926</v>
      </c>
      <c r="T1421" s="12">
        <f t="shared" si="138"/>
        <v>42622.206238425926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9"/>
        <v>2.7272727272727271E-2</v>
      </c>
      <c r="P1422" s="8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4">
        <f t="shared" si="137"/>
        <v>42549.417662037042</v>
      </c>
      <c r="T1422" s="12">
        <f t="shared" si="138"/>
        <v>42524.417662037042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9"/>
        <v>1E-3</v>
      </c>
      <c r="P1423" s="8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4">
        <f t="shared" si="137"/>
        <v>42043.665613425925</v>
      </c>
      <c r="T1423" s="12">
        <f t="shared" si="138"/>
        <v>42013.665613425925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9"/>
        <v>1.0399999999999999E-3</v>
      </c>
      <c r="P1424" s="8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4">
        <f t="shared" si="137"/>
        <v>42633.989629629628</v>
      </c>
      <c r="T1424" s="12">
        <f t="shared" si="138"/>
        <v>42603.989629629628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9"/>
        <v>3.3333333333333335E-3</v>
      </c>
      <c r="P1425" s="8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4">
        <f t="shared" si="137"/>
        <v>42370.110312500001</v>
      </c>
      <c r="T1425" s="12">
        <f t="shared" si="138"/>
        <v>42340.110312500001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9"/>
        <v>0.2036</v>
      </c>
      <c r="P1426" s="8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4">
        <f t="shared" si="137"/>
        <v>42689.509282407409</v>
      </c>
      <c r="T1426" s="12">
        <f t="shared" si="138"/>
        <v>42676.467615740738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9"/>
        <v>0</v>
      </c>
      <c r="P1427" s="8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4">
        <f t="shared" si="137"/>
        <v>42122.881469907406</v>
      </c>
      <c r="T1427" s="12">
        <f t="shared" si="138"/>
        <v>42092.881469907406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9"/>
        <v>0</v>
      </c>
      <c r="P1428" s="8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4">
        <f t="shared" si="137"/>
        <v>42240.140277777777</v>
      </c>
      <c r="T1428" s="12">
        <f t="shared" si="138"/>
        <v>42180.140277777777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9"/>
        <v>8.3799999999999999E-2</v>
      </c>
      <c r="P1429" s="8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4">
        <f t="shared" si="137"/>
        <v>42631.601678240739</v>
      </c>
      <c r="T1429" s="12">
        <f t="shared" si="138"/>
        <v>42601.601678240739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9"/>
        <v>4.4999999999999998E-2</v>
      </c>
      <c r="P1430" s="8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4">
        <f t="shared" si="137"/>
        <v>42462.088159722218</v>
      </c>
      <c r="T1430" s="12">
        <f t="shared" si="138"/>
        <v>42432.129826388889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9"/>
        <v>0</v>
      </c>
      <c r="P1431" s="8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4">
        <f t="shared" si="137"/>
        <v>42103.810671296291</v>
      </c>
      <c r="T1431" s="12">
        <f t="shared" si="138"/>
        <v>42073.810671296291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9"/>
        <v>8.0600000000000005E-2</v>
      </c>
      <c r="P1432" s="8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4">
        <f t="shared" si="137"/>
        <v>41992.563518518517</v>
      </c>
      <c r="T1432" s="12">
        <f t="shared" si="138"/>
        <v>41961.563518518517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9"/>
        <v>0.31947058823529412</v>
      </c>
      <c r="P1433" s="8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4">
        <f t="shared" si="137"/>
        <v>42334.002500000002</v>
      </c>
      <c r="T1433" s="12">
        <f t="shared" si="138"/>
        <v>42303.960833333331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9"/>
        <v>0</v>
      </c>
      <c r="P1434" s="8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4">
        <f t="shared" si="137"/>
        <v>42205.530416666668</v>
      </c>
      <c r="T1434" s="12">
        <f t="shared" si="138"/>
        <v>42175.530416666668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9"/>
        <v>6.7083333333333328E-2</v>
      </c>
      <c r="P1435" s="8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4">
        <f t="shared" si="137"/>
        <v>42714.208333333328</v>
      </c>
      <c r="T1435" s="12">
        <f t="shared" si="138"/>
        <v>42673.375868055555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9"/>
        <v>9.987804878048781E-2</v>
      </c>
      <c r="P1436" s="8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4">
        <f t="shared" si="137"/>
        <v>42163.375</v>
      </c>
      <c r="T1436" s="12">
        <f t="shared" si="138"/>
        <v>42142.517106481479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9"/>
        <v>1E-3</v>
      </c>
      <c r="P1437" s="8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4">
        <f t="shared" si="137"/>
        <v>42288.530324074076</v>
      </c>
      <c r="T1437" s="12">
        <f t="shared" si="138"/>
        <v>42258.530324074076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9"/>
        <v>7.7000000000000002E-3</v>
      </c>
      <c r="P1438" s="8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4">
        <f t="shared" si="137"/>
        <v>42421.10019675926</v>
      </c>
      <c r="T1438" s="12">
        <f t="shared" si="138"/>
        <v>42391.10019675926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9"/>
        <v>0.26900000000000002</v>
      </c>
      <c r="P1439" s="8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4">
        <f t="shared" si="137"/>
        <v>41832.957638888889</v>
      </c>
      <c r="T1439" s="12">
        <f t="shared" si="138"/>
        <v>41796.281701388885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9"/>
        <v>0.03</v>
      </c>
      <c r="P1440" s="8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4">
        <f t="shared" si="137"/>
        <v>42487.329861111109</v>
      </c>
      <c r="T1440" s="12">
        <f t="shared" si="138"/>
        <v>42457.621516203704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9"/>
        <v>6.6055045871559637E-2</v>
      </c>
      <c r="P1441" s="8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4">
        <f t="shared" si="137"/>
        <v>42070.579872685179</v>
      </c>
      <c r="T1441" s="12">
        <f t="shared" si="138"/>
        <v>42040.579872685179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9"/>
        <v>7.6923076923076926E-5</v>
      </c>
      <c r="P1442" s="8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4">
        <f t="shared" si="137"/>
        <v>42516.498414351852</v>
      </c>
      <c r="T1442" s="12">
        <f t="shared" si="138"/>
        <v>42486.498414351852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9"/>
        <v>1.1222222222222222E-2</v>
      </c>
      <c r="P1443" s="8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4">
        <f t="shared" si="137"/>
        <v>42258.515844907408</v>
      </c>
      <c r="T1443" s="12">
        <f t="shared" si="138"/>
        <v>42198.515844907408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9"/>
        <v>0</v>
      </c>
      <c r="P1444" s="8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4">
        <f t="shared" si="137"/>
        <v>42515.39534722222</v>
      </c>
      <c r="T1444" s="12">
        <f t="shared" si="138"/>
        <v>42485.39534722222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9"/>
        <v>0</v>
      </c>
      <c r="P1445" s="8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4">
        <f t="shared" si="137"/>
        <v>42737.676030092596</v>
      </c>
      <c r="T1445" s="12">
        <f t="shared" si="138"/>
        <v>42707.676030092596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9"/>
        <v>0</v>
      </c>
      <c r="P1446" s="8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4">
        <f t="shared" si="137"/>
        <v>42259.623402777783</v>
      </c>
      <c r="T1446" s="12">
        <f t="shared" si="138"/>
        <v>42199.623402777783</v>
      </c>
    </row>
    <row r="1447" spans="1:20" ht="6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9"/>
        <v>0</v>
      </c>
      <c r="P1447" s="8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4">
        <f t="shared" si="137"/>
        <v>42169.292303240742</v>
      </c>
      <c r="T1447" s="12">
        <f t="shared" si="138"/>
        <v>42139.292303240742</v>
      </c>
    </row>
    <row r="1448" spans="1:20" ht="6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9"/>
        <v>0</v>
      </c>
      <c r="P1448" s="8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4">
        <f t="shared" si="137"/>
        <v>42481.197662037041</v>
      </c>
      <c r="T1448" s="12">
        <f t="shared" si="138"/>
        <v>42461.197662037041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9"/>
        <v>1.4999999999999999E-4</v>
      </c>
      <c r="P1449" s="8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4">
        <f t="shared" si="137"/>
        <v>42559.480717592596</v>
      </c>
      <c r="T1449" s="12">
        <f t="shared" si="138"/>
        <v>42529.480717592596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9"/>
        <v>0</v>
      </c>
      <c r="P1450" s="8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4">
        <f t="shared" si="137"/>
        <v>42145.975694444445</v>
      </c>
      <c r="T1450" s="12">
        <f t="shared" si="138"/>
        <v>42115.686550925922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9"/>
        <v>0</v>
      </c>
      <c r="P1451" s="8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4">
        <f t="shared" si="137"/>
        <v>42134.561400462961</v>
      </c>
      <c r="T1451" s="12">
        <f t="shared" si="138"/>
        <v>42086.561400462961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9"/>
        <v>1.0000000000000001E-5</v>
      </c>
      <c r="P1452" s="8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4">
        <f t="shared" si="137"/>
        <v>42419.921261574069</v>
      </c>
      <c r="T1452" s="12">
        <f t="shared" si="138"/>
        <v>42389.921261574069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9"/>
        <v>1.0554089709762533E-4</v>
      </c>
      <c r="P1453" s="8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4">
        <f t="shared" si="137"/>
        <v>41961.75068287037</v>
      </c>
      <c r="T1453" s="12">
        <f t="shared" si="138"/>
        <v>41931.709016203706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9"/>
        <v>0</v>
      </c>
      <c r="P1454" s="8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4">
        <f t="shared" si="137"/>
        <v>41848.453275462962</v>
      </c>
      <c r="T1454" s="12">
        <f t="shared" si="138"/>
        <v>41818.453275462962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9"/>
        <v>0</v>
      </c>
      <c r="P1455" s="8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4">
        <f t="shared" si="137"/>
        <v>42840.404479166667</v>
      </c>
      <c r="T1455" s="12">
        <f t="shared" si="138"/>
        <v>42795.446145833332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9"/>
        <v>8.5714285714285719E-3</v>
      </c>
      <c r="P1456" s="8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4">
        <f t="shared" si="137"/>
        <v>42484.665972222225</v>
      </c>
      <c r="T1456" s="12">
        <f t="shared" si="138"/>
        <v>42463.616666666669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9"/>
        <v>0.105</v>
      </c>
      <c r="P1457" s="8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4">
        <f t="shared" si="137"/>
        <v>41887.318749999999</v>
      </c>
      <c r="T1457" s="12">
        <f t="shared" si="138"/>
        <v>41832.422685185185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9"/>
        <v>2.9000000000000001E-2</v>
      </c>
      <c r="P1458" s="8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4">
        <f t="shared" si="137"/>
        <v>42738.418576388889</v>
      </c>
      <c r="T1458" s="12">
        <f t="shared" si="138"/>
        <v>42708.418576388889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9"/>
        <v>0</v>
      </c>
      <c r="P1459" s="8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4">
        <f t="shared" si="137"/>
        <v>42319.688009259262</v>
      </c>
      <c r="T1459" s="12">
        <f t="shared" si="138"/>
        <v>42289.64634259259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9"/>
        <v>0</v>
      </c>
      <c r="P1460" s="8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4">
        <f t="shared" si="137"/>
        <v>41861.916666666664</v>
      </c>
      <c r="T1460" s="12">
        <f t="shared" si="138"/>
        <v>41831.455555555556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9"/>
        <v>0</v>
      </c>
      <c r="P1461" s="8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4">
        <f t="shared" si="137"/>
        <v>42340.475694444445</v>
      </c>
      <c r="T1461" s="12">
        <f t="shared" si="138"/>
        <v>42311.954814814817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9"/>
        <v>0</v>
      </c>
      <c r="P1462" s="8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4">
        <f t="shared" si="137"/>
        <v>41973.739583333328</v>
      </c>
      <c r="T1462" s="12">
        <f t="shared" si="138"/>
        <v>41915.646967592591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9"/>
        <v>1.012446</v>
      </c>
      <c r="P1463" s="8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4">
        <f t="shared" si="137"/>
        <v>41932.75</v>
      </c>
      <c r="T1463" s="12">
        <f t="shared" si="138"/>
        <v>41899.395300925928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9"/>
        <v>1.085175</v>
      </c>
      <c r="P1464" s="8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4">
        <f t="shared" si="137"/>
        <v>41374.412858796299</v>
      </c>
      <c r="T1464" s="12">
        <f t="shared" si="138"/>
        <v>41344.412858796299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9"/>
        <v>1.4766666666666666</v>
      </c>
      <c r="P1465" s="8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4">
        <f t="shared" si="137"/>
        <v>41371.619652777779</v>
      </c>
      <c r="T1465" s="12">
        <f t="shared" si="138"/>
        <v>41326.661319444444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9"/>
        <v>1.6319999999999999</v>
      </c>
      <c r="P1466" s="8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4">
        <f t="shared" si="137"/>
        <v>41321.411550925928</v>
      </c>
      <c r="T1466" s="12">
        <f t="shared" si="138"/>
        <v>41291.411550925928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9"/>
        <v>4.5641449999999999</v>
      </c>
      <c r="P1467" s="8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4">
        <f t="shared" si="137"/>
        <v>40989.875</v>
      </c>
      <c r="T1467" s="12">
        <f t="shared" si="138"/>
        <v>40959.484398148146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9"/>
        <v>1.0787731249999999</v>
      </c>
      <c r="P1468" s="8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4">
        <f t="shared" si="137"/>
        <v>42380.958333333328</v>
      </c>
      <c r="T1468" s="12">
        <f t="shared" si="138"/>
        <v>42339.922060185185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9"/>
        <v>1.1508</v>
      </c>
      <c r="P1469" s="8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4">
        <f t="shared" si="137"/>
        <v>40993.510243055556</v>
      </c>
      <c r="T1469" s="12">
        <f t="shared" si="138"/>
        <v>40933.55190972222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9"/>
        <v>1.0236842105263158</v>
      </c>
      <c r="P1470" s="8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4">
        <f t="shared" si="137"/>
        <v>40705.764456018522</v>
      </c>
      <c r="T1470" s="12">
        <f t="shared" si="138"/>
        <v>40645.764456018522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9"/>
        <v>1.0842485875706214</v>
      </c>
      <c r="P1471" s="8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4">
        <f t="shared" si="137"/>
        <v>41320.348483796297</v>
      </c>
      <c r="T1471" s="12">
        <f t="shared" si="138"/>
        <v>41290.348483796297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9"/>
        <v>1.2513333333333334</v>
      </c>
      <c r="P1472" s="8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4">
        <f t="shared" si="137"/>
        <v>41271.577118055553</v>
      </c>
      <c r="T1472" s="12">
        <f t="shared" si="138"/>
        <v>41250.577118055553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9"/>
        <v>1.03840625</v>
      </c>
      <c r="P1473" s="8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4">
        <f t="shared" si="137"/>
        <v>42103.707569444443</v>
      </c>
      <c r="T1473" s="12">
        <f t="shared" si="138"/>
        <v>42073.707569444443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9"/>
        <v>1.3870400000000001</v>
      </c>
      <c r="P1474" s="8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4">
        <f t="shared" si="137"/>
        <v>41563.292858796296</v>
      </c>
      <c r="T1474" s="12">
        <f t="shared" si="138"/>
        <v>41533.292858796296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9"/>
        <v>1.20516</v>
      </c>
      <c r="P1475" s="8">
        <f t="shared" ref="P1475:P1538" si="140">E1475/L1475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14">
        <f t="shared" ref="S1475:S1538" si="143">(((I1475/60)/60)/24)+DATE(1970,1,1)+(-6/24)</f>
        <v>40969.729618055557</v>
      </c>
      <c r="T1475" s="12">
        <f t="shared" ref="T1475:T1538" si="144">(((J1475/60)/60)/24)+DATE(1970,1,1)+(-6/24)</f>
        <v>40939.729618055557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45">E1476/D1476</f>
        <v>1.1226666666666667</v>
      </c>
      <c r="P1476" s="8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4">
        <f t="shared" si="143"/>
        <v>41530.477916666663</v>
      </c>
      <c r="T1476" s="12">
        <f t="shared" si="144"/>
        <v>41500.477916666663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5"/>
        <v>1.8866966666666667</v>
      </c>
      <c r="P1477" s="8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4">
        <f t="shared" si="143"/>
        <v>41992.957638888889</v>
      </c>
      <c r="T1477" s="12">
        <f t="shared" si="144"/>
        <v>41960.472951388889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5"/>
        <v>6.6155466666666669</v>
      </c>
      <c r="P1478" s="8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4">
        <f t="shared" si="143"/>
        <v>40795.791921296295</v>
      </c>
      <c r="T1478" s="12">
        <f t="shared" si="144"/>
        <v>40765.791921296295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5"/>
        <v>1.1131</v>
      </c>
      <c r="P1479" s="8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4">
        <f t="shared" si="143"/>
        <v>40899.875</v>
      </c>
      <c r="T1479" s="12">
        <f t="shared" si="144"/>
        <v>40840.365787037037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5"/>
        <v>11.8161422</v>
      </c>
      <c r="P1480" s="8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4">
        <f t="shared" si="143"/>
        <v>41408.621678240743</v>
      </c>
      <c r="T1480" s="12">
        <f t="shared" si="144"/>
        <v>41394.621678240743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5"/>
        <v>1.37375</v>
      </c>
      <c r="P1481" s="8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4">
        <f t="shared" si="143"/>
        <v>41768.915972222225</v>
      </c>
      <c r="T1481" s="12">
        <f t="shared" si="144"/>
        <v>41754.495243055557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5"/>
        <v>1.170404</v>
      </c>
      <c r="P1482" s="8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4">
        <f t="shared" si="143"/>
        <v>41481.458333333336</v>
      </c>
      <c r="T1482" s="12">
        <f t="shared" si="144"/>
        <v>41464.684016203704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5"/>
        <v>2.1000000000000001E-2</v>
      </c>
      <c r="P1483" s="8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4">
        <f t="shared" si="143"/>
        <v>41580.672974537039</v>
      </c>
      <c r="T1483" s="12">
        <f t="shared" si="144"/>
        <v>41550.672974537039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5"/>
        <v>1E-3</v>
      </c>
      <c r="P1484" s="8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4">
        <f t="shared" si="143"/>
        <v>41159.07708333333</v>
      </c>
      <c r="T1484" s="12">
        <f t="shared" si="144"/>
        <v>41136.60805555556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5"/>
        <v>7.1428571428571426E-3</v>
      </c>
      <c r="P1485" s="8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4">
        <f t="shared" si="143"/>
        <v>42572.942997685182</v>
      </c>
      <c r="T1485" s="12">
        <f t="shared" si="144"/>
        <v>42547.942997685182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5"/>
        <v>0</v>
      </c>
      <c r="P1486" s="8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4">
        <f t="shared" si="143"/>
        <v>41111.368750000001</v>
      </c>
      <c r="T1486" s="12">
        <f t="shared" si="144"/>
        <v>41052.950960648144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5"/>
        <v>2.2388059701492536E-2</v>
      </c>
      <c r="P1487" s="8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4">
        <f t="shared" si="143"/>
        <v>42175.545983796299</v>
      </c>
      <c r="T1487" s="12">
        <f t="shared" si="144"/>
        <v>42130.545983796299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5"/>
        <v>2.3999999999999998E-3</v>
      </c>
      <c r="P1488" s="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4">
        <f t="shared" si="143"/>
        <v>42061.918530092589</v>
      </c>
      <c r="T1488" s="12">
        <f t="shared" si="144"/>
        <v>42031.918530092589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5"/>
        <v>0</v>
      </c>
      <c r="P1489" s="8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4">
        <f t="shared" si="143"/>
        <v>42584.667488425926</v>
      </c>
      <c r="T1489" s="12">
        <f t="shared" si="144"/>
        <v>42554.667488425926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5"/>
        <v>2.4E-2</v>
      </c>
      <c r="P1490" s="8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4">
        <f t="shared" si="143"/>
        <v>41644.313194444447</v>
      </c>
      <c r="T1490" s="12">
        <f t="shared" si="144"/>
        <v>41614.313194444447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5"/>
        <v>0</v>
      </c>
      <c r="P1491" s="8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4">
        <f t="shared" si="143"/>
        <v>41228.403379629628</v>
      </c>
      <c r="T1491" s="12">
        <f t="shared" si="144"/>
        <v>41198.361712962964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5"/>
        <v>0.30862068965517242</v>
      </c>
      <c r="P1492" s="8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4">
        <f t="shared" si="143"/>
        <v>41549.311041666668</v>
      </c>
      <c r="T1492" s="12">
        <f t="shared" si="144"/>
        <v>41520.311041666668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5"/>
        <v>8.3333333333333329E-2</v>
      </c>
      <c r="P1493" s="8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4">
        <f t="shared" si="143"/>
        <v>42050.401388888888</v>
      </c>
      <c r="T1493" s="12">
        <f t="shared" si="144"/>
        <v>41991.463460648149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5"/>
        <v>7.4999999999999997E-3</v>
      </c>
      <c r="P1494" s="8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4">
        <f t="shared" si="143"/>
        <v>40712.634791666671</v>
      </c>
      <c r="T1494" s="12">
        <f t="shared" si="144"/>
        <v>40682.634791666671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5"/>
        <v>0</v>
      </c>
      <c r="P1495" s="8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4">
        <f t="shared" si="143"/>
        <v>41441.616608796299</v>
      </c>
      <c r="T1495" s="12">
        <f t="shared" si="144"/>
        <v>41411.616608796299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5"/>
        <v>8.8999999999999996E-2</v>
      </c>
      <c r="P1496" s="8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4">
        <f t="shared" si="143"/>
        <v>42097.401388888888</v>
      </c>
      <c r="T1496" s="12">
        <f t="shared" si="144"/>
        <v>42067.472372685181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5"/>
        <v>0</v>
      </c>
      <c r="P1497" s="8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4">
        <f t="shared" si="143"/>
        <v>40782.539710648147</v>
      </c>
      <c r="T1497" s="12">
        <f t="shared" si="144"/>
        <v>40752.539710648147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5"/>
        <v>0</v>
      </c>
      <c r="P1498" s="8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4">
        <f t="shared" si="143"/>
        <v>41898.225219907406</v>
      </c>
      <c r="T1498" s="12">
        <f t="shared" si="144"/>
        <v>41838.225219907406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5"/>
        <v>6.666666666666667E-5</v>
      </c>
      <c r="P1499" s="8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4">
        <f t="shared" si="143"/>
        <v>41486.571527777778</v>
      </c>
      <c r="T1499" s="12">
        <f t="shared" si="144"/>
        <v>41444.39261574074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5"/>
        <v>1.9E-2</v>
      </c>
      <c r="P1500" s="8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4">
        <f t="shared" si="143"/>
        <v>41885.733541666668</v>
      </c>
      <c r="T1500" s="12">
        <f t="shared" si="144"/>
        <v>41840.733541666668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5"/>
        <v>2.5000000000000001E-3</v>
      </c>
      <c r="P1501" s="8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4">
        <f t="shared" si="143"/>
        <v>42586.757326388892</v>
      </c>
      <c r="T1501" s="12">
        <f t="shared" si="144"/>
        <v>42526.757326388892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5"/>
        <v>0.25035714285714283</v>
      </c>
      <c r="P1502" s="8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4">
        <f t="shared" si="143"/>
        <v>41395.654594907406</v>
      </c>
      <c r="T1502" s="12">
        <f t="shared" si="144"/>
        <v>41365.654594907406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5"/>
        <v>1.6633076923076924</v>
      </c>
      <c r="P1503" s="8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4">
        <f t="shared" si="143"/>
        <v>42193.333599537036</v>
      </c>
      <c r="T1503" s="12">
        <f t="shared" si="144"/>
        <v>42163.333599537036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5"/>
        <v>1.0144545454545455</v>
      </c>
      <c r="P1504" s="8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4">
        <f t="shared" si="143"/>
        <v>42454.666666666672</v>
      </c>
      <c r="T1504" s="12">
        <f t="shared" si="144"/>
        <v>42426.292592592596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5"/>
        <v>1.0789146666666667</v>
      </c>
      <c r="P1505" s="8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4">
        <f t="shared" si="143"/>
        <v>42666.097233796296</v>
      </c>
      <c r="T1505" s="12">
        <f t="shared" si="144"/>
        <v>42606.097233796296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5"/>
        <v>2.7793846153846156</v>
      </c>
      <c r="P1506" s="8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4">
        <f t="shared" si="143"/>
        <v>41800.106249999997</v>
      </c>
      <c r="T1506" s="12">
        <f t="shared" si="144"/>
        <v>41772.407685185186</v>
      </c>
    </row>
    <row r="1507" spans="1:20" ht="8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5"/>
        <v>1.0358125</v>
      </c>
      <c r="P1507" s="8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4">
        <f t="shared" si="143"/>
        <v>42451.584027777775</v>
      </c>
      <c r="T1507" s="12">
        <f t="shared" si="144"/>
        <v>42414.19332175926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5"/>
        <v>1.1140000000000001</v>
      </c>
      <c r="P1508" s="8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4">
        <f t="shared" si="143"/>
        <v>41844.535925925928</v>
      </c>
      <c r="T1508" s="12">
        <f t="shared" si="144"/>
        <v>41814.535925925928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5"/>
        <v>2.15</v>
      </c>
      <c r="P1509" s="8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4">
        <f t="shared" si="143"/>
        <v>40313.090277777781</v>
      </c>
      <c r="T1509" s="12">
        <f t="shared" si="144"/>
        <v>40254.200335648151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5"/>
        <v>1.1076216216216217</v>
      </c>
      <c r="P1510" s="8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4">
        <f t="shared" si="143"/>
        <v>41817.364363425928</v>
      </c>
      <c r="T1510" s="12">
        <f t="shared" si="144"/>
        <v>41786.364363425928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5"/>
        <v>1.2364125714285714</v>
      </c>
      <c r="P1511" s="8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4">
        <f t="shared" si="143"/>
        <v>42780.707638888889</v>
      </c>
      <c r="T1511" s="12">
        <f t="shared" si="144"/>
        <v>42751.283391203702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5"/>
        <v>1.0103500000000001</v>
      </c>
      <c r="P1512" s="8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4">
        <f t="shared" si="143"/>
        <v>41839.135162037033</v>
      </c>
      <c r="T1512" s="12">
        <f t="shared" si="144"/>
        <v>41809.135162037033</v>
      </c>
    </row>
    <row r="1513" spans="1:20" ht="6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5"/>
        <v>1.1179285714285714</v>
      </c>
      <c r="P1513" s="8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4">
        <f t="shared" si="143"/>
        <v>42326.375046296293</v>
      </c>
      <c r="T1513" s="12">
        <f t="shared" si="144"/>
        <v>42296.333379629628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5"/>
        <v>5.5877142857142861</v>
      </c>
      <c r="P1514" s="8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4">
        <f t="shared" si="143"/>
        <v>42771.434479166666</v>
      </c>
      <c r="T1514" s="12">
        <f t="shared" si="144"/>
        <v>42741.434479166666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5"/>
        <v>1.5001875</v>
      </c>
      <c r="P1515" s="8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4">
        <f t="shared" si="143"/>
        <v>41836.387337962966</v>
      </c>
      <c r="T1515" s="12">
        <f t="shared" si="144"/>
        <v>41806.387337962966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5"/>
        <v>1.0647599999999999</v>
      </c>
      <c r="P1516" s="8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4">
        <f t="shared" si="143"/>
        <v>42274.347685185188</v>
      </c>
      <c r="T1516" s="12">
        <f t="shared" si="144"/>
        <v>42234.347685185188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5"/>
        <v>1.57189</v>
      </c>
      <c r="P1517" s="8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4">
        <f t="shared" si="143"/>
        <v>42444.961770833332</v>
      </c>
      <c r="T1517" s="12">
        <f t="shared" si="144"/>
        <v>42415.003437499996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5"/>
        <v>1.0865882352941176</v>
      </c>
      <c r="P1518" s="8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4">
        <f t="shared" si="143"/>
        <v>42649.333333333328</v>
      </c>
      <c r="T1518" s="12">
        <f t="shared" si="144"/>
        <v>42619.216342592597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5"/>
        <v>1.6197999999999999</v>
      </c>
      <c r="P1519" s="8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4">
        <f t="shared" si="143"/>
        <v>41979</v>
      </c>
      <c r="T1519" s="12">
        <f t="shared" si="144"/>
        <v>41948.31658564815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5"/>
        <v>2.0536666666666665</v>
      </c>
      <c r="P1520" s="8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4">
        <f t="shared" si="143"/>
        <v>41790.5700462963</v>
      </c>
      <c r="T1520" s="12">
        <f t="shared" si="144"/>
        <v>41760.5700462963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5"/>
        <v>1.033638888888889</v>
      </c>
      <c r="P1521" s="8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4">
        <f t="shared" si="143"/>
        <v>41810.665972222225</v>
      </c>
      <c r="T1521" s="12">
        <f t="shared" si="144"/>
        <v>41782.491701388892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5"/>
        <v>1.0347222222222223</v>
      </c>
      <c r="P1522" s="8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4">
        <f t="shared" si="143"/>
        <v>41991.916666666672</v>
      </c>
      <c r="T1522" s="12">
        <f t="shared" si="144"/>
        <v>41955.607789351852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5"/>
        <v>1.0681333333333334</v>
      </c>
      <c r="P1523" s="8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4">
        <f t="shared" si="143"/>
        <v>42527.917719907404</v>
      </c>
      <c r="T1523" s="12">
        <f t="shared" si="144"/>
        <v>42492.917719907404</v>
      </c>
    </row>
    <row r="1524" spans="1:20" ht="6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5"/>
        <v>1.3896574712643677</v>
      </c>
      <c r="P1524" s="8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4">
        <f t="shared" si="143"/>
        <v>41929.580312500002</v>
      </c>
      <c r="T1524" s="12">
        <f t="shared" si="144"/>
        <v>41899.580312500002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5"/>
        <v>1.2484324324324325</v>
      </c>
      <c r="P1525" s="8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4">
        <f t="shared" si="143"/>
        <v>41995.75</v>
      </c>
      <c r="T1525" s="12">
        <f t="shared" si="144"/>
        <v>41964.501342592594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5"/>
        <v>2.0699999999999998</v>
      </c>
      <c r="P1526" s="8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4">
        <f t="shared" si="143"/>
        <v>42786.251041666663</v>
      </c>
      <c r="T1526" s="12">
        <f t="shared" si="144"/>
        <v>42756.251041666663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5"/>
        <v>1.7400576923076922</v>
      </c>
      <c r="P1527" s="8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4">
        <f t="shared" si="143"/>
        <v>42600.452986111108</v>
      </c>
      <c r="T1527" s="12">
        <f t="shared" si="144"/>
        <v>42570.452986111108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5"/>
        <v>1.2032608695652174</v>
      </c>
      <c r="P1528" s="8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4">
        <f t="shared" si="143"/>
        <v>42388.026006944448</v>
      </c>
      <c r="T1528" s="12">
        <f t="shared" si="144"/>
        <v>42339.026006944448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5"/>
        <v>1.1044428571428573</v>
      </c>
      <c r="P1529" s="8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4">
        <f t="shared" si="143"/>
        <v>42808.308865740735</v>
      </c>
      <c r="T1529" s="12">
        <f t="shared" si="144"/>
        <v>42780.350532407407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5"/>
        <v>2.8156666666666665</v>
      </c>
      <c r="P1530" s="8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4">
        <f t="shared" si="143"/>
        <v>42766.75</v>
      </c>
      <c r="T1530" s="12">
        <f t="shared" si="144"/>
        <v>42736.482893518521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5"/>
        <v>1.0067894736842105</v>
      </c>
      <c r="P1531" s="8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4">
        <f t="shared" si="143"/>
        <v>42082.337037037039</v>
      </c>
      <c r="T1531" s="12">
        <f t="shared" si="144"/>
        <v>42052.378703703704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5"/>
        <v>1.3482571428571428</v>
      </c>
      <c r="P1532" s="8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4">
        <f t="shared" si="143"/>
        <v>42300.517303240747</v>
      </c>
      <c r="T1532" s="12">
        <f t="shared" si="144"/>
        <v>42275.517303240747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5"/>
        <v>1.7595744680851064</v>
      </c>
      <c r="P1533" s="8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4">
        <f t="shared" si="143"/>
        <v>41973.875</v>
      </c>
      <c r="T1533" s="12">
        <f t="shared" si="144"/>
        <v>41941.552384259259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5"/>
        <v>4.8402000000000003</v>
      </c>
      <c r="P1534" s="8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4">
        <f t="shared" si="143"/>
        <v>42415.375</v>
      </c>
      <c r="T1534" s="12">
        <f t="shared" si="144"/>
        <v>42391.225289351853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5"/>
        <v>1.4514</v>
      </c>
      <c r="P1535" s="8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4">
        <f t="shared" si="143"/>
        <v>42491.915972222225</v>
      </c>
      <c r="T1535" s="12">
        <f t="shared" si="144"/>
        <v>42442.75204861111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5"/>
        <v>4.1773333333333333</v>
      </c>
      <c r="P1536" s="8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4">
        <f t="shared" si="143"/>
        <v>42251.42432870371</v>
      </c>
      <c r="T1536" s="12">
        <f t="shared" si="144"/>
        <v>42221.42432870371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5"/>
        <v>1.3242499999999999</v>
      </c>
      <c r="P1537" s="8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4">
        <f t="shared" si="143"/>
        <v>42513.666666666672</v>
      </c>
      <c r="T1537" s="12">
        <f t="shared" si="144"/>
        <v>42484.579062500001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5"/>
        <v>2.5030841666666666</v>
      </c>
      <c r="P1538" s="8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4">
        <f t="shared" si="143"/>
        <v>42243.552199074074</v>
      </c>
      <c r="T1538" s="12">
        <f t="shared" si="144"/>
        <v>42213.552199074074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5"/>
        <v>1.7989999999999999</v>
      </c>
      <c r="P1539" s="8">
        <f t="shared" ref="P1539:P1602" si="146">E1539/L1539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14">
        <f t="shared" ref="S1539:S1602" si="149">(((I1539/60)/60)/24)+DATE(1970,1,1)+(-6/24)</f>
        <v>42588.5</v>
      </c>
      <c r="T1539" s="12">
        <f t="shared" ref="T1539:T1602" si="150">(((J1539/60)/60)/24)+DATE(1970,1,1)+(-6/24)</f>
        <v>42552.065127314811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51">E1540/D1540</f>
        <v>1.0262857142857142</v>
      </c>
      <c r="P1540" s="8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4">
        <f t="shared" si="149"/>
        <v>42026.532060185185</v>
      </c>
      <c r="T1540" s="12">
        <f t="shared" si="150"/>
        <v>41981.532060185185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51"/>
        <v>1.359861</v>
      </c>
      <c r="P1541" s="8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4">
        <f t="shared" si="149"/>
        <v>42738.669201388882</v>
      </c>
      <c r="T1541" s="12">
        <f t="shared" si="150"/>
        <v>42705.669201388882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51"/>
        <v>1.1786666666666668</v>
      </c>
      <c r="P1542" s="8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4">
        <f t="shared" si="149"/>
        <v>41968.802083333328</v>
      </c>
      <c r="T1542" s="12">
        <f t="shared" si="150"/>
        <v>41938.75712962963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51"/>
        <v>3.3333333333333332E-4</v>
      </c>
      <c r="P1543" s="8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4">
        <f t="shared" si="149"/>
        <v>42004.462245370371</v>
      </c>
      <c r="T1543" s="12">
        <f t="shared" si="150"/>
        <v>41974.462245370371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51"/>
        <v>0.04</v>
      </c>
      <c r="P1544" s="8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4">
        <f t="shared" si="149"/>
        <v>42185.746527777781</v>
      </c>
      <c r="T1544" s="12">
        <f t="shared" si="150"/>
        <v>42170.746527777781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51"/>
        <v>4.4444444444444444E-3</v>
      </c>
      <c r="P1545" s="8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4">
        <f t="shared" si="149"/>
        <v>41965.301319444443</v>
      </c>
      <c r="T1545" s="12">
        <f t="shared" si="150"/>
        <v>41935.259652777779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51"/>
        <v>0</v>
      </c>
      <c r="P1546" s="8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4">
        <f t="shared" si="149"/>
        <v>42094.762499999997</v>
      </c>
      <c r="T1546" s="12">
        <f t="shared" si="150"/>
        <v>42052.801203703704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51"/>
        <v>3.3333333333333332E-4</v>
      </c>
      <c r="P1547" s="8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4">
        <f t="shared" si="149"/>
        <v>42065.636111111111</v>
      </c>
      <c r="T1547" s="12">
        <f t="shared" si="150"/>
        <v>42031.634652777779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51"/>
        <v>0.28899999999999998</v>
      </c>
      <c r="P1548" s="8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4">
        <f t="shared" si="149"/>
        <v>41898.962951388887</v>
      </c>
      <c r="T1548" s="12">
        <f t="shared" si="150"/>
        <v>41838.962951388887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51"/>
        <v>0</v>
      </c>
      <c r="P1549" s="8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4">
        <f t="shared" si="149"/>
        <v>42789.176875000005</v>
      </c>
      <c r="T1549" s="12">
        <f t="shared" si="150"/>
        <v>42782.176875000005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51"/>
        <v>8.5714285714285715E-2</v>
      </c>
      <c r="P1550" s="8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4">
        <f t="shared" si="149"/>
        <v>42316.673842592587</v>
      </c>
      <c r="T1550" s="12">
        <f t="shared" si="150"/>
        <v>42286.63217592593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51"/>
        <v>0.34</v>
      </c>
      <c r="P1551" s="8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4">
        <f t="shared" si="149"/>
        <v>42310.927766203706</v>
      </c>
      <c r="T1551" s="12">
        <f t="shared" si="150"/>
        <v>42280.886099537034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51"/>
        <v>0.13466666666666666</v>
      </c>
      <c r="P1552" s="8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4">
        <f t="shared" si="149"/>
        <v>42502.199467592596</v>
      </c>
      <c r="T1552" s="12">
        <f t="shared" si="150"/>
        <v>42472.199467592596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51"/>
        <v>0</v>
      </c>
      <c r="P1553" s="8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4">
        <f t="shared" si="149"/>
        <v>42151.574525462958</v>
      </c>
      <c r="T1553" s="12">
        <f t="shared" si="150"/>
        <v>42121.574525462958</v>
      </c>
    </row>
    <row r="1554" spans="1:20" ht="6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51"/>
        <v>0.49186046511627907</v>
      </c>
      <c r="P1554" s="8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4">
        <f t="shared" si="149"/>
        <v>41912.915972222225</v>
      </c>
      <c r="T1554" s="12">
        <f t="shared" si="150"/>
        <v>41892.438750000001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51"/>
        <v>0</v>
      </c>
      <c r="P1555" s="8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4">
        <f t="shared" si="149"/>
        <v>42249.032951388886</v>
      </c>
      <c r="T1555" s="12">
        <f t="shared" si="150"/>
        <v>42219.032951388886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1"/>
        <v>0</v>
      </c>
      <c r="P1556" s="8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4">
        <f t="shared" si="149"/>
        <v>42218.002199074079</v>
      </c>
      <c r="T1556" s="12">
        <f t="shared" si="150"/>
        <v>42188.002199074079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1"/>
        <v>0</v>
      </c>
      <c r="P1557" s="8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4">
        <f t="shared" si="149"/>
        <v>42264.458333333328</v>
      </c>
      <c r="T1557" s="12">
        <f t="shared" si="150"/>
        <v>42241.363796296297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1"/>
        <v>0.45133333333333331</v>
      </c>
      <c r="P1558" s="8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4">
        <f t="shared" si="149"/>
        <v>42554.903055555551</v>
      </c>
      <c r="T1558" s="12">
        <f t="shared" si="150"/>
        <v>42524.903055555551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1"/>
        <v>0.04</v>
      </c>
      <c r="P1559" s="8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4">
        <f t="shared" si="149"/>
        <v>41902.40315972222</v>
      </c>
      <c r="T1559" s="12">
        <f t="shared" si="150"/>
        <v>41871.40315972222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1"/>
        <v>4.6666666666666669E-2</v>
      </c>
      <c r="P1560" s="8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4">
        <f t="shared" si="149"/>
        <v>42244.258333333331</v>
      </c>
      <c r="T1560" s="12">
        <f t="shared" si="150"/>
        <v>42185.147673611107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1"/>
        <v>3.3333333333333335E-3</v>
      </c>
      <c r="P1561" s="8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4">
        <f t="shared" si="149"/>
        <v>42122.80322916666</v>
      </c>
      <c r="T1561" s="12">
        <f t="shared" si="150"/>
        <v>42107.80322916666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1"/>
        <v>3.7600000000000001E-2</v>
      </c>
      <c r="P1562" s="8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4">
        <f t="shared" si="149"/>
        <v>41955.812418981484</v>
      </c>
      <c r="T1562" s="12">
        <f t="shared" si="150"/>
        <v>41935.770752314813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1"/>
        <v>6.7000000000000002E-3</v>
      </c>
      <c r="P1563" s="8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4">
        <f t="shared" si="149"/>
        <v>41584.833368055559</v>
      </c>
      <c r="T1563" s="12">
        <f t="shared" si="150"/>
        <v>41554.791701388887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1"/>
        <v>0</v>
      </c>
      <c r="P1564" s="8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4">
        <f t="shared" si="149"/>
        <v>40148.784722222219</v>
      </c>
      <c r="T1564" s="12">
        <f t="shared" si="150"/>
        <v>40079.316157407404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1"/>
        <v>1.4166666666666666E-2</v>
      </c>
      <c r="P1565" s="8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4">
        <f t="shared" si="149"/>
        <v>41712.450821759259</v>
      </c>
      <c r="T1565" s="12">
        <f t="shared" si="150"/>
        <v>41652.492488425924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1"/>
        <v>1E-3</v>
      </c>
      <c r="P1566" s="8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4">
        <f t="shared" si="149"/>
        <v>42152.586805555555</v>
      </c>
      <c r="T1566" s="12">
        <f t="shared" si="150"/>
        <v>42121.117002314815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1"/>
        <v>2.5000000000000001E-2</v>
      </c>
      <c r="P1567" s="8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4">
        <f t="shared" si="149"/>
        <v>40702.479872685188</v>
      </c>
      <c r="T1567" s="12">
        <f t="shared" si="150"/>
        <v>40672.479872685188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1"/>
        <v>0.21249999999999999</v>
      </c>
      <c r="P1568" s="8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4">
        <f t="shared" si="149"/>
        <v>42578.666666666672</v>
      </c>
      <c r="T1568" s="12">
        <f t="shared" si="150"/>
        <v>42549.666712962964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1"/>
        <v>4.1176470588235294E-2</v>
      </c>
      <c r="P1569" s="8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4">
        <f t="shared" si="149"/>
        <v>41686.75</v>
      </c>
      <c r="T1569" s="12">
        <f t="shared" si="150"/>
        <v>41671.686863425923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1"/>
        <v>0.13639999999999999</v>
      </c>
      <c r="P1570" s="8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4">
        <f t="shared" si="149"/>
        <v>41996.812326388885</v>
      </c>
      <c r="T1570" s="12">
        <f t="shared" si="150"/>
        <v>41961.812326388885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1"/>
        <v>0</v>
      </c>
      <c r="P1571" s="8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4">
        <f t="shared" si="149"/>
        <v>41419.429560185185</v>
      </c>
      <c r="T1571" s="12">
        <f t="shared" si="150"/>
        <v>41389.429560185185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1"/>
        <v>0.41399999999999998</v>
      </c>
      <c r="P1572" s="8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4">
        <f t="shared" si="149"/>
        <v>42468.521782407406</v>
      </c>
      <c r="T1572" s="12">
        <f t="shared" si="150"/>
        <v>42438.563449074078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1"/>
        <v>6.6115702479338841E-3</v>
      </c>
      <c r="P1573" s="8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4">
        <f t="shared" si="149"/>
        <v>42174.519479166673</v>
      </c>
      <c r="T1573" s="12">
        <f t="shared" si="150"/>
        <v>42144.519479166673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1"/>
        <v>0.05</v>
      </c>
      <c r="P1574" s="8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4">
        <f t="shared" si="149"/>
        <v>42428.749305555553</v>
      </c>
      <c r="T1574" s="12">
        <f t="shared" si="150"/>
        <v>42403.783090277779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1"/>
        <v>2.4777777777777777E-2</v>
      </c>
      <c r="P1575" s="8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4">
        <f t="shared" si="149"/>
        <v>42825.915972222225</v>
      </c>
      <c r="T1575" s="12">
        <f t="shared" si="150"/>
        <v>42785.750023148154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1"/>
        <v>5.0599999999999999E-2</v>
      </c>
      <c r="P1576" s="8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4">
        <f t="shared" si="149"/>
        <v>42052.677418981482</v>
      </c>
      <c r="T1576" s="12">
        <f t="shared" si="150"/>
        <v>42017.677418981482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1"/>
        <v>0.2291</v>
      </c>
      <c r="P1577" s="8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4">
        <f t="shared" si="149"/>
        <v>41829.274259259262</v>
      </c>
      <c r="T1577" s="12">
        <f t="shared" si="150"/>
        <v>41799.274259259262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1"/>
        <v>0.13</v>
      </c>
      <c r="P1578" s="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4">
        <f t="shared" si="149"/>
        <v>42185.629259259258</v>
      </c>
      <c r="T1578" s="12">
        <f t="shared" si="150"/>
        <v>42140.629259259258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1"/>
        <v>5.4999999999999997E-3</v>
      </c>
      <c r="P1579" s="8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4">
        <f t="shared" si="149"/>
        <v>41114.597777777781</v>
      </c>
      <c r="T1579" s="12">
        <f t="shared" si="150"/>
        <v>41054.597777777781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1"/>
        <v>0.10806536636794939</v>
      </c>
      <c r="P1580" s="8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4">
        <f t="shared" si="149"/>
        <v>40422.833333333336</v>
      </c>
      <c r="T1580" s="12">
        <f t="shared" si="150"/>
        <v>40398.815868055557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1"/>
        <v>8.4008400840084006E-3</v>
      </c>
      <c r="P1581" s="8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4">
        <f t="shared" si="149"/>
        <v>41514.746423611112</v>
      </c>
      <c r="T1581" s="12">
        <f t="shared" si="150"/>
        <v>41481.746423611112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1"/>
        <v>0</v>
      </c>
      <c r="P1582" s="8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4">
        <f t="shared" si="149"/>
        <v>41049.800069444449</v>
      </c>
      <c r="T1582" s="12">
        <f t="shared" si="150"/>
        <v>40989.800069444449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1"/>
        <v>5.0000000000000001E-3</v>
      </c>
      <c r="P1583" s="8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4">
        <f t="shared" si="149"/>
        <v>42357.198958333334</v>
      </c>
      <c r="T1583" s="12">
        <f t="shared" si="150"/>
        <v>42325.198958333334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1"/>
        <v>9.2999999999999999E-2</v>
      </c>
      <c r="P1584" s="8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4">
        <f t="shared" si="149"/>
        <v>42303.638888888891</v>
      </c>
      <c r="T1584" s="12">
        <f t="shared" si="150"/>
        <v>42246.539965277778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1"/>
        <v>7.5000000000000002E-4</v>
      </c>
      <c r="P1585" s="8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4">
        <f t="shared" si="149"/>
        <v>41907.654988425929</v>
      </c>
      <c r="T1585" s="12">
        <f t="shared" si="150"/>
        <v>41877.654988425929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1"/>
        <v>0</v>
      </c>
      <c r="P1586" s="8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4">
        <f t="shared" si="149"/>
        <v>41789.399317129632</v>
      </c>
      <c r="T1586" s="12">
        <f t="shared" si="150"/>
        <v>41779.399317129632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1"/>
        <v>0.79</v>
      </c>
      <c r="P1587" s="8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4">
        <f t="shared" si="149"/>
        <v>42729.208333333328</v>
      </c>
      <c r="T1587" s="12">
        <f t="shared" si="150"/>
        <v>42707.645462962959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1"/>
        <v>0</v>
      </c>
      <c r="P1588" s="8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4">
        <f t="shared" si="149"/>
        <v>42098.812754629631</v>
      </c>
      <c r="T1588" s="12">
        <f t="shared" si="150"/>
        <v>42068.854421296302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1"/>
        <v>1.3333333333333334E-4</v>
      </c>
      <c r="P1589" s="8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4">
        <f t="shared" si="149"/>
        <v>41986.700983796298</v>
      </c>
      <c r="T1589" s="12">
        <f t="shared" si="150"/>
        <v>41956.700983796298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1"/>
        <v>0</v>
      </c>
      <c r="P1590" s="8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4">
        <f t="shared" si="149"/>
        <v>42035.591666666667</v>
      </c>
      <c r="T1590" s="12">
        <f t="shared" si="150"/>
        <v>42004.99998842593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1"/>
        <v>0</v>
      </c>
      <c r="P1591" s="8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4">
        <f t="shared" si="149"/>
        <v>42286.734791666662</v>
      </c>
      <c r="T1591" s="12">
        <f t="shared" si="150"/>
        <v>42256.734791666662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1"/>
        <v>1.7000000000000001E-2</v>
      </c>
      <c r="P1592" s="8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4">
        <f t="shared" si="149"/>
        <v>42270.607222222221</v>
      </c>
      <c r="T1592" s="12">
        <f t="shared" si="150"/>
        <v>42240.607222222221</v>
      </c>
    </row>
    <row r="1593" spans="1:20" ht="6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1"/>
        <v>0.29228571428571426</v>
      </c>
      <c r="P1593" s="8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4">
        <f t="shared" si="149"/>
        <v>42463.43450231482</v>
      </c>
      <c r="T1593" s="12">
        <f t="shared" si="150"/>
        <v>42433.476168981477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1"/>
        <v>0</v>
      </c>
      <c r="P1594" s="8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4">
        <f t="shared" si="149"/>
        <v>42090.781076388885</v>
      </c>
      <c r="T1594" s="12">
        <f t="shared" si="150"/>
        <v>42045.822743055556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1"/>
        <v>1.3636363636363637E-4</v>
      </c>
      <c r="P1595" s="8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4">
        <f t="shared" si="149"/>
        <v>42063.595543981486</v>
      </c>
      <c r="T1595" s="12">
        <f t="shared" si="150"/>
        <v>42033.595543981486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1"/>
        <v>0.20499999999999999</v>
      </c>
      <c r="P1596" s="8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4">
        <f t="shared" si="149"/>
        <v>42505.431249999994</v>
      </c>
      <c r="T1596" s="12">
        <f t="shared" si="150"/>
        <v>42445.462754629625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1"/>
        <v>2.8E-3</v>
      </c>
      <c r="P1597" s="8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4">
        <f t="shared" si="149"/>
        <v>41808.592361111114</v>
      </c>
      <c r="T1597" s="12">
        <f t="shared" si="150"/>
        <v>41779.800092592595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1"/>
        <v>2.3076923076923078E-2</v>
      </c>
      <c r="P1598" s="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4">
        <f t="shared" si="149"/>
        <v>41986.221863425926</v>
      </c>
      <c r="T1598" s="12">
        <f t="shared" si="150"/>
        <v>41941.180196759262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1"/>
        <v>0</v>
      </c>
      <c r="P1599" s="8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4">
        <f t="shared" si="149"/>
        <v>42633.104131944448</v>
      </c>
      <c r="T1599" s="12">
        <f t="shared" si="150"/>
        <v>42603.104131944448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1"/>
        <v>1.25E-3</v>
      </c>
      <c r="P1600" s="8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4">
        <f t="shared" si="149"/>
        <v>42211.417337962965</v>
      </c>
      <c r="T1600" s="12">
        <f t="shared" si="150"/>
        <v>42151.417337962965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1"/>
        <v>0</v>
      </c>
      <c r="P1601" s="8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4">
        <f t="shared" si="149"/>
        <v>42468.247407407413</v>
      </c>
      <c r="T1601" s="12">
        <f t="shared" si="150"/>
        <v>42438.28907407407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1"/>
        <v>7.3400000000000007E-2</v>
      </c>
      <c r="P1602" s="8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4">
        <f t="shared" si="149"/>
        <v>41834.96597222222</v>
      </c>
      <c r="T1602" s="12">
        <f t="shared" si="150"/>
        <v>41790.807314814818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1"/>
        <v>1.082492</v>
      </c>
      <c r="P1603" s="8">
        <f t="shared" ref="P1603:P1666" si="152">E1603/L1603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14">
        <f t="shared" ref="S1603:S1666" si="155">(((I1603/60)/60)/24)+DATE(1970,1,1)+(-6/24)</f>
        <v>40667.842974537038</v>
      </c>
      <c r="T1603" s="12">
        <f t="shared" ref="T1603:T1666" si="156">(((J1603/60)/60)/24)+DATE(1970,1,1)+(-6/24)</f>
        <v>40637.842974537038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57">E1604/D1604</f>
        <v>1.0016666666666667</v>
      </c>
      <c r="P1604" s="8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4">
        <f t="shared" si="155"/>
        <v>40830.708333333336</v>
      </c>
      <c r="T1604" s="12">
        <f t="shared" si="156"/>
        <v>40788.047650462962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7"/>
        <v>1.0003299999999999</v>
      </c>
      <c r="P1605" s="8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4">
        <f t="shared" si="155"/>
        <v>40935.919664351852</v>
      </c>
      <c r="T1605" s="12">
        <f t="shared" si="156"/>
        <v>40875.919664351852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7"/>
        <v>1.2210714285714286</v>
      </c>
      <c r="P1606" s="8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4">
        <f t="shared" si="155"/>
        <v>40985.55364583333</v>
      </c>
      <c r="T1606" s="12">
        <f t="shared" si="156"/>
        <v>40945.595312500001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7"/>
        <v>1.0069333333333335</v>
      </c>
      <c r="P1607" s="8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4">
        <f t="shared" si="155"/>
        <v>40756.041666666664</v>
      </c>
      <c r="T1607" s="12">
        <f t="shared" si="156"/>
        <v>40746.762881944444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7"/>
        <v>1.01004125</v>
      </c>
      <c r="P1608" s="8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4">
        <f t="shared" si="155"/>
        <v>40625.819884259261</v>
      </c>
      <c r="T1608" s="12">
        <f t="shared" si="156"/>
        <v>40535.861550925925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7"/>
        <v>1.4511000000000001</v>
      </c>
      <c r="P1609" s="8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4">
        <f t="shared" si="155"/>
        <v>41074.55846064815</v>
      </c>
      <c r="T1609" s="12">
        <f t="shared" si="156"/>
        <v>41053.55846064815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7"/>
        <v>1.0125</v>
      </c>
      <c r="P1610" s="8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4">
        <f t="shared" si="155"/>
        <v>41639.976388888892</v>
      </c>
      <c r="T1610" s="12">
        <f t="shared" si="156"/>
        <v>41607.58085648148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7"/>
        <v>1.1833333333333333</v>
      </c>
      <c r="P1611" s="8">
        <f t="shared" si="152"/>
        <v>443.75</v>
      </c>
      <c r="Q1611" t="str">
        <f t="shared" si="153"/>
        <v>music</v>
      </c>
      <c r="R1611" t="str">
        <f t="shared" si="154"/>
        <v>rock</v>
      </c>
      <c r="S1611" s="14">
        <f t="shared" si="155"/>
        <v>40849.083333333336</v>
      </c>
      <c r="T1611" s="12">
        <f t="shared" si="156"/>
        <v>40795.751261574071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7"/>
        <v>2.7185000000000001</v>
      </c>
      <c r="P1612" s="8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4">
        <f t="shared" si="155"/>
        <v>41258.674884259257</v>
      </c>
      <c r="T1612" s="12">
        <f t="shared" si="156"/>
        <v>41228.674884259257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7"/>
        <v>1.25125</v>
      </c>
      <c r="P1613" s="8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4">
        <f t="shared" si="155"/>
        <v>41429.75037037037</v>
      </c>
      <c r="T1613" s="12">
        <f t="shared" si="156"/>
        <v>41408.75037037037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7"/>
        <v>1.1000000000000001</v>
      </c>
      <c r="P1614" s="8">
        <f t="shared" si="152"/>
        <v>50</v>
      </c>
      <c r="Q1614" t="str">
        <f t="shared" si="153"/>
        <v>music</v>
      </c>
      <c r="R1614" t="str">
        <f t="shared" si="154"/>
        <v>rock</v>
      </c>
      <c r="S1614" s="14">
        <f t="shared" si="155"/>
        <v>41276.624814814815</v>
      </c>
      <c r="T1614" s="12">
        <f t="shared" si="156"/>
        <v>41246.624814814815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7"/>
        <v>1.0149999999999999</v>
      </c>
      <c r="P1615" s="8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4">
        <f t="shared" si="155"/>
        <v>41111.819467592592</v>
      </c>
      <c r="T1615" s="12">
        <f t="shared" si="156"/>
        <v>41081.819467592592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7"/>
        <v>1.0269999999999999</v>
      </c>
      <c r="P1616" s="8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4">
        <f t="shared" si="155"/>
        <v>41854.458333333336</v>
      </c>
      <c r="T1616" s="12">
        <f t="shared" si="156"/>
        <v>41794.731122685182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7"/>
        <v>1.1412500000000001</v>
      </c>
      <c r="P1617" s="8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4">
        <f t="shared" si="155"/>
        <v>40889.842546296299</v>
      </c>
      <c r="T1617" s="12">
        <f t="shared" si="156"/>
        <v>40844.800879629627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7"/>
        <v>1.042</v>
      </c>
      <c r="P1618" s="8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4">
        <f t="shared" si="155"/>
        <v>41235.666666666664</v>
      </c>
      <c r="T1618" s="12">
        <f t="shared" si="156"/>
        <v>41194.465520833335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7"/>
        <v>1.4585714285714286</v>
      </c>
      <c r="P1619" s="8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4">
        <f t="shared" si="155"/>
        <v>41579.541666666664</v>
      </c>
      <c r="T1619" s="12">
        <f t="shared" si="156"/>
        <v>41546.414212962962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7"/>
        <v>1.0506666666666666</v>
      </c>
      <c r="P1620" s="8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4">
        <f t="shared" si="155"/>
        <v>41341.404340277775</v>
      </c>
      <c r="T1620" s="12">
        <f t="shared" si="156"/>
        <v>41301.404340277775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7"/>
        <v>1.3333333333333333</v>
      </c>
      <c r="P1621" s="8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4">
        <f t="shared" si="155"/>
        <v>41896.93618055556</v>
      </c>
      <c r="T1621" s="12">
        <f t="shared" si="156"/>
        <v>41875.93618055556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7"/>
        <v>1.1299999999999999</v>
      </c>
      <c r="P1622" s="8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4">
        <f t="shared" si="155"/>
        <v>41328.089583333334</v>
      </c>
      <c r="T1622" s="12">
        <f t="shared" si="156"/>
        <v>41321.089583333334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7"/>
        <v>1.212</v>
      </c>
      <c r="P1623" s="8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4">
        <f t="shared" si="155"/>
        <v>41056.915972222225</v>
      </c>
      <c r="T1623" s="12">
        <f t="shared" si="156"/>
        <v>41003.35665509259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7"/>
        <v>1.0172463768115942</v>
      </c>
      <c r="P1624" s="8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4">
        <f t="shared" si="155"/>
        <v>41990.082638888889</v>
      </c>
      <c r="T1624" s="12">
        <f t="shared" si="156"/>
        <v>41950.04483796296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7"/>
        <v>1.0106666666666666</v>
      </c>
      <c r="P1625" s="8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4">
        <f t="shared" si="155"/>
        <v>41513.438530092593</v>
      </c>
      <c r="T1625" s="12">
        <f t="shared" si="156"/>
        <v>41453.438530092593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7"/>
        <v>1.18</v>
      </c>
      <c r="P1626" s="8">
        <f t="shared" si="152"/>
        <v>47.2</v>
      </c>
      <c r="Q1626" t="str">
        <f t="shared" si="153"/>
        <v>music</v>
      </c>
      <c r="R1626" t="str">
        <f t="shared" si="154"/>
        <v>rock</v>
      </c>
      <c r="S1626" s="14">
        <f t="shared" si="155"/>
        <v>41283.117303240739</v>
      </c>
      <c r="T1626" s="12">
        <f t="shared" si="156"/>
        <v>41243.117303240739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7"/>
        <v>1.5533333333333332</v>
      </c>
      <c r="P1627" s="8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4">
        <f t="shared" si="155"/>
        <v>41163.449687500004</v>
      </c>
      <c r="T1627" s="12">
        <f t="shared" si="156"/>
        <v>41135.449687500004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7"/>
        <v>1.0118750000000001</v>
      </c>
      <c r="P1628" s="8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4">
        <f t="shared" si="155"/>
        <v>41609.639664351853</v>
      </c>
      <c r="T1628" s="12">
        <f t="shared" si="156"/>
        <v>41579.597997685189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7"/>
        <v>1.17</v>
      </c>
      <c r="P1629" s="8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4">
        <f t="shared" si="155"/>
        <v>41238.957638888889</v>
      </c>
      <c r="T1629" s="12">
        <f t="shared" si="156"/>
        <v>41205.457048611112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7"/>
        <v>1.00925</v>
      </c>
      <c r="P1630" s="8">
        <f t="shared" si="152"/>
        <v>45.875</v>
      </c>
      <c r="Q1630" t="str">
        <f t="shared" si="153"/>
        <v>music</v>
      </c>
      <c r="R1630" t="str">
        <f t="shared" si="154"/>
        <v>rock</v>
      </c>
      <c r="S1630" s="14">
        <f t="shared" si="155"/>
        <v>41807.487060185187</v>
      </c>
      <c r="T1630" s="12">
        <f t="shared" si="156"/>
        <v>41774.487060185187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7"/>
        <v>1.0366666666666666</v>
      </c>
      <c r="P1631" s="8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4">
        <f t="shared" si="155"/>
        <v>41690.617280092592</v>
      </c>
      <c r="T1631" s="12">
        <f t="shared" si="156"/>
        <v>41645.617280092592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7"/>
        <v>2.6524999999999999</v>
      </c>
      <c r="P1632" s="8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4">
        <f t="shared" si="155"/>
        <v>40970.040972222225</v>
      </c>
      <c r="T1632" s="12">
        <f t="shared" si="156"/>
        <v>40939.587673611109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7"/>
        <v>1.5590999999999999</v>
      </c>
      <c r="P1633" s="8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4">
        <f t="shared" si="155"/>
        <v>41194.609502314815</v>
      </c>
      <c r="T1633" s="12">
        <f t="shared" si="156"/>
        <v>41164.609502314815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7"/>
        <v>1.0162500000000001</v>
      </c>
      <c r="P1634" s="8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4">
        <f t="shared" si="155"/>
        <v>40810.090902777774</v>
      </c>
      <c r="T1634" s="12">
        <f t="shared" si="156"/>
        <v>40750.090902777774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7"/>
        <v>1</v>
      </c>
      <c r="P1635" s="8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4">
        <f t="shared" si="155"/>
        <v>40923.958333333336</v>
      </c>
      <c r="T1635" s="12">
        <f t="shared" si="156"/>
        <v>40896.633750000001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7"/>
        <v>1.0049999999999999</v>
      </c>
      <c r="P1636" s="8">
        <f t="shared" si="152"/>
        <v>62.8125</v>
      </c>
      <c r="Q1636" t="str">
        <f t="shared" si="153"/>
        <v>music</v>
      </c>
      <c r="R1636" t="str">
        <f t="shared" si="154"/>
        <v>rock</v>
      </c>
      <c r="S1636" s="14">
        <f t="shared" si="155"/>
        <v>40695.999305555553</v>
      </c>
      <c r="T1636" s="12">
        <f t="shared" si="156"/>
        <v>40657.939826388887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7"/>
        <v>1.2529999999999999</v>
      </c>
      <c r="P1637" s="8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4">
        <f t="shared" si="155"/>
        <v>42562.618761574078</v>
      </c>
      <c r="T1637" s="12">
        <f t="shared" si="156"/>
        <v>42502.618761574078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7"/>
        <v>1.0355555555555556</v>
      </c>
      <c r="P1638" s="8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4">
        <f t="shared" si="155"/>
        <v>40705.916666666664</v>
      </c>
      <c r="T1638" s="12">
        <f t="shared" si="156"/>
        <v>40662.83666666667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7"/>
        <v>1.038</v>
      </c>
      <c r="P1639" s="8">
        <f t="shared" si="152"/>
        <v>34.6</v>
      </c>
      <c r="Q1639" t="str">
        <f t="shared" si="153"/>
        <v>music</v>
      </c>
      <c r="R1639" t="str">
        <f t="shared" si="154"/>
        <v>rock</v>
      </c>
      <c r="S1639" s="14">
        <f t="shared" si="155"/>
        <v>40178.73541666667</v>
      </c>
      <c r="T1639" s="12">
        <f t="shared" si="156"/>
        <v>40122.501620370371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7"/>
        <v>1.05</v>
      </c>
      <c r="P1640" s="8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4">
        <f t="shared" si="155"/>
        <v>41333.642361111109</v>
      </c>
      <c r="T1640" s="12">
        <f t="shared" si="156"/>
        <v>41288.43712962963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7"/>
        <v>1</v>
      </c>
      <c r="P1641" s="8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4">
        <f t="shared" si="155"/>
        <v>40971.402372685188</v>
      </c>
      <c r="T1641" s="12">
        <f t="shared" si="156"/>
        <v>40941.402372685188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7"/>
        <v>1.6986000000000001</v>
      </c>
      <c r="P1642" s="8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4">
        <f t="shared" si="155"/>
        <v>40392.832638888889</v>
      </c>
      <c r="T1642" s="12">
        <f t="shared" si="156"/>
        <v>40378.98096064815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7"/>
        <v>1.014</v>
      </c>
      <c r="P1643" s="8">
        <f t="shared" si="152"/>
        <v>97.5</v>
      </c>
      <c r="Q1643" t="str">
        <f t="shared" si="153"/>
        <v>music</v>
      </c>
      <c r="R1643" t="str">
        <f t="shared" si="154"/>
        <v>pop</v>
      </c>
      <c r="S1643" s="14">
        <f t="shared" si="155"/>
        <v>41992.346574074079</v>
      </c>
      <c r="T1643" s="12">
        <f t="shared" si="156"/>
        <v>41962.346574074079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7"/>
        <v>1</v>
      </c>
      <c r="P1644" s="8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4">
        <f t="shared" si="155"/>
        <v>40707.774618055555</v>
      </c>
      <c r="T1644" s="12">
        <f t="shared" si="156"/>
        <v>40687.774618055555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7"/>
        <v>1.2470000000000001</v>
      </c>
      <c r="P1645" s="8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4">
        <f t="shared" si="155"/>
        <v>41176.574212962965</v>
      </c>
      <c r="T1645" s="12">
        <f t="shared" si="156"/>
        <v>41146.574212962965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7"/>
        <v>1.095</v>
      </c>
      <c r="P1646" s="8">
        <f t="shared" si="152"/>
        <v>85.546875</v>
      </c>
      <c r="Q1646" t="str">
        <f t="shared" si="153"/>
        <v>music</v>
      </c>
      <c r="R1646" t="str">
        <f t="shared" si="154"/>
        <v>pop</v>
      </c>
      <c r="S1646" s="14">
        <f t="shared" si="155"/>
        <v>41234.851388888892</v>
      </c>
      <c r="T1646" s="12">
        <f t="shared" si="156"/>
        <v>41174.80972222222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7"/>
        <v>1.1080000000000001</v>
      </c>
      <c r="P1647" s="8">
        <f t="shared" si="152"/>
        <v>554</v>
      </c>
      <c r="Q1647" t="str">
        <f t="shared" si="153"/>
        <v>music</v>
      </c>
      <c r="R1647" t="str">
        <f t="shared" si="154"/>
        <v>pop</v>
      </c>
      <c r="S1647" s="14">
        <f t="shared" si="155"/>
        <v>41535.367361111108</v>
      </c>
      <c r="T1647" s="12">
        <f t="shared" si="156"/>
        <v>41521.367361111108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7"/>
        <v>1.1020000000000001</v>
      </c>
      <c r="P1648" s="8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4">
        <f t="shared" si="155"/>
        <v>41865.507638888892</v>
      </c>
      <c r="T1648" s="12">
        <f t="shared" si="156"/>
        <v>41833.200266203705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7"/>
        <v>1.0471999999999999</v>
      </c>
      <c r="P1649" s="8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4">
        <f t="shared" si="155"/>
        <v>41069.159456018519</v>
      </c>
      <c r="T1649" s="12">
        <f t="shared" si="156"/>
        <v>41039.159456018519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7"/>
        <v>1.2526086956521738</v>
      </c>
      <c r="P1650" s="8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4">
        <f t="shared" si="155"/>
        <v>40622.412986111114</v>
      </c>
      <c r="T1650" s="12">
        <f t="shared" si="156"/>
        <v>40592.454652777778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7"/>
        <v>1.0058763157894737</v>
      </c>
      <c r="P1651" s="8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4">
        <f t="shared" si="155"/>
        <v>41782.434664351851</v>
      </c>
      <c r="T1651" s="12">
        <f t="shared" si="156"/>
        <v>41737.434664351851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7"/>
        <v>1.4155</v>
      </c>
      <c r="P1652" s="8">
        <f t="shared" si="152"/>
        <v>88.46875</v>
      </c>
      <c r="Q1652" t="str">
        <f t="shared" si="153"/>
        <v>music</v>
      </c>
      <c r="R1652" t="str">
        <f t="shared" si="154"/>
        <v>pop</v>
      </c>
      <c r="S1652" s="14">
        <f t="shared" si="155"/>
        <v>41556.185613425929</v>
      </c>
      <c r="T1652" s="12">
        <f t="shared" si="156"/>
        <v>41526.185613425929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7"/>
        <v>1.0075000000000001</v>
      </c>
      <c r="P1653" s="8">
        <f t="shared" si="152"/>
        <v>100.75</v>
      </c>
      <c r="Q1653" t="str">
        <f t="shared" si="153"/>
        <v>music</v>
      </c>
      <c r="R1653" t="str">
        <f t="shared" si="154"/>
        <v>pop</v>
      </c>
      <c r="S1653" s="14">
        <f t="shared" si="155"/>
        <v>40659.040972222225</v>
      </c>
      <c r="T1653" s="12">
        <f t="shared" si="156"/>
        <v>40625.650694444441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7"/>
        <v>1.0066666666666666</v>
      </c>
      <c r="P1654" s="8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4">
        <f t="shared" si="155"/>
        <v>41602.284641203703</v>
      </c>
      <c r="T1654" s="12">
        <f t="shared" si="156"/>
        <v>41572.242974537039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7"/>
        <v>1.7423040000000001</v>
      </c>
      <c r="P1655" s="8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4">
        <f t="shared" si="155"/>
        <v>40657.584444444445</v>
      </c>
      <c r="T1655" s="12">
        <f t="shared" si="156"/>
        <v>40626.584444444445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7"/>
        <v>1.199090909090909</v>
      </c>
      <c r="P1656" s="8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4">
        <f t="shared" si="155"/>
        <v>41017.640740740739</v>
      </c>
      <c r="T1656" s="12">
        <f t="shared" si="156"/>
        <v>40987.640740740739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7"/>
        <v>1.4286666666666668</v>
      </c>
      <c r="P1657" s="8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4">
        <f t="shared" si="155"/>
        <v>41004.500231481477</v>
      </c>
      <c r="T1657" s="12">
        <f t="shared" si="156"/>
        <v>40974.541898148149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7"/>
        <v>1.0033493333333334</v>
      </c>
      <c r="P1658" s="8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4">
        <f t="shared" si="155"/>
        <v>41256.678842592592</v>
      </c>
      <c r="T1658" s="12">
        <f t="shared" si="156"/>
        <v>41226.678842592592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7"/>
        <v>1.0493380000000001</v>
      </c>
      <c r="P1659" s="8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4">
        <f t="shared" si="155"/>
        <v>41053.532037037039</v>
      </c>
      <c r="T1659" s="12">
        <f t="shared" si="156"/>
        <v>41023.532037037039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7"/>
        <v>1.3223333333333334</v>
      </c>
      <c r="P1660" s="8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4">
        <f t="shared" si="155"/>
        <v>41261.347222222219</v>
      </c>
      <c r="T1660" s="12">
        <f t="shared" si="156"/>
        <v>41222.97184027778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7"/>
        <v>1.1279999999999999</v>
      </c>
      <c r="P1661" s="8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4">
        <f t="shared" si="155"/>
        <v>41625.25</v>
      </c>
      <c r="T1661" s="12">
        <f t="shared" si="156"/>
        <v>41596.663437499999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7"/>
        <v>12.5375</v>
      </c>
      <c r="P1662" s="8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4">
        <f t="shared" si="155"/>
        <v>42490.665972222225</v>
      </c>
      <c r="T1662" s="12">
        <f t="shared" si="156"/>
        <v>42459.443865740745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7"/>
        <v>1.0250632911392406</v>
      </c>
      <c r="P1663" s="8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4">
        <f t="shared" si="155"/>
        <v>42386.625</v>
      </c>
      <c r="T1663" s="12">
        <f t="shared" si="156"/>
        <v>42343.748043981483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7"/>
        <v>1.026375</v>
      </c>
      <c r="P1664" s="8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4">
        <f t="shared" si="155"/>
        <v>40907.99</v>
      </c>
      <c r="T1664" s="12">
        <f t="shared" si="156"/>
        <v>40847.948333333334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7"/>
        <v>1.08</v>
      </c>
      <c r="P1665" s="8">
        <f t="shared" si="152"/>
        <v>33.75</v>
      </c>
      <c r="Q1665" t="str">
        <f t="shared" si="153"/>
        <v>music</v>
      </c>
      <c r="R1665" t="str">
        <f t="shared" si="154"/>
        <v>pop</v>
      </c>
      <c r="S1665" s="14">
        <f t="shared" si="155"/>
        <v>42035.77207175926</v>
      </c>
      <c r="T1665" s="12">
        <f t="shared" si="156"/>
        <v>42005.77207175926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7"/>
        <v>1.2240879999999998</v>
      </c>
      <c r="P1666" s="8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4">
        <f t="shared" si="155"/>
        <v>40983.915972222225</v>
      </c>
      <c r="T1666" s="12">
        <f t="shared" si="156"/>
        <v>40939.511782407404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7"/>
        <v>1.1945714285714286</v>
      </c>
      <c r="P1667" s="8">
        <f t="shared" ref="P1667:P1730" si="158">E1667/L1667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14">
        <f t="shared" ref="S1667:S1730" si="161">(((I1667/60)/60)/24)+DATE(1970,1,1)+(-6/24)</f>
        <v>40595.875</v>
      </c>
      <c r="T1667" s="12">
        <f t="shared" ref="T1667:T1730" si="162">(((J1667/60)/60)/24)+DATE(1970,1,1)+(-6/24)</f>
        <v>40564.399456018517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63">E1668/D1668</f>
        <v>1.6088</v>
      </c>
      <c r="P1668" s="8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4">
        <f t="shared" si="161"/>
        <v>41360.961493055554</v>
      </c>
      <c r="T1668" s="12">
        <f t="shared" si="162"/>
        <v>41331.003159722226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3"/>
        <v>1.2685294117647059</v>
      </c>
      <c r="P1669" s="8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4">
        <f t="shared" si="161"/>
        <v>41709.040972222225</v>
      </c>
      <c r="T1669" s="12">
        <f t="shared" si="162"/>
        <v>41681.8205787037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3"/>
        <v>1.026375</v>
      </c>
      <c r="P1670" s="8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4">
        <f t="shared" si="161"/>
        <v>40874.941423611112</v>
      </c>
      <c r="T1670" s="12">
        <f t="shared" si="162"/>
        <v>40844.89975694444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3"/>
        <v>1.3975</v>
      </c>
      <c r="P1671" s="8">
        <f t="shared" si="158"/>
        <v>53.75</v>
      </c>
      <c r="Q1671" t="str">
        <f t="shared" si="159"/>
        <v>music</v>
      </c>
      <c r="R1671" t="str">
        <f t="shared" si="160"/>
        <v>pop</v>
      </c>
      <c r="S1671" s="14">
        <f t="shared" si="161"/>
        <v>42521.635138888887</v>
      </c>
      <c r="T1671" s="12">
        <f t="shared" si="162"/>
        <v>42461.635138888887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3"/>
        <v>1.026</v>
      </c>
      <c r="P1672" s="8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4">
        <f t="shared" si="161"/>
        <v>40363.916666666664</v>
      </c>
      <c r="T1672" s="12">
        <f t="shared" si="162"/>
        <v>40313.680543981485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3"/>
        <v>1.0067349999999999</v>
      </c>
      <c r="P1673" s="8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4">
        <f t="shared" si="161"/>
        <v>42583.29414351852</v>
      </c>
      <c r="T1673" s="12">
        <f t="shared" si="162"/>
        <v>42553.29414351852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3"/>
        <v>1.1294117647058823</v>
      </c>
      <c r="P1674" s="8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4">
        <f t="shared" si="161"/>
        <v>41064.406597222223</v>
      </c>
      <c r="T1674" s="12">
        <f t="shared" si="162"/>
        <v>41034.406597222223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3"/>
        <v>1.2809523809523808</v>
      </c>
      <c r="P1675" s="8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4">
        <f t="shared" si="161"/>
        <v>42069.628379629634</v>
      </c>
      <c r="T1675" s="12">
        <f t="shared" si="162"/>
        <v>42039.628379629634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3"/>
        <v>2.0169999999999999</v>
      </c>
      <c r="P1676" s="8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4">
        <f t="shared" si="161"/>
        <v>42600.040972222225</v>
      </c>
      <c r="T1676" s="12">
        <f t="shared" si="162"/>
        <v>42569.355393518519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3"/>
        <v>1.37416</v>
      </c>
      <c r="P1677" s="8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4">
        <f t="shared" si="161"/>
        <v>40832.668749999997</v>
      </c>
      <c r="T1677" s="12">
        <f t="shared" si="162"/>
        <v>40802.483101851853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3"/>
        <v>1.1533333333333333</v>
      </c>
      <c r="P1678" s="8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4">
        <f t="shared" si="161"/>
        <v>41019.915972222225</v>
      </c>
      <c r="T1678" s="12">
        <f t="shared" si="162"/>
        <v>40973.47623842593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3"/>
        <v>1.1166666666666667</v>
      </c>
      <c r="P1679" s="8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4">
        <f t="shared" si="161"/>
        <v>42475.999305555553</v>
      </c>
      <c r="T1679" s="12">
        <f t="shared" si="162"/>
        <v>42416.157129629632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3"/>
        <v>1.1839999999999999</v>
      </c>
      <c r="P1680" s="8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4">
        <f t="shared" si="161"/>
        <v>41676.604988425926</v>
      </c>
      <c r="T1680" s="12">
        <f t="shared" si="162"/>
        <v>41662.604988425926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3"/>
        <v>1.75</v>
      </c>
      <c r="P1681" s="8">
        <f t="shared" si="158"/>
        <v>62.5</v>
      </c>
      <c r="Q1681" t="str">
        <f t="shared" si="159"/>
        <v>music</v>
      </c>
      <c r="R1681" t="str">
        <f t="shared" si="160"/>
        <v>pop</v>
      </c>
      <c r="S1681" s="14">
        <f t="shared" si="161"/>
        <v>40745.818807870368</v>
      </c>
      <c r="T1681" s="12">
        <f t="shared" si="162"/>
        <v>40722.818807870368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3"/>
        <v>1.175</v>
      </c>
      <c r="P1682" s="8">
        <f t="shared" si="158"/>
        <v>47</v>
      </c>
      <c r="Q1682" t="str">
        <f t="shared" si="159"/>
        <v>music</v>
      </c>
      <c r="R1682" t="str">
        <f t="shared" si="160"/>
        <v>pop</v>
      </c>
      <c r="S1682" s="14">
        <f t="shared" si="161"/>
        <v>41832.507719907408</v>
      </c>
      <c r="T1682" s="12">
        <f t="shared" si="162"/>
        <v>41802.507719907408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3"/>
        <v>1.0142212307692309</v>
      </c>
      <c r="P1683" s="8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4">
        <f t="shared" si="161"/>
        <v>42822.833333333328</v>
      </c>
      <c r="T1683" s="12">
        <f t="shared" si="162"/>
        <v>42773.871342592596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3"/>
        <v>0</v>
      </c>
      <c r="P1684" s="8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4">
        <f t="shared" si="161"/>
        <v>42838.921990740739</v>
      </c>
      <c r="T1684" s="12">
        <f t="shared" si="162"/>
        <v>42778.96365740741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3"/>
        <v>0.21714285714285714</v>
      </c>
      <c r="P1685" s="8">
        <f t="shared" si="158"/>
        <v>76</v>
      </c>
      <c r="Q1685" t="str">
        <f t="shared" si="159"/>
        <v>music</v>
      </c>
      <c r="R1685" t="str">
        <f t="shared" si="160"/>
        <v>faith</v>
      </c>
      <c r="S1685" s="14">
        <f t="shared" si="161"/>
        <v>42832.531689814816</v>
      </c>
      <c r="T1685" s="12">
        <f t="shared" si="162"/>
        <v>42808.531689814816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3"/>
        <v>1.0912500000000001</v>
      </c>
      <c r="P1686" s="8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4">
        <f t="shared" si="161"/>
        <v>42811.523622685185</v>
      </c>
      <c r="T1686" s="12">
        <f t="shared" si="162"/>
        <v>42783.565289351856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3"/>
        <v>1.0285714285714285</v>
      </c>
      <c r="P1687" s="8">
        <f t="shared" si="158"/>
        <v>24</v>
      </c>
      <c r="Q1687" t="str">
        <f t="shared" si="159"/>
        <v>music</v>
      </c>
      <c r="R1687" t="str">
        <f t="shared" si="160"/>
        <v>faith</v>
      </c>
      <c r="S1687" s="14">
        <f t="shared" si="161"/>
        <v>42817.958599537036</v>
      </c>
      <c r="T1687" s="12">
        <f t="shared" si="162"/>
        <v>42788.0002662037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3"/>
        <v>3.5999999999999999E-3</v>
      </c>
      <c r="P1688" s="8">
        <f t="shared" si="158"/>
        <v>18</v>
      </c>
      <c r="Q1688" t="str">
        <f t="shared" si="159"/>
        <v>music</v>
      </c>
      <c r="R1688" t="str">
        <f t="shared" si="160"/>
        <v>faith</v>
      </c>
      <c r="S1688" s="14">
        <f t="shared" si="161"/>
        <v>42852.552303240736</v>
      </c>
      <c r="T1688" s="12">
        <f t="shared" si="162"/>
        <v>42792.593969907408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3"/>
        <v>0.3125</v>
      </c>
      <c r="P1689" s="8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4">
        <f t="shared" si="161"/>
        <v>42835.59375</v>
      </c>
      <c r="T1689" s="12">
        <f t="shared" si="162"/>
        <v>42801.796817129631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3"/>
        <v>0.443</v>
      </c>
      <c r="P1690" s="8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4">
        <f t="shared" si="161"/>
        <v>42834.242986111116</v>
      </c>
      <c r="T1690" s="12">
        <f t="shared" si="162"/>
        <v>42804.284652777773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3"/>
        <v>1</v>
      </c>
      <c r="P1691" s="8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4">
        <f t="shared" si="161"/>
        <v>42810.650810185187</v>
      </c>
      <c r="T1691" s="12">
        <f t="shared" si="162"/>
        <v>42780.692476851851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3"/>
        <v>0.254</v>
      </c>
      <c r="P1692" s="8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4">
        <f t="shared" si="161"/>
        <v>42831.139374999999</v>
      </c>
      <c r="T1692" s="12">
        <f t="shared" si="162"/>
        <v>42801.18104166667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3"/>
        <v>0.33473333333333333</v>
      </c>
      <c r="P1693" s="8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4">
        <f t="shared" si="161"/>
        <v>42827.791666666672</v>
      </c>
      <c r="T1693" s="12">
        <f t="shared" si="162"/>
        <v>42795.451481481476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3"/>
        <v>0.47799999999999998</v>
      </c>
      <c r="P1694" s="8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4">
        <f t="shared" si="161"/>
        <v>42820.749305555553</v>
      </c>
      <c r="T1694" s="12">
        <f t="shared" si="162"/>
        <v>42787.901238425926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3"/>
        <v>9.3333333333333338E-2</v>
      </c>
      <c r="P1695" s="8">
        <f t="shared" si="158"/>
        <v>35</v>
      </c>
      <c r="Q1695" t="str">
        <f t="shared" si="159"/>
        <v>music</v>
      </c>
      <c r="R1695" t="str">
        <f t="shared" si="160"/>
        <v>faith</v>
      </c>
      <c r="S1695" s="14">
        <f t="shared" si="161"/>
        <v>42834.583333333328</v>
      </c>
      <c r="T1695" s="12">
        <f t="shared" si="162"/>
        <v>42803.670277777783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3"/>
        <v>5.0000000000000001E-4</v>
      </c>
      <c r="P1696" s="8">
        <f t="shared" si="158"/>
        <v>5</v>
      </c>
      <c r="Q1696" t="str">
        <f t="shared" si="159"/>
        <v>music</v>
      </c>
      <c r="R1696" t="str">
        <f t="shared" si="160"/>
        <v>faith</v>
      </c>
      <c r="S1696" s="14">
        <f t="shared" si="161"/>
        <v>42820.941666666666</v>
      </c>
      <c r="T1696" s="12">
        <f t="shared" si="162"/>
        <v>42791.419837962967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3"/>
        <v>0.11708333333333333</v>
      </c>
      <c r="P1697" s="8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4">
        <f t="shared" si="161"/>
        <v>42834.791666666672</v>
      </c>
      <c r="T1697" s="12">
        <f t="shared" si="162"/>
        <v>42800.781412037039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3"/>
        <v>0</v>
      </c>
      <c r="P1698" s="8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4">
        <f t="shared" si="161"/>
        <v>42825.777905092589</v>
      </c>
      <c r="T1698" s="12">
        <f t="shared" si="162"/>
        <v>42795.819571759261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3"/>
        <v>0.20208000000000001</v>
      </c>
      <c r="P1699" s="8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4">
        <f t="shared" si="161"/>
        <v>42834.741296296299</v>
      </c>
      <c r="T1699" s="12">
        <f t="shared" si="162"/>
        <v>42804.782962962956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3"/>
        <v>0</v>
      </c>
      <c r="P1700" s="8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4">
        <f t="shared" si="161"/>
        <v>42819.897916666669</v>
      </c>
      <c r="T1700" s="12">
        <f t="shared" si="162"/>
        <v>42795.957870370374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3"/>
        <v>4.2311459353574929E-2</v>
      </c>
      <c r="P1701" s="8">
        <f t="shared" si="158"/>
        <v>54</v>
      </c>
      <c r="Q1701" t="str">
        <f t="shared" si="159"/>
        <v>music</v>
      </c>
      <c r="R1701" t="str">
        <f t="shared" si="160"/>
        <v>faith</v>
      </c>
      <c r="S1701" s="14">
        <f t="shared" si="161"/>
        <v>42836.613946759258</v>
      </c>
      <c r="T1701" s="12">
        <f t="shared" si="162"/>
        <v>42806.613946759258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3"/>
        <v>0.2606</v>
      </c>
      <c r="P1702" s="8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4">
        <f t="shared" si="161"/>
        <v>42825.916666666672</v>
      </c>
      <c r="T1702" s="12">
        <f t="shared" si="162"/>
        <v>42795.821643518517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3"/>
        <v>1.9801980198019802E-3</v>
      </c>
      <c r="P1703" s="8">
        <f t="shared" si="158"/>
        <v>5</v>
      </c>
      <c r="Q1703" t="str">
        <f t="shared" si="159"/>
        <v>music</v>
      </c>
      <c r="R1703" t="str">
        <f t="shared" si="160"/>
        <v>faith</v>
      </c>
      <c r="S1703" s="14">
        <f t="shared" si="161"/>
        <v>42019.414409722223</v>
      </c>
      <c r="T1703" s="12">
        <f t="shared" si="162"/>
        <v>41989.414409722223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3"/>
        <v>6.0606060606060605E-5</v>
      </c>
      <c r="P1704" s="8">
        <f t="shared" si="158"/>
        <v>1</v>
      </c>
      <c r="Q1704" t="str">
        <f t="shared" si="159"/>
        <v>music</v>
      </c>
      <c r="R1704" t="str">
        <f t="shared" si="160"/>
        <v>faith</v>
      </c>
      <c r="S1704" s="14">
        <f t="shared" si="161"/>
        <v>42093.578125</v>
      </c>
      <c r="T1704" s="12">
        <f t="shared" si="162"/>
        <v>42063.619791666672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3"/>
        <v>1.0200000000000001E-2</v>
      </c>
      <c r="P1705" s="8">
        <f t="shared" si="158"/>
        <v>25.5</v>
      </c>
      <c r="Q1705" t="str">
        <f t="shared" si="159"/>
        <v>music</v>
      </c>
      <c r="R1705" t="str">
        <f t="shared" si="160"/>
        <v>faith</v>
      </c>
      <c r="S1705" s="14">
        <f t="shared" si="161"/>
        <v>42247.031678240746</v>
      </c>
      <c r="T1705" s="12">
        <f t="shared" si="162"/>
        <v>42187.031678240746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3"/>
        <v>0.65100000000000002</v>
      </c>
      <c r="P1706" s="8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4">
        <f t="shared" si="161"/>
        <v>42050.889733796299</v>
      </c>
      <c r="T1706" s="12">
        <f t="shared" si="162"/>
        <v>42020.889733796299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3"/>
        <v>0</v>
      </c>
      <c r="P1707" s="8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4">
        <f t="shared" si="161"/>
        <v>42256.416666666672</v>
      </c>
      <c r="T1707" s="12">
        <f t="shared" si="162"/>
        <v>42244.766736111109</v>
      </c>
    </row>
    <row r="1708" spans="1:20" ht="6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3"/>
        <v>0</v>
      </c>
      <c r="P1708" s="8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4">
        <f t="shared" si="161"/>
        <v>42239.056388888886</v>
      </c>
      <c r="T1708" s="12">
        <f t="shared" si="162"/>
        <v>42179.056388888886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3"/>
        <v>9.74E-2</v>
      </c>
      <c r="P1709" s="8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4">
        <f t="shared" si="161"/>
        <v>42457.429340277777</v>
      </c>
      <c r="T1709" s="12">
        <f t="shared" si="162"/>
        <v>42427.471006944441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3"/>
        <v>0</v>
      </c>
      <c r="P1710" s="8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4">
        <f t="shared" si="161"/>
        <v>42491.616967592592</v>
      </c>
      <c r="T1710" s="12">
        <f t="shared" si="162"/>
        <v>42451.616967592592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3"/>
        <v>4.8571428571428571E-2</v>
      </c>
      <c r="P1711" s="8">
        <f t="shared" si="158"/>
        <v>21.25</v>
      </c>
      <c r="Q1711" t="str">
        <f t="shared" si="159"/>
        <v>music</v>
      </c>
      <c r="R1711" t="str">
        <f t="shared" si="160"/>
        <v>faith</v>
      </c>
      <c r="S1711" s="14">
        <f t="shared" si="161"/>
        <v>41882.568749999999</v>
      </c>
      <c r="T1711" s="12">
        <f t="shared" si="162"/>
        <v>41841.31381944444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3"/>
        <v>6.7999999999999996E-3</v>
      </c>
      <c r="P1712" s="8">
        <f t="shared" si="158"/>
        <v>34</v>
      </c>
      <c r="Q1712" t="str">
        <f t="shared" si="159"/>
        <v>music</v>
      </c>
      <c r="R1712" t="str">
        <f t="shared" si="160"/>
        <v>faith</v>
      </c>
      <c r="S1712" s="14">
        <f t="shared" si="161"/>
        <v>42387.291666666672</v>
      </c>
      <c r="T1712" s="12">
        <f t="shared" si="162"/>
        <v>42341.34129629629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3"/>
        <v>0.105</v>
      </c>
      <c r="P1713" s="8">
        <f t="shared" si="158"/>
        <v>525</v>
      </c>
      <c r="Q1713" t="str">
        <f t="shared" si="159"/>
        <v>music</v>
      </c>
      <c r="R1713" t="str">
        <f t="shared" si="160"/>
        <v>faith</v>
      </c>
      <c r="S1713" s="14">
        <f t="shared" si="161"/>
        <v>41883.396226851852</v>
      </c>
      <c r="T1713" s="12">
        <f t="shared" si="162"/>
        <v>41852.396226851852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3"/>
        <v>0</v>
      </c>
      <c r="P1714" s="8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4">
        <f t="shared" si="161"/>
        <v>42185.663807870369</v>
      </c>
      <c r="T1714" s="12">
        <f t="shared" si="162"/>
        <v>42125.663807870369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3"/>
        <v>1.6666666666666666E-2</v>
      </c>
      <c r="P1715" s="8">
        <f t="shared" si="158"/>
        <v>50</v>
      </c>
      <c r="Q1715" t="str">
        <f t="shared" si="159"/>
        <v>music</v>
      </c>
      <c r="R1715" t="str">
        <f t="shared" si="160"/>
        <v>faith</v>
      </c>
      <c r="S1715" s="14">
        <f t="shared" si="161"/>
        <v>41917.551064814819</v>
      </c>
      <c r="T1715" s="12">
        <f t="shared" si="162"/>
        <v>41887.551064814819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3"/>
        <v>7.868E-2</v>
      </c>
      <c r="P1716" s="8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4">
        <f t="shared" si="161"/>
        <v>42125.668530092589</v>
      </c>
      <c r="T1716" s="12">
        <f t="shared" si="162"/>
        <v>42095.668530092589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3"/>
        <v>2.2000000000000001E-3</v>
      </c>
      <c r="P1717" s="8">
        <f t="shared" si="158"/>
        <v>5.5</v>
      </c>
      <c r="Q1717" t="str">
        <f t="shared" si="159"/>
        <v>music</v>
      </c>
      <c r="R1717" t="str">
        <f t="shared" si="160"/>
        <v>faith</v>
      </c>
      <c r="S1717" s="14">
        <f t="shared" si="161"/>
        <v>42093.890277777777</v>
      </c>
      <c r="T1717" s="12">
        <f t="shared" si="162"/>
        <v>42063.967418981483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3"/>
        <v>7.4999999999999997E-2</v>
      </c>
      <c r="P1718" s="8">
        <f t="shared" si="158"/>
        <v>50</v>
      </c>
      <c r="Q1718" t="str">
        <f t="shared" si="159"/>
        <v>music</v>
      </c>
      <c r="R1718" t="str">
        <f t="shared" si="160"/>
        <v>faith</v>
      </c>
      <c r="S1718" s="14">
        <f t="shared" si="161"/>
        <v>42713.369201388887</v>
      </c>
      <c r="T1718" s="12">
        <f t="shared" si="162"/>
        <v>42673.327534722222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3"/>
        <v>0.42725880551301687</v>
      </c>
      <c r="P1719" s="8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4">
        <f t="shared" si="161"/>
        <v>42480.916666666672</v>
      </c>
      <c r="T1719" s="12">
        <f t="shared" si="162"/>
        <v>42460.73192129629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3"/>
        <v>2.142857142857143E-3</v>
      </c>
      <c r="P1720" s="8">
        <f t="shared" si="158"/>
        <v>37.5</v>
      </c>
      <c r="Q1720" t="str">
        <f t="shared" si="159"/>
        <v>music</v>
      </c>
      <c r="R1720" t="str">
        <f t="shared" si="160"/>
        <v>faith</v>
      </c>
      <c r="S1720" s="14">
        <f t="shared" si="161"/>
        <v>42503.957638888889</v>
      </c>
      <c r="T1720" s="12">
        <f t="shared" si="162"/>
        <v>42460.360520833332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3"/>
        <v>8.7500000000000008E-3</v>
      </c>
      <c r="P1721" s="8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4">
        <f t="shared" si="161"/>
        <v>41899.284618055557</v>
      </c>
      <c r="T1721" s="12">
        <f t="shared" si="162"/>
        <v>41869.284618055557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3"/>
        <v>5.6250000000000001E-2</v>
      </c>
      <c r="P1722" s="8">
        <f t="shared" si="158"/>
        <v>28.125</v>
      </c>
      <c r="Q1722" t="str">
        <f t="shared" si="159"/>
        <v>music</v>
      </c>
      <c r="R1722" t="str">
        <f t="shared" si="160"/>
        <v>faith</v>
      </c>
      <c r="S1722" s="14">
        <f t="shared" si="161"/>
        <v>41952.574895833335</v>
      </c>
      <c r="T1722" s="12">
        <f t="shared" si="162"/>
        <v>41922.533229166671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3"/>
        <v>0</v>
      </c>
      <c r="P1723" s="8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4">
        <f t="shared" si="161"/>
        <v>42349.211377314816</v>
      </c>
      <c r="T1723" s="12">
        <f t="shared" si="162"/>
        <v>42319.211377314816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3"/>
        <v>3.4722222222222224E-4</v>
      </c>
      <c r="P1724" s="8">
        <f t="shared" si="158"/>
        <v>1</v>
      </c>
      <c r="Q1724" t="str">
        <f t="shared" si="159"/>
        <v>music</v>
      </c>
      <c r="R1724" t="str">
        <f t="shared" si="160"/>
        <v>faith</v>
      </c>
      <c r="S1724" s="14">
        <f t="shared" si="161"/>
        <v>42462.756944444445</v>
      </c>
      <c r="T1724" s="12">
        <f t="shared" si="162"/>
        <v>42425.710983796293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3"/>
        <v>6.5000000000000002E-2</v>
      </c>
      <c r="P1725" s="8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4">
        <f t="shared" si="161"/>
        <v>42186</v>
      </c>
      <c r="T1725" s="12">
        <f t="shared" si="162"/>
        <v>42129.57540509259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3"/>
        <v>5.8333333333333336E-3</v>
      </c>
      <c r="P1726" s="8">
        <f t="shared" si="158"/>
        <v>8.75</v>
      </c>
      <c r="Q1726" t="str">
        <f t="shared" si="159"/>
        <v>music</v>
      </c>
      <c r="R1726" t="str">
        <f t="shared" si="160"/>
        <v>faith</v>
      </c>
      <c r="S1726" s="14">
        <f t="shared" si="161"/>
        <v>41942.682430555556</v>
      </c>
      <c r="T1726" s="12">
        <f t="shared" si="162"/>
        <v>41912.682430555556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3"/>
        <v>0.10181818181818182</v>
      </c>
      <c r="P1727" s="8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4">
        <f t="shared" si="161"/>
        <v>41875.718159722222</v>
      </c>
      <c r="T1727" s="12">
        <f t="shared" si="162"/>
        <v>41845.718159722222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3"/>
        <v>0.33784615384615385</v>
      </c>
      <c r="P1728" s="8">
        <f t="shared" si="158"/>
        <v>137.25</v>
      </c>
      <c r="Q1728" t="str">
        <f t="shared" si="159"/>
        <v>music</v>
      </c>
      <c r="R1728" t="str">
        <f t="shared" si="160"/>
        <v>faith</v>
      </c>
      <c r="S1728" s="14">
        <f t="shared" si="161"/>
        <v>41817.669722222221</v>
      </c>
      <c r="T1728" s="12">
        <f t="shared" si="162"/>
        <v>41788.669722222221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3"/>
        <v>3.3333333333333332E-4</v>
      </c>
      <c r="P1729" s="8">
        <f t="shared" si="158"/>
        <v>1</v>
      </c>
      <c r="Q1729" t="str">
        <f t="shared" si="159"/>
        <v>music</v>
      </c>
      <c r="R1729" t="str">
        <f t="shared" si="160"/>
        <v>faith</v>
      </c>
      <c r="S1729" s="14">
        <f t="shared" si="161"/>
        <v>42099.208333333328</v>
      </c>
      <c r="T1729" s="12">
        <f t="shared" si="162"/>
        <v>42044.677974537044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3"/>
        <v>0.68400000000000005</v>
      </c>
      <c r="P1730" s="8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4">
        <f t="shared" si="161"/>
        <v>42298.375856481478</v>
      </c>
      <c r="T1730" s="12">
        <f t="shared" si="162"/>
        <v>42268.375856481478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3"/>
        <v>0</v>
      </c>
      <c r="P1731" s="8" t="e">
        <f t="shared" ref="P1731:P1794" si="164">E1731/L1731</f>
        <v>#DIV/0!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14">
        <f t="shared" ref="S1731:S1794" si="167">(((I1731/60)/60)/24)+DATE(1970,1,1)+(-6/24)</f>
        <v>42530.802152777775</v>
      </c>
      <c r="T1731" s="12">
        <f t="shared" ref="T1731:T1794" si="168">(((J1731/60)/60)/24)+DATE(1970,1,1)+(-6/24)</f>
        <v>42470.802152777775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69">E1732/D1732</f>
        <v>0</v>
      </c>
      <c r="P1732" s="8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4">
        <f t="shared" si="167"/>
        <v>42301.837766203709</v>
      </c>
      <c r="T1732" s="12">
        <f t="shared" si="168"/>
        <v>42271.837766203709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9"/>
        <v>0</v>
      </c>
      <c r="P1733" s="8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4">
        <f t="shared" si="167"/>
        <v>42166.375</v>
      </c>
      <c r="T1733" s="12">
        <f t="shared" si="168"/>
        <v>42152.656851851847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9"/>
        <v>0</v>
      </c>
      <c r="P1734" s="8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4">
        <f t="shared" si="167"/>
        <v>42384.958333333328</v>
      </c>
      <c r="T1734" s="12">
        <f t="shared" si="168"/>
        <v>42325.433807870373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9"/>
        <v>0</v>
      </c>
      <c r="P1735" s="8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4">
        <f t="shared" si="167"/>
        <v>42626.645833333328</v>
      </c>
      <c r="T1735" s="12">
        <f t="shared" si="168"/>
        <v>42614.425625000003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9"/>
        <v>2.2222222222222223E-4</v>
      </c>
      <c r="P1736" s="8">
        <f t="shared" si="164"/>
        <v>1</v>
      </c>
      <c r="Q1736" t="str">
        <f t="shared" si="165"/>
        <v>music</v>
      </c>
      <c r="R1736" t="str">
        <f t="shared" si="166"/>
        <v>faith</v>
      </c>
      <c r="S1736" s="14">
        <f t="shared" si="167"/>
        <v>42131.786527777775</v>
      </c>
      <c r="T1736" s="12">
        <f t="shared" si="168"/>
        <v>42101.786527777775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9"/>
        <v>0.11</v>
      </c>
      <c r="P1737" s="8">
        <f t="shared" si="164"/>
        <v>55</v>
      </c>
      <c r="Q1737" t="str">
        <f t="shared" si="165"/>
        <v>music</v>
      </c>
      <c r="R1737" t="str">
        <f t="shared" si="166"/>
        <v>faith</v>
      </c>
      <c r="S1737" s="14">
        <f t="shared" si="167"/>
        <v>42589.564178240747</v>
      </c>
      <c r="T1737" s="12">
        <f t="shared" si="168"/>
        <v>42559.564178240747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9"/>
        <v>7.3333333333333332E-3</v>
      </c>
      <c r="P1738" s="8">
        <f t="shared" si="164"/>
        <v>22</v>
      </c>
      <c r="Q1738" t="str">
        <f t="shared" si="165"/>
        <v>music</v>
      </c>
      <c r="R1738" t="str">
        <f t="shared" si="166"/>
        <v>faith</v>
      </c>
      <c r="S1738" s="14">
        <f t="shared" si="167"/>
        <v>42316.65315972222</v>
      </c>
      <c r="T1738" s="12">
        <f t="shared" si="168"/>
        <v>42286.611493055556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9"/>
        <v>0.21249999999999999</v>
      </c>
      <c r="P1739" s="8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4">
        <f t="shared" si="167"/>
        <v>42205.698981481488</v>
      </c>
      <c r="T1739" s="12">
        <f t="shared" si="168"/>
        <v>42175.698981481488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9"/>
        <v>4.0000000000000001E-3</v>
      </c>
      <c r="P1740" s="8">
        <f t="shared" si="164"/>
        <v>20</v>
      </c>
      <c r="Q1740" t="str">
        <f t="shared" si="165"/>
        <v>music</v>
      </c>
      <c r="R1740" t="str">
        <f t="shared" si="166"/>
        <v>faith</v>
      </c>
      <c r="S1740" s="14">
        <f t="shared" si="167"/>
        <v>41914.624328703707</v>
      </c>
      <c r="T1740" s="12">
        <f t="shared" si="168"/>
        <v>41884.624328703707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9"/>
        <v>1E-3</v>
      </c>
      <c r="P1741" s="8">
        <f t="shared" si="164"/>
        <v>1</v>
      </c>
      <c r="Q1741" t="str">
        <f t="shared" si="165"/>
        <v>music</v>
      </c>
      <c r="R1741" t="str">
        <f t="shared" si="166"/>
        <v>faith</v>
      </c>
      <c r="S1741" s="14">
        <f t="shared" si="167"/>
        <v>42494.582546296297</v>
      </c>
      <c r="T1741" s="12">
        <f t="shared" si="168"/>
        <v>42435.624212962968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9"/>
        <v>0</v>
      </c>
      <c r="P1742" s="8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4">
        <f t="shared" si="167"/>
        <v>42201.567384259266</v>
      </c>
      <c r="T1742" s="12">
        <f t="shared" si="168"/>
        <v>42171.567384259266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9"/>
        <v>1.1083333333333334</v>
      </c>
      <c r="P1743" s="8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4">
        <f t="shared" si="167"/>
        <v>42165.378136574072</v>
      </c>
      <c r="T1743" s="12">
        <f t="shared" si="168"/>
        <v>42120.378136574072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9"/>
        <v>1.0874999999999999</v>
      </c>
      <c r="P1744" s="8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4">
        <f t="shared" si="167"/>
        <v>42742.625</v>
      </c>
      <c r="T1744" s="12">
        <f t="shared" si="168"/>
        <v>42710.626967592587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9"/>
        <v>1.0041666666666667</v>
      </c>
      <c r="P1745" s="8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4">
        <f t="shared" si="167"/>
        <v>42608.915972222225</v>
      </c>
      <c r="T1745" s="12">
        <f t="shared" si="168"/>
        <v>42586.675636574073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9"/>
        <v>1.1845454545454546</v>
      </c>
      <c r="P1746" s="8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4">
        <f t="shared" si="167"/>
        <v>42071.313391203701</v>
      </c>
      <c r="T1746" s="12">
        <f t="shared" si="168"/>
        <v>42026.355057870373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9"/>
        <v>1.1401428571428571</v>
      </c>
      <c r="P1747" s="8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4">
        <f t="shared" si="167"/>
        <v>42725.833333333328</v>
      </c>
      <c r="T1747" s="12">
        <f t="shared" si="168"/>
        <v>42690.009699074071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9"/>
        <v>1.4810000000000001</v>
      </c>
      <c r="P1748" s="8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4">
        <f t="shared" si="167"/>
        <v>42697.833333333328</v>
      </c>
      <c r="T1748" s="12">
        <f t="shared" si="168"/>
        <v>42667.926701388889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9"/>
        <v>1.0495555555555556</v>
      </c>
      <c r="P1749" s="8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4">
        <f t="shared" si="167"/>
        <v>42321.375</v>
      </c>
      <c r="T1749" s="12">
        <f t="shared" si="168"/>
        <v>42292.185532407413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9"/>
        <v>1.29948</v>
      </c>
      <c r="P1750" s="8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4">
        <f t="shared" si="167"/>
        <v>42249.700729166667</v>
      </c>
      <c r="T1750" s="12">
        <f t="shared" si="168"/>
        <v>42219.700729166667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9"/>
        <v>1.2348756218905472</v>
      </c>
      <c r="P1751" s="8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4">
        <f t="shared" si="167"/>
        <v>42795.541666666672</v>
      </c>
      <c r="T1751" s="12">
        <f t="shared" si="168"/>
        <v>42758.725937499999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9"/>
        <v>2.0162</v>
      </c>
      <c r="P1752" s="8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4">
        <f t="shared" si="167"/>
        <v>42479.586851851855</v>
      </c>
      <c r="T1752" s="12">
        <f t="shared" si="168"/>
        <v>42454.586851851855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9"/>
        <v>1.0289999999999999</v>
      </c>
      <c r="P1753" s="8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4">
        <f t="shared" si="167"/>
        <v>42082.489849537036</v>
      </c>
      <c r="T1753" s="12">
        <f t="shared" si="168"/>
        <v>42052.5315162037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9"/>
        <v>2.6016666666666666</v>
      </c>
      <c r="P1754" s="8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4">
        <f t="shared" si="167"/>
        <v>42657.003263888888</v>
      </c>
      <c r="T1754" s="12">
        <f t="shared" si="168"/>
        <v>42627.003263888888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9"/>
        <v>1.08</v>
      </c>
      <c r="P1755" s="8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4">
        <f t="shared" si="167"/>
        <v>42450.457962962959</v>
      </c>
      <c r="T1755" s="12">
        <f t="shared" si="168"/>
        <v>42420.49962962963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9"/>
        <v>1.1052941176470588</v>
      </c>
      <c r="P1756" s="8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4">
        <f t="shared" si="167"/>
        <v>42097.585104166668</v>
      </c>
      <c r="T1756" s="12">
        <f t="shared" si="168"/>
        <v>42067.626770833333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9"/>
        <v>1.2</v>
      </c>
      <c r="P1757" s="8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4">
        <f t="shared" si="167"/>
        <v>42282.538900462961</v>
      </c>
      <c r="T1757" s="12">
        <f t="shared" si="168"/>
        <v>42252.538900462961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9"/>
        <v>1.0282909090909091</v>
      </c>
      <c r="P1758" s="8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4">
        <f t="shared" si="167"/>
        <v>42610.917465277773</v>
      </c>
      <c r="T1758" s="12">
        <f t="shared" si="168"/>
        <v>42570.917465277773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9"/>
        <v>1.1599999999999999</v>
      </c>
      <c r="P1759" s="8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4">
        <f t="shared" si="167"/>
        <v>42763.561805555553</v>
      </c>
      <c r="T1759" s="12">
        <f t="shared" si="168"/>
        <v>42733.577349537038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9"/>
        <v>1.147</v>
      </c>
      <c r="P1760" s="8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4">
        <f t="shared" si="167"/>
        <v>42565.705925925926</v>
      </c>
      <c r="T1760" s="12">
        <f t="shared" si="168"/>
        <v>42505.705925925926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9"/>
        <v>1.0660000000000001</v>
      </c>
      <c r="P1761" s="8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4">
        <f t="shared" si="167"/>
        <v>42088.537372685183</v>
      </c>
      <c r="T1761" s="12">
        <f t="shared" si="168"/>
        <v>42068.579039351855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9"/>
        <v>1.6544000000000001</v>
      </c>
      <c r="P1762" s="8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4">
        <f t="shared" si="167"/>
        <v>42425.42260416667</v>
      </c>
      <c r="T1762" s="12">
        <f t="shared" si="168"/>
        <v>42405.42260416667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9"/>
        <v>1.55</v>
      </c>
      <c r="P1763" s="8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4">
        <f t="shared" si="167"/>
        <v>42259.317824074074</v>
      </c>
      <c r="T1763" s="12">
        <f t="shared" si="168"/>
        <v>42209.317824074074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9"/>
        <v>8.85</v>
      </c>
      <c r="P1764" s="8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4">
        <f t="shared" si="167"/>
        <v>42440.732002314813</v>
      </c>
      <c r="T1764" s="12">
        <f t="shared" si="168"/>
        <v>42410.732002314813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9"/>
        <v>1.0190833333333333</v>
      </c>
      <c r="P1765" s="8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4">
        <f t="shared" si="167"/>
        <v>42666.618518518517</v>
      </c>
      <c r="T1765" s="12">
        <f t="shared" si="168"/>
        <v>42636.618518518517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9"/>
        <v>0.19600000000000001</v>
      </c>
      <c r="P1766" s="8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4">
        <f t="shared" si="167"/>
        <v>41854.235868055555</v>
      </c>
      <c r="T1766" s="12">
        <f t="shared" si="168"/>
        <v>41825.235868055555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9"/>
        <v>0.59467839999999994</v>
      </c>
      <c r="P1767" s="8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4">
        <f t="shared" si="167"/>
        <v>41864.730462962965</v>
      </c>
      <c r="T1767" s="12">
        <f t="shared" si="168"/>
        <v>41834.730462962965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9"/>
        <v>0</v>
      </c>
      <c r="P1768" s="8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4">
        <f t="shared" si="167"/>
        <v>41876.609814814816</v>
      </c>
      <c r="T1768" s="12">
        <f t="shared" si="168"/>
        <v>41855.609814814816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9"/>
        <v>0.4572</v>
      </c>
      <c r="P1769" s="8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4">
        <f t="shared" si="167"/>
        <v>41854.408379629633</v>
      </c>
      <c r="T1769" s="12">
        <f t="shared" si="168"/>
        <v>41824.408379629633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9"/>
        <v>3.7400000000000003E-2</v>
      </c>
      <c r="P1770" s="8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4">
        <f t="shared" si="167"/>
        <v>41909.310694444444</v>
      </c>
      <c r="T1770" s="12">
        <f t="shared" si="168"/>
        <v>41849.310694444444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9"/>
        <v>2.7025E-2</v>
      </c>
      <c r="P1771" s="8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4">
        <f t="shared" si="167"/>
        <v>42017.568969907406</v>
      </c>
      <c r="T1771" s="12">
        <f t="shared" si="168"/>
        <v>41987.568969907406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9"/>
        <v>0.56514285714285717</v>
      </c>
      <c r="P1772" s="8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4">
        <f t="shared" si="167"/>
        <v>41926.530023148152</v>
      </c>
      <c r="T1772" s="12">
        <f t="shared" si="168"/>
        <v>41891.530023148152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9"/>
        <v>0.21309523809523809</v>
      </c>
      <c r="P1773" s="8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4">
        <f t="shared" si="167"/>
        <v>41935.729629629634</v>
      </c>
      <c r="T1773" s="12">
        <f t="shared" si="168"/>
        <v>41905.729629629634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9"/>
        <v>0.156</v>
      </c>
      <c r="P1774" s="8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4">
        <f t="shared" si="167"/>
        <v>41826.468009259261</v>
      </c>
      <c r="T1774" s="12">
        <f t="shared" si="168"/>
        <v>41766.468009259261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9"/>
        <v>6.2566666666666673E-2</v>
      </c>
      <c r="P1775" s="8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4">
        <f t="shared" si="167"/>
        <v>42023.510393518518</v>
      </c>
      <c r="T1775" s="12">
        <f t="shared" si="168"/>
        <v>41978.510393518518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9"/>
        <v>0.4592</v>
      </c>
      <c r="P1776" s="8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4">
        <f t="shared" si="167"/>
        <v>41972.374305555553</v>
      </c>
      <c r="T1776" s="12">
        <f t="shared" si="168"/>
        <v>41929.968657407408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9"/>
        <v>0.65101538461538466</v>
      </c>
      <c r="P1777" s="8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4">
        <f t="shared" si="167"/>
        <v>41936.726388888892</v>
      </c>
      <c r="T1777" s="12">
        <f t="shared" si="168"/>
        <v>41891.726388888892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9"/>
        <v>6.7000000000000004E-2</v>
      </c>
      <c r="P1778" s="8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4">
        <f t="shared" si="167"/>
        <v>41941.70684027778</v>
      </c>
      <c r="T1778" s="12">
        <f t="shared" si="168"/>
        <v>41905.70684027778</v>
      </c>
    </row>
    <row r="1779" spans="1:20" ht="6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9"/>
        <v>0.135625</v>
      </c>
      <c r="P1779" s="8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4">
        <f t="shared" si="167"/>
        <v>42055.107094907406</v>
      </c>
      <c r="T1779" s="12">
        <f t="shared" si="168"/>
        <v>42025.107094907406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9"/>
        <v>1.9900000000000001E-2</v>
      </c>
      <c r="P1780" s="8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4">
        <f t="shared" si="167"/>
        <v>42090.571701388893</v>
      </c>
      <c r="T1780" s="12">
        <f t="shared" si="168"/>
        <v>42045.61336805555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9"/>
        <v>0.36236363636363639</v>
      </c>
      <c r="P1781" s="8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4">
        <f t="shared" si="167"/>
        <v>42615.441898148143</v>
      </c>
      <c r="T1781" s="12">
        <f t="shared" si="168"/>
        <v>42585.441898148143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9"/>
        <v>0.39743333333333336</v>
      </c>
      <c r="P1782" s="8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4">
        <f t="shared" si="167"/>
        <v>42553.350810185191</v>
      </c>
      <c r="T1782" s="12">
        <f t="shared" si="168"/>
        <v>42493.350810185191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9"/>
        <v>0.25763636363636366</v>
      </c>
      <c r="P1783" s="8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4">
        <f t="shared" si="167"/>
        <v>42628.367418981477</v>
      </c>
      <c r="T1783" s="12">
        <f t="shared" si="168"/>
        <v>42597.367418981477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9"/>
        <v>0.15491428571428573</v>
      </c>
      <c r="P1784" s="8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4">
        <f t="shared" si="167"/>
        <v>42421.325104166666</v>
      </c>
      <c r="T1784" s="12">
        <f t="shared" si="168"/>
        <v>42388.325104166666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9"/>
        <v>0.236925</v>
      </c>
      <c r="P1785" s="8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4">
        <f t="shared" si="167"/>
        <v>42145.699976851851</v>
      </c>
      <c r="T1785" s="12">
        <f t="shared" si="168"/>
        <v>42115.699976851851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9"/>
        <v>0.39760000000000001</v>
      </c>
      <c r="P1786" s="8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4">
        <f t="shared" si="167"/>
        <v>42034.892361111109</v>
      </c>
      <c r="T1786" s="12">
        <f t="shared" si="168"/>
        <v>42003.405555555553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9"/>
        <v>0.20220833333333332</v>
      </c>
      <c r="P1787" s="8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4">
        <f t="shared" si="167"/>
        <v>41927.75</v>
      </c>
      <c r="T1787" s="12">
        <f t="shared" si="168"/>
        <v>41896.884895833333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9"/>
        <v>0.47631578947368419</v>
      </c>
      <c r="P1788" s="8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4">
        <f t="shared" si="167"/>
        <v>41988.300659722227</v>
      </c>
      <c r="T1788" s="12">
        <f t="shared" si="168"/>
        <v>41958.300659722227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9"/>
        <v>0.15329999999999999</v>
      </c>
      <c r="P1789" s="8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4">
        <f t="shared" si="167"/>
        <v>42098.363854166666</v>
      </c>
      <c r="T1789" s="12">
        <f t="shared" si="168"/>
        <v>42068.40552083333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9"/>
        <v>1.3818181818181818E-2</v>
      </c>
      <c r="P1790" s="8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4">
        <f t="shared" si="167"/>
        <v>41943.69840277778</v>
      </c>
      <c r="T1790" s="12">
        <f t="shared" si="168"/>
        <v>41913.69840277778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9"/>
        <v>5.0000000000000001E-3</v>
      </c>
      <c r="P1791" s="8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4">
        <f t="shared" si="167"/>
        <v>42016.000034722223</v>
      </c>
      <c r="T1791" s="12">
        <f t="shared" si="168"/>
        <v>41956.000034722223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9"/>
        <v>4.9575757575757579E-2</v>
      </c>
      <c r="P1792" s="8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4">
        <f t="shared" si="167"/>
        <v>42040.424513888895</v>
      </c>
      <c r="T1792" s="12">
        <f t="shared" si="168"/>
        <v>42010.424513888895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9"/>
        <v>3.5666666666666666E-2</v>
      </c>
      <c r="P1793" s="8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4">
        <f t="shared" si="167"/>
        <v>42033.490335648152</v>
      </c>
      <c r="T1793" s="12">
        <f t="shared" si="168"/>
        <v>41973.490335648152</v>
      </c>
    </row>
    <row r="1794" spans="1:20" ht="49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9"/>
        <v>0.61124000000000001</v>
      </c>
      <c r="P1794" s="8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4">
        <f t="shared" si="167"/>
        <v>42226.040972222225</v>
      </c>
      <c r="T1794" s="12">
        <f t="shared" si="168"/>
        <v>42188.781041666662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9"/>
        <v>1.3333333333333334E-2</v>
      </c>
      <c r="P1795" s="8">
        <f t="shared" ref="P1795:P1858" si="170">E1795/L1795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14">
        <f t="shared" ref="S1795:S1858" si="173">(((I1795/60)/60)/24)+DATE(1970,1,1)+(-6/24)</f>
        <v>41970.683333333334</v>
      </c>
      <c r="T1795" s="12">
        <f t="shared" ref="T1795:T1858" si="174">(((J1795/60)/60)/24)+DATE(1970,1,1)+(-6/24)</f>
        <v>41940.64166666667</v>
      </c>
    </row>
    <row r="1796" spans="1:20" ht="6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75">E1796/D1796</f>
        <v>0.11077777777777778</v>
      </c>
      <c r="P1796" s="8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4">
        <f t="shared" si="173"/>
        <v>42046.301180555558</v>
      </c>
      <c r="T1796" s="12">
        <f t="shared" si="174"/>
        <v>42011.301180555558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5"/>
        <v>0.38735714285714284</v>
      </c>
      <c r="P1797" s="8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4">
        <f t="shared" si="173"/>
        <v>42657.416666666672</v>
      </c>
      <c r="T1797" s="12">
        <f t="shared" si="174"/>
        <v>42628.038668981477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5"/>
        <v>0.22052631578947368</v>
      </c>
      <c r="P1798" s="8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4">
        <f t="shared" si="173"/>
        <v>42575.189421296294</v>
      </c>
      <c r="T1798" s="12">
        <f t="shared" si="174"/>
        <v>42515.189421296294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5"/>
        <v>0.67549999999999999</v>
      </c>
      <c r="P1799" s="8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4">
        <f t="shared" si="173"/>
        <v>42719.31931712963</v>
      </c>
      <c r="T1799" s="12">
        <f t="shared" si="174"/>
        <v>42689.31931712963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5"/>
        <v>0.136375</v>
      </c>
      <c r="P1800" s="8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4">
        <f t="shared" si="173"/>
        <v>42404.07677083333</v>
      </c>
      <c r="T1800" s="12">
        <f t="shared" si="174"/>
        <v>42344.07677083333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5"/>
        <v>1.7457500000000001E-2</v>
      </c>
      <c r="P1801" s="8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4">
        <f t="shared" si="173"/>
        <v>41954.634351851855</v>
      </c>
      <c r="T1801" s="12">
        <f t="shared" si="174"/>
        <v>41934.592685185184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5"/>
        <v>0.20449632511889321</v>
      </c>
      <c r="P1802" s="8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4">
        <f t="shared" si="173"/>
        <v>42653.356134259258</v>
      </c>
      <c r="T1802" s="12">
        <f t="shared" si="174"/>
        <v>42623.356134259258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5"/>
        <v>0.13852941176470587</v>
      </c>
      <c r="P1803" s="8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4">
        <f t="shared" si="173"/>
        <v>42353.256944444445</v>
      </c>
      <c r="T1803" s="12">
        <f t="shared" si="174"/>
        <v>42321.410509259258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5"/>
        <v>0.48485714285714288</v>
      </c>
      <c r="P1804" s="8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4">
        <f t="shared" si="173"/>
        <v>42182.665972222225</v>
      </c>
      <c r="T1804" s="12">
        <f t="shared" si="174"/>
        <v>42159.22256944445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5"/>
        <v>0.308</v>
      </c>
      <c r="P1805" s="8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4">
        <f t="shared" si="173"/>
        <v>42048.821550925932</v>
      </c>
      <c r="T1805" s="12">
        <f t="shared" si="174"/>
        <v>42017.821550925932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5"/>
        <v>0.35174193548387095</v>
      </c>
      <c r="P1806" s="8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4">
        <f t="shared" si="173"/>
        <v>42322.469953703709</v>
      </c>
      <c r="T1806" s="12">
        <f t="shared" si="174"/>
        <v>42282.428287037037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5"/>
        <v>0.36404444444444445</v>
      </c>
      <c r="P1807" s="8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4">
        <f t="shared" si="173"/>
        <v>42279.5</v>
      </c>
      <c r="T1807" s="12">
        <f t="shared" si="174"/>
        <v>42247.553912037038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5"/>
        <v>2.955E-2</v>
      </c>
      <c r="P1808" s="8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4">
        <f t="shared" si="173"/>
        <v>41912.388298611113</v>
      </c>
      <c r="T1808" s="12">
        <f t="shared" si="174"/>
        <v>41877.388298611113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5"/>
        <v>0.1106</v>
      </c>
      <c r="P1809" s="8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4">
        <f t="shared" si="173"/>
        <v>41909.818437499998</v>
      </c>
      <c r="T1809" s="12">
        <f t="shared" si="174"/>
        <v>41879.818437499998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5"/>
        <v>0.41407142857142859</v>
      </c>
      <c r="P1810" s="8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4">
        <f t="shared" si="173"/>
        <v>42777.430902777778</v>
      </c>
      <c r="T1810" s="12">
        <f t="shared" si="174"/>
        <v>42742.430902777778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5"/>
        <v>0.10857142857142857</v>
      </c>
      <c r="P1811" s="8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4">
        <f t="shared" si="173"/>
        <v>42064.657858796301</v>
      </c>
      <c r="T1811" s="12">
        <f t="shared" si="174"/>
        <v>42029.657858796301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5"/>
        <v>3.3333333333333333E-2</v>
      </c>
      <c r="P1812" s="8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4">
        <f t="shared" si="173"/>
        <v>41872.66002314815</v>
      </c>
      <c r="T1812" s="12">
        <f t="shared" si="174"/>
        <v>41860.66002314815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5"/>
        <v>7.407407407407407E-4</v>
      </c>
      <c r="P1813" s="8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4">
        <f t="shared" si="173"/>
        <v>41935.916666666664</v>
      </c>
      <c r="T1813" s="12">
        <f t="shared" si="174"/>
        <v>41876.183680555558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5"/>
        <v>0.13307692307692306</v>
      </c>
      <c r="P1814" s="8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4">
        <f t="shared" si="173"/>
        <v>42554.068703703699</v>
      </c>
      <c r="T1814" s="12">
        <f t="shared" si="174"/>
        <v>42524.068703703699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5"/>
        <v>0</v>
      </c>
      <c r="P1815" s="8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4">
        <f t="shared" si="173"/>
        <v>41859.639027777775</v>
      </c>
      <c r="T1815" s="12">
        <f t="shared" si="174"/>
        <v>41829.639027777775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5"/>
        <v>0.49183333333333334</v>
      </c>
      <c r="P1816" s="8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4">
        <f t="shared" si="173"/>
        <v>42063.064074074078</v>
      </c>
      <c r="T1816" s="12">
        <f t="shared" si="174"/>
        <v>42033.064074074078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5"/>
        <v>0</v>
      </c>
      <c r="P1817" s="8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4">
        <f t="shared" si="173"/>
        <v>42186.656678240746</v>
      </c>
      <c r="T1817" s="12">
        <f t="shared" si="174"/>
        <v>42172.656678240746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5"/>
        <v>2.036E-2</v>
      </c>
      <c r="P1818" s="8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4">
        <f t="shared" si="173"/>
        <v>42576.541666666672</v>
      </c>
      <c r="T1818" s="12">
        <f t="shared" si="174"/>
        <v>42548.626192129625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5"/>
        <v>0.52327777777777773</v>
      </c>
      <c r="P1819" s="8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4">
        <f t="shared" si="173"/>
        <v>42765.040972222225</v>
      </c>
      <c r="T1819" s="12">
        <f t="shared" si="174"/>
        <v>42705.412118055552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5"/>
        <v>0</v>
      </c>
      <c r="P1820" s="8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4">
        <f t="shared" si="173"/>
        <v>42096.942708333328</v>
      </c>
      <c r="T1820" s="12">
        <f t="shared" si="174"/>
        <v>42066.984375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5"/>
        <v>2.0833333333333332E-2</v>
      </c>
      <c r="P1821" s="8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4">
        <f t="shared" si="173"/>
        <v>41850.502268518518</v>
      </c>
      <c r="T1821" s="12">
        <f t="shared" si="174"/>
        <v>41820.502268518518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5"/>
        <v>6.565384615384616E-2</v>
      </c>
      <c r="P1822" s="8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4">
        <f t="shared" si="173"/>
        <v>42094.792708333334</v>
      </c>
      <c r="T1822" s="12">
        <f t="shared" si="174"/>
        <v>42064.834375000006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5"/>
        <v>1.3489</v>
      </c>
      <c r="P1823" s="8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4">
        <f t="shared" si="173"/>
        <v>40971.069062499999</v>
      </c>
      <c r="T1823" s="12">
        <f t="shared" si="174"/>
        <v>40926.069062499999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5"/>
        <v>1</v>
      </c>
      <c r="P1824" s="8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4">
        <f t="shared" si="173"/>
        <v>41670.542361111111</v>
      </c>
      <c r="T1824" s="12">
        <f t="shared" si="174"/>
        <v>41634.547013888885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5"/>
        <v>1.1585714285714286</v>
      </c>
      <c r="P1825" s="8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4">
        <f t="shared" si="173"/>
        <v>41206.434907407405</v>
      </c>
      <c r="T1825" s="12">
        <f t="shared" si="174"/>
        <v>41176.434907407405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5"/>
        <v>1.0006666666666666</v>
      </c>
      <c r="P1826" s="8">
        <f t="shared" si="170"/>
        <v>75.05</v>
      </c>
      <c r="Q1826" t="str">
        <f t="shared" si="171"/>
        <v>music</v>
      </c>
      <c r="R1826" t="str">
        <f t="shared" si="172"/>
        <v>rock</v>
      </c>
      <c r="S1826" s="14">
        <f t="shared" si="173"/>
        <v>41646.838888888888</v>
      </c>
      <c r="T1826" s="12">
        <f t="shared" si="174"/>
        <v>41626.666284722225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5"/>
        <v>1.0505</v>
      </c>
      <c r="P1827" s="8">
        <f t="shared" si="170"/>
        <v>42.02</v>
      </c>
      <c r="Q1827" t="str">
        <f t="shared" si="171"/>
        <v>music</v>
      </c>
      <c r="R1827" t="str">
        <f t="shared" si="172"/>
        <v>rock</v>
      </c>
      <c r="S1827" s="14">
        <f t="shared" si="173"/>
        <v>41466.58452546296</v>
      </c>
      <c r="T1827" s="12">
        <f t="shared" si="174"/>
        <v>41443.58452546296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5"/>
        <v>1.01</v>
      </c>
      <c r="P1828" s="8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4">
        <f t="shared" si="173"/>
        <v>41687.673807870371</v>
      </c>
      <c r="T1828" s="12">
        <f t="shared" si="174"/>
        <v>41657.673807870371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5"/>
        <v>1.0066250000000001</v>
      </c>
      <c r="P1829" s="8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4">
        <f t="shared" si="173"/>
        <v>40605.075937499998</v>
      </c>
      <c r="T1829" s="12">
        <f t="shared" si="174"/>
        <v>40555.075937499998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5"/>
        <v>1.0016</v>
      </c>
      <c r="P1830" s="8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4">
        <f t="shared" si="173"/>
        <v>41768.666666666664</v>
      </c>
      <c r="T1830" s="12">
        <f t="shared" si="174"/>
        <v>41736.649652777778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5"/>
        <v>1.6668333333333334</v>
      </c>
      <c r="P1831" s="8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4">
        <f t="shared" si="173"/>
        <v>40564.666666666664</v>
      </c>
      <c r="T1831" s="12">
        <f t="shared" si="174"/>
        <v>40515.837627314817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5"/>
        <v>1.0153333333333334</v>
      </c>
      <c r="P1832" s="8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4">
        <f t="shared" si="173"/>
        <v>41694.434108796297</v>
      </c>
      <c r="T1832" s="12">
        <f t="shared" si="174"/>
        <v>41664.434108796297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5"/>
        <v>1.03</v>
      </c>
      <c r="P1833" s="8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4">
        <f t="shared" si="173"/>
        <v>41041.746099537035</v>
      </c>
      <c r="T1833" s="12">
        <f t="shared" si="174"/>
        <v>41026.746099537035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5"/>
        <v>1.4285714285714286</v>
      </c>
      <c r="P1834" s="8">
        <f t="shared" si="170"/>
        <v>25</v>
      </c>
      <c r="Q1834" t="str">
        <f t="shared" si="171"/>
        <v>music</v>
      </c>
      <c r="R1834" t="str">
        <f t="shared" si="172"/>
        <v>rock</v>
      </c>
      <c r="S1834" s="14">
        <f t="shared" si="173"/>
        <v>40606.289664351854</v>
      </c>
      <c r="T1834" s="12">
        <f t="shared" si="174"/>
        <v>40576.289664351854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5"/>
        <v>2.625</v>
      </c>
      <c r="P1835" s="8">
        <f t="shared" si="170"/>
        <v>42</v>
      </c>
      <c r="Q1835" t="str">
        <f t="shared" si="171"/>
        <v>music</v>
      </c>
      <c r="R1835" t="str">
        <f t="shared" si="172"/>
        <v>rock</v>
      </c>
      <c r="S1835" s="14">
        <f t="shared" si="173"/>
        <v>41335.082638888889</v>
      </c>
      <c r="T1835" s="12">
        <f t="shared" si="174"/>
        <v>41302.794016203705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5"/>
        <v>1.1805000000000001</v>
      </c>
      <c r="P1836" s="8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4">
        <f t="shared" si="173"/>
        <v>42028.714062500003</v>
      </c>
      <c r="T1836" s="12">
        <f t="shared" si="174"/>
        <v>41988.714062500003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5"/>
        <v>1.04</v>
      </c>
      <c r="P1837" s="8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4">
        <f t="shared" si="173"/>
        <v>42460.410543981481</v>
      </c>
      <c r="T1837" s="12">
        <f t="shared" si="174"/>
        <v>42430.452210648145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5"/>
        <v>2.0034000000000001</v>
      </c>
      <c r="P1838" s="8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4">
        <f t="shared" si="173"/>
        <v>41322.559363425928</v>
      </c>
      <c r="T1838" s="12">
        <f t="shared" si="174"/>
        <v>41305.559363425928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5"/>
        <v>3.0683333333333334</v>
      </c>
      <c r="P1839" s="8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4">
        <f t="shared" si="173"/>
        <v>40985.756192129629</v>
      </c>
      <c r="T1839" s="12">
        <f t="shared" si="174"/>
        <v>40925.797858796301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5"/>
        <v>1.00149</v>
      </c>
      <c r="P1840" s="8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4">
        <f t="shared" si="173"/>
        <v>40816.875</v>
      </c>
      <c r="T1840" s="12">
        <f t="shared" si="174"/>
        <v>40788.536539351851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5"/>
        <v>2.0529999999999999</v>
      </c>
      <c r="P1841" s="8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4">
        <f t="shared" si="173"/>
        <v>42644.472013888888</v>
      </c>
      <c r="T1841" s="12">
        <f t="shared" si="174"/>
        <v>42614.472013888888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5"/>
        <v>1.0888888888888888</v>
      </c>
      <c r="P1842" s="8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4">
        <f t="shared" si="173"/>
        <v>41400.957638888889</v>
      </c>
      <c r="T1842" s="12">
        <f t="shared" si="174"/>
        <v>41381.846180555556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5"/>
        <v>1.0175000000000001</v>
      </c>
      <c r="P1843" s="8">
        <f t="shared" si="170"/>
        <v>50.875</v>
      </c>
      <c r="Q1843" t="str">
        <f t="shared" si="171"/>
        <v>music</v>
      </c>
      <c r="R1843" t="str">
        <f t="shared" si="172"/>
        <v>rock</v>
      </c>
      <c r="S1843" s="14">
        <f t="shared" si="173"/>
        <v>41778.957638888889</v>
      </c>
      <c r="T1843" s="12">
        <f t="shared" si="174"/>
        <v>41745.59542824074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5"/>
        <v>1.2524999999999999</v>
      </c>
      <c r="P1844" s="8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4">
        <f t="shared" si="173"/>
        <v>42064.999305555553</v>
      </c>
      <c r="T1844" s="12">
        <f t="shared" si="174"/>
        <v>42031.381724537037</v>
      </c>
    </row>
    <row r="1845" spans="1:20" ht="6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5"/>
        <v>1.2400610000000001</v>
      </c>
      <c r="P1845" s="8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4">
        <f t="shared" si="173"/>
        <v>40594.744837962964</v>
      </c>
      <c r="T1845" s="12">
        <f t="shared" si="174"/>
        <v>40564.744837962964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5"/>
        <v>1.014</v>
      </c>
      <c r="P1846" s="8">
        <f t="shared" si="170"/>
        <v>76.05</v>
      </c>
      <c r="Q1846" t="str">
        <f t="shared" si="171"/>
        <v>music</v>
      </c>
      <c r="R1846" t="str">
        <f t="shared" si="172"/>
        <v>rock</v>
      </c>
      <c r="S1846" s="14">
        <f t="shared" si="173"/>
        <v>40704.875</v>
      </c>
      <c r="T1846" s="12">
        <f t="shared" si="174"/>
        <v>40666.723541666666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5"/>
        <v>1</v>
      </c>
      <c r="P1847" s="8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4">
        <f t="shared" si="173"/>
        <v>42537.954861111109</v>
      </c>
      <c r="T1847" s="12">
        <f t="shared" si="174"/>
        <v>42523.083310185189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5"/>
        <v>1.3792666666666666</v>
      </c>
      <c r="P1848" s="8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4">
        <f t="shared" si="173"/>
        <v>41258.400196759263</v>
      </c>
      <c r="T1848" s="12">
        <f t="shared" si="174"/>
        <v>41228.400196759263</v>
      </c>
    </row>
    <row r="1849" spans="1:20" ht="6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5"/>
        <v>1.2088000000000001</v>
      </c>
      <c r="P1849" s="8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4">
        <f t="shared" si="173"/>
        <v>42114.986481481479</v>
      </c>
      <c r="T1849" s="12">
        <f t="shared" si="174"/>
        <v>42093.986481481479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5"/>
        <v>1.0736666666666668</v>
      </c>
      <c r="P1850" s="8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4">
        <f t="shared" si="173"/>
        <v>40755.040972222225</v>
      </c>
      <c r="T1850" s="12">
        <f t="shared" si="174"/>
        <v>40691.538055555553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5"/>
        <v>1.0033333333333334</v>
      </c>
      <c r="P1851" s="8">
        <f t="shared" si="170"/>
        <v>37.625</v>
      </c>
      <c r="Q1851" t="str">
        <f t="shared" si="171"/>
        <v>music</v>
      </c>
      <c r="R1851" t="str">
        <f t="shared" si="172"/>
        <v>rock</v>
      </c>
      <c r="S1851" s="14">
        <f t="shared" si="173"/>
        <v>41199.595590277779</v>
      </c>
      <c r="T1851" s="12">
        <f t="shared" si="174"/>
        <v>41169.595590277779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5"/>
        <v>1.0152222222222222</v>
      </c>
      <c r="P1852" s="8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4">
        <f t="shared" si="173"/>
        <v>41830.709490740745</v>
      </c>
      <c r="T1852" s="12">
        <f t="shared" si="174"/>
        <v>41800.709490740745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5"/>
        <v>1.0007692307692309</v>
      </c>
      <c r="P1853" s="8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4">
        <f t="shared" si="173"/>
        <v>41847.791666666664</v>
      </c>
      <c r="T1853" s="12">
        <f t="shared" si="174"/>
        <v>41827.656689814816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5"/>
        <v>1.1696666666666666</v>
      </c>
      <c r="P1854" s="8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4">
        <f t="shared" si="173"/>
        <v>42118.75</v>
      </c>
      <c r="T1854" s="12">
        <f t="shared" si="174"/>
        <v>42081.52143518519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5"/>
        <v>1.01875</v>
      </c>
      <c r="P1855" s="8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4">
        <f t="shared" si="173"/>
        <v>41226.852048611108</v>
      </c>
      <c r="T1855" s="12">
        <f t="shared" si="174"/>
        <v>41176.810381944444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5"/>
        <v>1.0212366666666666</v>
      </c>
      <c r="P1856" s="8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4">
        <f t="shared" si="173"/>
        <v>41417.771261574075</v>
      </c>
      <c r="T1856" s="12">
        <f t="shared" si="174"/>
        <v>41387.771261574075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5"/>
        <v>1.5405897142857143</v>
      </c>
      <c r="P1857" s="8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4">
        <f t="shared" si="173"/>
        <v>41645.288657407407</v>
      </c>
      <c r="T1857" s="12">
        <f t="shared" si="174"/>
        <v>41600.288657407407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5"/>
        <v>1.0125</v>
      </c>
      <c r="P1858" s="8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4">
        <f t="shared" si="173"/>
        <v>41838.604999999996</v>
      </c>
      <c r="T1858" s="12">
        <f t="shared" si="174"/>
        <v>41817.604999999996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5"/>
        <v>1</v>
      </c>
      <c r="P1859" s="8">
        <f t="shared" ref="P1859:P1922" si="176">E1859/L1859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14">
        <f t="shared" ref="S1859:S1922" si="179">(((I1859/60)/60)/24)+DATE(1970,1,1)+(-6/24)</f>
        <v>41894.51866898148</v>
      </c>
      <c r="T1859" s="12">
        <f t="shared" ref="T1859:T1922" si="180">(((J1859/60)/60)/24)+DATE(1970,1,1)+(-6/24)</f>
        <v>41864.51866898148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81">E1860/D1860</f>
        <v>1.0874800874800874</v>
      </c>
      <c r="P1860" s="8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4">
        <f t="shared" si="179"/>
        <v>40892.992141203707</v>
      </c>
      <c r="T1860" s="12">
        <f t="shared" si="180"/>
        <v>40832.950474537036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81"/>
        <v>1.3183333333333334</v>
      </c>
      <c r="P1861" s="8">
        <f t="shared" si="176"/>
        <v>70.625</v>
      </c>
      <c r="Q1861" t="str">
        <f t="shared" si="177"/>
        <v>music</v>
      </c>
      <c r="R1861" t="str">
        <f t="shared" si="178"/>
        <v>rock</v>
      </c>
      <c r="S1861" s="14">
        <f t="shared" si="179"/>
        <v>40808.520011574074</v>
      </c>
      <c r="T1861" s="12">
        <f t="shared" si="180"/>
        <v>40778.520011574074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81"/>
        <v>1.3346666666666667</v>
      </c>
      <c r="P1862" s="8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4">
        <f t="shared" si="179"/>
        <v>41676.459305555552</v>
      </c>
      <c r="T1862" s="12">
        <f t="shared" si="180"/>
        <v>41655.459305555552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81"/>
        <v>0</v>
      </c>
      <c r="P1863" s="8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4">
        <f t="shared" si="179"/>
        <v>42030.050243055557</v>
      </c>
      <c r="T1863" s="12">
        <f t="shared" si="180"/>
        <v>42000.050243055557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81"/>
        <v>8.0833333333333326E-2</v>
      </c>
      <c r="P1864" s="8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4">
        <f t="shared" si="179"/>
        <v>42802.0625</v>
      </c>
      <c r="T1864" s="12">
        <f t="shared" si="180"/>
        <v>42755.242754629624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81"/>
        <v>4.0000000000000001E-3</v>
      </c>
      <c r="P1865" s="8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4">
        <f t="shared" si="179"/>
        <v>41802.547280092593</v>
      </c>
      <c r="T1865" s="12">
        <f t="shared" si="180"/>
        <v>41772.547280092593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81"/>
        <v>0.42892307692307691</v>
      </c>
      <c r="P1866" s="8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4">
        <f t="shared" si="179"/>
        <v>41763.466435185182</v>
      </c>
      <c r="T1866" s="12">
        <f t="shared" si="180"/>
        <v>41733.466435185182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81"/>
        <v>3.6363636363636364E-5</v>
      </c>
      <c r="P1867" s="8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4">
        <f t="shared" si="179"/>
        <v>42680.159108796302</v>
      </c>
      <c r="T1867" s="12">
        <f t="shared" si="180"/>
        <v>42645.117442129631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81"/>
        <v>5.0000000000000001E-3</v>
      </c>
      <c r="P1868" s="8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4">
        <f t="shared" si="179"/>
        <v>42794.916666666672</v>
      </c>
      <c r="T1868" s="12">
        <f t="shared" si="180"/>
        <v>42741.996493055558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81"/>
        <v>5.0000000000000001E-4</v>
      </c>
      <c r="P1869" s="8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4">
        <f t="shared" si="179"/>
        <v>42679.674907407403</v>
      </c>
      <c r="T1869" s="12">
        <f t="shared" si="180"/>
        <v>42649.674907407403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81"/>
        <v>4.8680000000000001E-2</v>
      </c>
      <c r="P1870" s="8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4">
        <f t="shared" si="179"/>
        <v>42353.082638888889</v>
      </c>
      <c r="T1870" s="12">
        <f t="shared" si="180"/>
        <v>42328.529224537036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81"/>
        <v>0</v>
      </c>
      <c r="P1871" s="8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4">
        <f t="shared" si="179"/>
        <v>42738.752881944441</v>
      </c>
      <c r="T1871" s="12">
        <f t="shared" si="180"/>
        <v>42708.752881944441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81"/>
        <v>0.10314285714285715</v>
      </c>
      <c r="P1872" s="8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4">
        <f t="shared" si="179"/>
        <v>42399.928472222222</v>
      </c>
      <c r="T1872" s="12">
        <f t="shared" si="180"/>
        <v>42371.105729166666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81"/>
        <v>0.7178461538461538</v>
      </c>
      <c r="P1873" s="8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4">
        <f t="shared" si="179"/>
        <v>41963.575243055559</v>
      </c>
      <c r="T1873" s="12">
        <f t="shared" si="180"/>
        <v>41923.533576388887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81"/>
        <v>1.06E-2</v>
      </c>
      <c r="P1874" s="8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4">
        <f t="shared" si="179"/>
        <v>42184.879652777774</v>
      </c>
      <c r="T1874" s="12">
        <f t="shared" si="180"/>
        <v>42154.879652777774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81"/>
        <v>4.4999999999999997E-3</v>
      </c>
      <c r="P1875" s="8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4">
        <f t="shared" si="179"/>
        <v>42193.447916666672</v>
      </c>
      <c r="T1875" s="12">
        <f t="shared" si="180"/>
        <v>42164.365856481483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81"/>
        <v>1.6249999999999999E-4</v>
      </c>
      <c r="P1876" s="8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4">
        <f t="shared" si="179"/>
        <v>42549.719131944439</v>
      </c>
      <c r="T1876" s="12">
        <f t="shared" si="180"/>
        <v>42529.719131944439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81"/>
        <v>5.1000000000000004E-3</v>
      </c>
      <c r="P1877" s="8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4">
        <f t="shared" si="179"/>
        <v>42588.649398148147</v>
      </c>
      <c r="T1877" s="12">
        <f t="shared" si="180"/>
        <v>42528.649398148147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81"/>
        <v>0</v>
      </c>
      <c r="P1878" s="8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4">
        <f t="shared" si="179"/>
        <v>41806.034780092588</v>
      </c>
      <c r="T1878" s="12">
        <f t="shared" si="180"/>
        <v>41776.034780092588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81"/>
        <v>0</v>
      </c>
      <c r="P1879" s="8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4">
        <f t="shared" si="179"/>
        <v>42063.779224537036</v>
      </c>
      <c r="T1879" s="12">
        <f t="shared" si="180"/>
        <v>42034.779224537036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81"/>
        <v>0</v>
      </c>
      <c r="P1880" s="8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4">
        <f t="shared" si="179"/>
        <v>41802.758738425924</v>
      </c>
      <c r="T1880" s="12">
        <f t="shared" si="180"/>
        <v>41772.758738425924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81"/>
        <v>1.1999999999999999E-3</v>
      </c>
      <c r="P1881" s="8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4">
        <f t="shared" si="179"/>
        <v>42443.357974537037</v>
      </c>
      <c r="T1881" s="12">
        <f t="shared" si="180"/>
        <v>42413.399641203709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81"/>
        <v>0.20080000000000001</v>
      </c>
      <c r="P1882" s="8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4">
        <f t="shared" si="179"/>
        <v>42459.275231481486</v>
      </c>
      <c r="T1882" s="12">
        <f t="shared" si="180"/>
        <v>42430.316898148143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81"/>
        <v>1.726845</v>
      </c>
      <c r="P1883" s="8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4">
        <f t="shared" si="179"/>
        <v>42072.860983796301</v>
      </c>
      <c r="T1883" s="12">
        <f t="shared" si="180"/>
        <v>42042.902650462958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81"/>
        <v>1.008955223880597</v>
      </c>
      <c r="P1884" s="8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4">
        <f t="shared" si="179"/>
        <v>41100.741666666669</v>
      </c>
      <c r="T1884" s="12">
        <f t="shared" si="180"/>
        <v>41067.699212962965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81"/>
        <v>1.0480480480480481</v>
      </c>
      <c r="P1885" s="8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4">
        <f t="shared" si="179"/>
        <v>41007.656342592592</v>
      </c>
      <c r="T1885" s="12">
        <f t="shared" si="180"/>
        <v>40977.698009259257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81"/>
        <v>1.351</v>
      </c>
      <c r="P1886" s="8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4">
        <f t="shared" si="179"/>
        <v>41240.25</v>
      </c>
      <c r="T1886" s="12">
        <f t="shared" si="180"/>
        <v>41204.948321759257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81"/>
        <v>1.1632786885245903</v>
      </c>
      <c r="P1887" s="8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4">
        <f t="shared" si="179"/>
        <v>41131.666666666664</v>
      </c>
      <c r="T1887" s="12">
        <f t="shared" si="180"/>
        <v>41098.843865740739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81"/>
        <v>1.0208333333333333</v>
      </c>
      <c r="P1888" s="8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4">
        <f t="shared" si="179"/>
        <v>41955.69835648148</v>
      </c>
      <c r="T1888" s="12">
        <f t="shared" si="180"/>
        <v>41925.656689814816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81"/>
        <v>1.1116666666666666</v>
      </c>
      <c r="P1889" s="8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4">
        <f t="shared" si="179"/>
        <v>42341.645833333328</v>
      </c>
      <c r="T1889" s="12">
        <f t="shared" si="180"/>
        <v>42323.550138888888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81"/>
        <v>1.6608000000000001</v>
      </c>
      <c r="P1890" s="8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4">
        <f t="shared" si="179"/>
        <v>40329.957638888889</v>
      </c>
      <c r="T1890" s="12">
        <f t="shared" si="180"/>
        <v>40298.989953703705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81"/>
        <v>1.0660000000000001</v>
      </c>
      <c r="P1891" s="8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4">
        <f t="shared" si="179"/>
        <v>41344.501689814817</v>
      </c>
      <c r="T1891" s="12">
        <f t="shared" si="180"/>
        <v>41299.543356481481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1"/>
        <v>1.4458441666666668</v>
      </c>
      <c r="P1892" s="8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4">
        <f t="shared" si="179"/>
        <v>41258.536203703705</v>
      </c>
      <c r="T1892" s="12">
        <f t="shared" si="180"/>
        <v>41228.536203703705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1"/>
        <v>1.0555000000000001</v>
      </c>
      <c r="P1893" s="8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4">
        <f t="shared" si="179"/>
        <v>40381</v>
      </c>
      <c r="T1893" s="12">
        <f t="shared" si="180"/>
        <v>40335.548078703701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1"/>
        <v>1.3660000000000001</v>
      </c>
      <c r="P1894" s="8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4">
        <f t="shared" si="179"/>
        <v>40701.387511574074</v>
      </c>
      <c r="T1894" s="12">
        <f t="shared" si="180"/>
        <v>40671.387511574074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1"/>
        <v>1.04</v>
      </c>
      <c r="P1895" s="8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4">
        <f t="shared" si="179"/>
        <v>40648.915972222225</v>
      </c>
      <c r="T1895" s="12">
        <f t="shared" si="180"/>
        <v>40632.69195601852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1"/>
        <v>1.145</v>
      </c>
      <c r="P1896" s="8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4">
        <f t="shared" si="179"/>
        <v>40951.654895833337</v>
      </c>
      <c r="T1896" s="12">
        <f t="shared" si="180"/>
        <v>40920.654895833337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1"/>
        <v>1.0171957671957672</v>
      </c>
      <c r="P1897" s="8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4">
        <f t="shared" si="179"/>
        <v>42297.496782407412</v>
      </c>
      <c r="T1897" s="12">
        <f t="shared" si="180"/>
        <v>42267.496782407412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1"/>
        <v>1.2394678492239468</v>
      </c>
      <c r="P1898" s="8">
        <f t="shared" si="176"/>
        <v>43</v>
      </c>
      <c r="Q1898" t="str">
        <f t="shared" si="177"/>
        <v>music</v>
      </c>
      <c r="R1898" t="str">
        <f t="shared" si="178"/>
        <v>indie rock</v>
      </c>
      <c r="S1898" s="14">
        <f t="shared" si="179"/>
        <v>41011.460243055553</v>
      </c>
      <c r="T1898" s="12">
        <f t="shared" si="180"/>
        <v>40981.460243055553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1"/>
        <v>1.0245669291338582</v>
      </c>
      <c r="P1899" s="8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4">
        <f t="shared" si="179"/>
        <v>41702.625</v>
      </c>
      <c r="T1899" s="12">
        <f t="shared" si="180"/>
        <v>41680.333402777782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1"/>
        <v>1.4450000000000001</v>
      </c>
      <c r="P1900" s="8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4">
        <f t="shared" si="179"/>
        <v>42401.5</v>
      </c>
      <c r="T1900" s="12">
        <f t="shared" si="180"/>
        <v>42365.942974537036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1"/>
        <v>1.3333333333333333</v>
      </c>
      <c r="P1901" s="8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4">
        <f t="shared" si="179"/>
        <v>42088.65006944444</v>
      </c>
      <c r="T1901" s="12">
        <f t="shared" si="180"/>
        <v>42058.691736111112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1"/>
        <v>1.0936440000000001</v>
      </c>
      <c r="P1902" s="8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4">
        <f t="shared" si="179"/>
        <v>41188.165972222225</v>
      </c>
      <c r="T1902" s="12">
        <f t="shared" si="180"/>
        <v>41160.621886574074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1"/>
        <v>2.696969696969697E-2</v>
      </c>
      <c r="P1903" s="8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4">
        <f t="shared" si="179"/>
        <v>42146.291666666672</v>
      </c>
      <c r="T1903" s="12">
        <f t="shared" si="180"/>
        <v>42116.29315972222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1"/>
        <v>1.2E-2</v>
      </c>
      <c r="P1904" s="8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4">
        <f t="shared" si="179"/>
        <v>42067.539895833332</v>
      </c>
      <c r="T1904" s="12">
        <f t="shared" si="180"/>
        <v>42037.539895833332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1"/>
        <v>0.46600000000000003</v>
      </c>
      <c r="P1905" s="8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4">
        <f t="shared" si="179"/>
        <v>42762.520729166667</v>
      </c>
      <c r="T1905" s="12">
        <f t="shared" si="180"/>
        <v>42702.520729166667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1"/>
        <v>1E-3</v>
      </c>
      <c r="P1906" s="8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4">
        <f t="shared" si="179"/>
        <v>42371.435428240744</v>
      </c>
      <c r="T1906" s="12">
        <f t="shared" si="180"/>
        <v>42326.435428240744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1"/>
        <v>1.6800000000000001E-3</v>
      </c>
      <c r="P1907" s="8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4">
        <f t="shared" si="179"/>
        <v>41889.675856481481</v>
      </c>
      <c r="T1907" s="12">
        <f t="shared" si="180"/>
        <v>41859.675856481481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1"/>
        <v>0.42759999999999998</v>
      </c>
      <c r="P1908" s="8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4">
        <f t="shared" si="179"/>
        <v>42544.421099537038</v>
      </c>
      <c r="T1908" s="12">
        <f t="shared" si="180"/>
        <v>42514.421099537038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1"/>
        <v>2.8333333333333335E-3</v>
      </c>
      <c r="P1909" s="8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4">
        <f t="shared" si="179"/>
        <v>41782.337094907409</v>
      </c>
      <c r="T1909" s="12">
        <f t="shared" si="180"/>
        <v>41767.337094907409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1"/>
        <v>1.7319999999999999E-2</v>
      </c>
      <c r="P1910" s="8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4">
        <f t="shared" si="179"/>
        <v>42733.667824074073</v>
      </c>
      <c r="T1910" s="12">
        <f t="shared" si="180"/>
        <v>42703.667824074073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1"/>
        <v>0.14111428571428572</v>
      </c>
      <c r="P1911" s="8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4">
        <f t="shared" si="179"/>
        <v>41935.179155092592</v>
      </c>
      <c r="T1911" s="12">
        <f t="shared" si="180"/>
        <v>41905.179155092592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1"/>
        <v>0.39395294117647056</v>
      </c>
      <c r="P1912" s="8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4">
        <f t="shared" si="179"/>
        <v>42308.697916666672</v>
      </c>
      <c r="T1912" s="12">
        <f t="shared" si="180"/>
        <v>42264.713159722218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1"/>
        <v>2.3529411764705883E-4</v>
      </c>
      <c r="P1913" s="8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4">
        <f t="shared" si="179"/>
        <v>41859.783958333333</v>
      </c>
      <c r="T1913" s="12">
        <f t="shared" si="180"/>
        <v>41829.783958333333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1"/>
        <v>0.59299999999999997</v>
      </c>
      <c r="P1914" s="8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4">
        <f t="shared" si="179"/>
        <v>42158.976388888885</v>
      </c>
      <c r="T1914" s="12">
        <f t="shared" si="180"/>
        <v>42128.976388888885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1"/>
        <v>1.3270833333333334E-2</v>
      </c>
      <c r="P1915" s="8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4">
        <f t="shared" si="179"/>
        <v>41920.261319444442</v>
      </c>
      <c r="T1915" s="12">
        <f t="shared" si="180"/>
        <v>41890.261319444442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1"/>
        <v>9.0090090090090086E-2</v>
      </c>
      <c r="P1916" s="8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4">
        <f t="shared" si="179"/>
        <v>41943.915972222225</v>
      </c>
      <c r="T1916" s="12">
        <f t="shared" si="180"/>
        <v>41928.924456018518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1"/>
        <v>1.6E-2</v>
      </c>
      <c r="P1917" s="8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4">
        <f t="shared" si="179"/>
        <v>41883.79886574074</v>
      </c>
      <c r="T1917" s="12">
        <f t="shared" si="180"/>
        <v>41863.79886574074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1"/>
        <v>5.1000000000000004E-3</v>
      </c>
      <c r="P1918" s="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4">
        <f t="shared" si="179"/>
        <v>42681.508969907409</v>
      </c>
      <c r="T1918" s="12">
        <f t="shared" si="180"/>
        <v>42656.467303240745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1"/>
        <v>0.52570512820512816</v>
      </c>
      <c r="P1919" s="8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4">
        <f t="shared" si="179"/>
        <v>42776.020057870366</v>
      </c>
      <c r="T1919" s="12">
        <f t="shared" si="180"/>
        <v>42746.020057870366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1"/>
        <v>1.04E-2</v>
      </c>
      <c r="P1920" s="8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4">
        <f t="shared" si="179"/>
        <v>41863.539942129632</v>
      </c>
      <c r="T1920" s="12">
        <f t="shared" si="180"/>
        <v>41828.539942129632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1"/>
        <v>0.47399999999999998</v>
      </c>
      <c r="P1921" s="8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4">
        <f t="shared" si="179"/>
        <v>42143.625567129624</v>
      </c>
      <c r="T1921" s="12">
        <f t="shared" si="180"/>
        <v>42113.625567129624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1"/>
        <v>0.43030000000000002</v>
      </c>
      <c r="P1922" s="8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4">
        <f t="shared" si="179"/>
        <v>42298.708333333328</v>
      </c>
      <c r="T1922" s="12">
        <f t="shared" si="180"/>
        <v>42270.625706018516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1"/>
        <v>1.3680000000000001</v>
      </c>
      <c r="P1923" s="8">
        <f t="shared" ref="P1923:P1986" si="182">E1923/L1923</f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14">
        <f t="shared" ref="S1923:S1986" si="185">(((I1923/60)/60)/24)+DATE(1970,1,1)+(-6/24)</f>
        <v>41103.971562500003</v>
      </c>
      <c r="T1923" s="12">
        <f t="shared" ref="T1923:T1986" si="186">(((J1923/60)/60)/24)+DATE(1970,1,1)+(-6/24)</f>
        <v>41073.971562500003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87">E1924/D1924</f>
        <v>1.1555</v>
      </c>
      <c r="P1924" s="8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4">
        <f t="shared" si="185"/>
        <v>41620.005868055552</v>
      </c>
      <c r="T1924" s="12">
        <f t="shared" si="186"/>
        <v>41590.005868055552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7"/>
        <v>2.4079999999999999</v>
      </c>
      <c r="P1925" s="8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4">
        <f t="shared" si="185"/>
        <v>40812.957638888889</v>
      </c>
      <c r="T1925" s="12">
        <f t="shared" si="186"/>
        <v>40772.598749999997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7"/>
        <v>1.1439999999999999</v>
      </c>
      <c r="P1926" s="8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4">
        <f t="shared" si="185"/>
        <v>41654.564583333333</v>
      </c>
      <c r="T1926" s="12">
        <f t="shared" si="186"/>
        <v>41626.511053240742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7"/>
        <v>1.1033333333333333</v>
      </c>
      <c r="P1927" s="8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4">
        <f t="shared" si="185"/>
        <v>41557.75</v>
      </c>
      <c r="T1927" s="12">
        <f t="shared" si="186"/>
        <v>41535.65148148148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7"/>
        <v>1.9537933333333333</v>
      </c>
      <c r="P1928" s="8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4">
        <f t="shared" si="185"/>
        <v>40483.768055555556</v>
      </c>
      <c r="T1928" s="12">
        <f t="shared" si="186"/>
        <v>40456.704351851848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7"/>
        <v>1.0333333333333334</v>
      </c>
      <c r="P1929" s="8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4">
        <f t="shared" si="185"/>
        <v>40975.957638888889</v>
      </c>
      <c r="T1929" s="12">
        <f t="shared" si="186"/>
        <v>40960.611562500002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7"/>
        <v>1.031372549019608</v>
      </c>
      <c r="P1930" s="8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4">
        <f t="shared" si="185"/>
        <v>41401.398078703707</v>
      </c>
      <c r="T1930" s="12">
        <f t="shared" si="186"/>
        <v>41371.398078703707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7"/>
        <v>1.003125</v>
      </c>
      <c r="P1931" s="8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4">
        <f t="shared" si="185"/>
        <v>40728.771597222221</v>
      </c>
      <c r="T1931" s="12">
        <f t="shared" si="186"/>
        <v>40686.771597222221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7"/>
        <v>1.27</v>
      </c>
      <c r="P1932" s="8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4">
        <f t="shared" si="185"/>
        <v>41462.308819444443</v>
      </c>
      <c r="T1932" s="12">
        <f t="shared" si="186"/>
        <v>41402.308819444443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7"/>
        <v>1.20601</v>
      </c>
      <c r="P1933" s="8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4">
        <f t="shared" si="185"/>
        <v>41050.895833333336</v>
      </c>
      <c r="T1933" s="12">
        <f t="shared" si="186"/>
        <v>41037.642465277779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7"/>
        <v>1.0699047619047619</v>
      </c>
      <c r="P1934" s="8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4">
        <f t="shared" si="185"/>
        <v>40932.559872685182</v>
      </c>
      <c r="T1934" s="12">
        <f t="shared" si="186"/>
        <v>40911.559872685182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7"/>
        <v>1.7243333333333333</v>
      </c>
      <c r="P1935" s="8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4">
        <f t="shared" si="185"/>
        <v>41908.880868055552</v>
      </c>
      <c r="T1935" s="12">
        <f t="shared" si="186"/>
        <v>41878.880868055552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7"/>
        <v>1.2362</v>
      </c>
      <c r="P1936" s="8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4">
        <f t="shared" si="185"/>
        <v>40901.958333333336</v>
      </c>
      <c r="T1936" s="12">
        <f t="shared" si="186"/>
        <v>40865.617141203707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7"/>
        <v>1.0840000000000001</v>
      </c>
      <c r="P1937" s="8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4">
        <f t="shared" si="185"/>
        <v>41810.957638888889</v>
      </c>
      <c r="T1937" s="12">
        <f t="shared" si="186"/>
        <v>41773.682534722226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7"/>
        <v>1.1652013333333333</v>
      </c>
      <c r="P1938" s="8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4">
        <f t="shared" si="185"/>
        <v>40882.999305555553</v>
      </c>
      <c r="T1938" s="12">
        <f t="shared" si="186"/>
        <v>40852.639699074076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7"/>
        <v>1.8724499999999999</v>
      </c>
      <c r="P1939" s="8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4">
        <f t="shared" si="185"/>
        <v>41074.915972222225</v>
      </c>
      <c r="T1939" s="12">
        <f t="shared" si="186"/>
        <v>41058.868993055556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7"/>
        <v>1.1593333333333333</v>
      </c>
      <c r="P1940" s="8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4">
        <f t="shared" si="185"/>
        <v>41456.958333333336</v>
      </c>
      <c r="T1940" s="12">
        <f t="shared" si="186"/>
        <v>41426.009618055556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7"/>
        <v>1.107</v>
      </c>
      <c r="P1941" s="8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4">
        <f t="shared" si="185"/>
        <v>41343.693379629629</v>
      </c>
      <c r="T1941" s="12">
        <f t="shared" si="186"/>
        <v>41313.735046296293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7"/>
        <v>1.7092307692307693</v>
      </c>
      <c r="P1942" s="8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4">
        <f t="shared" si="185"/>
        <v>40708.915972222225</v>
      </c>
      <c r="T1942" s="12">
        <f t="shared" si="186"/>
        <v>40670.257326388892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7"/>
        <v>1.2611835600000001</v>
      </c>
      <c r="P1943" s="8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4">
        <f t="shared" si="185"/>
        <v>41774.040868055556</v>
      </c>
      <c r="T1943" s="12">
        <f t="shared" si="186"/>
        <v>41744.040868055556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7"/>
        <v>1.3844033333333334</v>
      </c>
      <c r="P1944" s="8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4">
        <f t="shared" si="185"/>
        <v>40728.578009259261</v>
      </c>
      <c r="T1944" s="12">
        <f t="shared" si="186"/>
        <v>40638.578009259261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7"/>
        <v>17.052499999999998</v>
      </c>
      <c r="P1945" s="8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4">
        <f t="shared" si="185"/>
        <v>42593.019861111112</v>
      </c>
      <c r="T1945" s="12">
        <f t="shared" si="186"/>
        <v>42548.019861111112</v>
      </c>
    </row>
    <row r="1946" spans="1:20" ht="6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7"/>
        <v>7.8805550000000002</v>
      </c>
      <c r="P1946" s="8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4">
        <f t="shared" si="185"/>
        <v>41760.334374999999</v>
      </c>
      <c r="T1946" s="12">
        <f t="shared" si="186"/>
        <v>41730.334374999999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7"/>
        <v>3.4801799999999998</v>
      </c>
      <c r="P1947" s="8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4">
        <f t="shared" si="185"/>
        <v>42197.001828703709</v>
      </c>
      <c r="T1947" s="12">
        <f t="shared" si="186"/>
        <v>42157.001828703709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7"/>
        <v>1.4974666666666667</v>
      </c>
      <c r="P1948" s="8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4">
        <f t="shared" si="185"/>
        <v>41748.858344907407</v>
      </c>
      <c r="T1948" s="12">
        <f t="shared" si="186"/>
        <v>41688.900011574071</v>
      </c>
    </row>
    <row r="1949" spans="1:20" ht="6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7"/>
        <v>1.0063375000000001</v>
      </c>
      <c r="P1949" s="8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4">
        <f t="shared" si="185"/>
        <v>40139.999305555553</v>
      </c>
      <c r="T1949" s="12">
        <f t="shared" si="186"/>
        <v>40102.668055555558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7"/>
        <v>8.0021100000000001</v>
      </c>
      <c r="P1950" s="8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4">
        <f t="shared" si="185"/>
        <v>42527.459722222222</v>
      </c>
      <c r="T1950" s="12">
        <f t="shared" si="186"/>
        <v>42473.354270833333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7"/>
        <v>1.0600260000000001</v>
      </c>
      <c r="P1951" s="8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4">
        <f t="shared" si="185"/>
        <v>41830.173043981478</v>
      </c>
      <c r="T1951" s="12">
        <f t="shared" si="186"/>
        <v>41800.173043981478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7"/>
        <v>2.0051866666666669</v>
      </c>
      <c r="P1952" s="8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4">
        <f t="shared" si="185"/>
        <v>40654.931400462963</v>
      </c>
      <c r="T1952" s="12">
        <f t="shared" si="186"/>
        <v>40623.931400462963</v>
      </c>
    </row>
    <row r="1953" spans="1:20" ht="6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7"/>
        <v>2.1244399999999999</v>
      </c>
      <c r="P1953" s="8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4">
        <f t="shared" si="185"/>
        <v>42681.212233796294</v>
      </c>
      <c r="T1953" s="12">
        <f t="shared" si="186"/>
        <v>42651.170567129629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7"/>
        <v>1.9847237142857144</v>
      </c>
      <c r="P1954" s="8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4">
        <f t="shared" si="185"/>
        <v>41563.35665509259</v>
      </c>
      <c r="T1954" s="12">
        <f t="shared" si="186"/>
        <v>41526.35665509259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7"/>
        <v>2.2594666666666665</v>
      </c>
      <c r="P1955" s="8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4">
        <f t="shared" si="185"/>
        <v>40969.875</v>
      </c>
      <c r="T1955" s="12">
        <f t="shared" si="186"/>
        <v>40940.949826388889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7"/>
        <v>6.9894800000000004</v>
      </c>
      <c r="P1956" s="8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4">
        <f t="shared" si="185"/>
        <v>42440.958333333328</v>
      </c>
      <c r="T1956" s="12">
        <f t="shared" si="186"/>
        <v>42394.330740740741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7"/>
        <v>3.9859528571428569</v>
      </c>
      <c r="P1957" s="8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4">
        <f t="shared" si="185"/>
        <v>41052.541666666664</v>
      </c>
      <c r="T1957" s="12">
        <f t="shared" si="186"/>
        <v>41020.021770833337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7"/>
        <v>2.9403333333333332</v>
      </c>
      <c r="P1958" s="8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4">
        <f t="shared" si="185"/>
        <v>42112.632002314815</v>
      </c>
      <c r="T1958" s="12">
        <f t="shared" si="186"/>
        <v>42067.673668981486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7"/>
        <v>1.6750470000000002</v>
      </c>
      <c r="P1959" s="8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4">
        <f t="shared" si="185"/>
        <v>41208.848530092589</v>
      </c>
      <c r="T1959" s="12">
        <f t="shared" si="186"/>
        <v>41178.848530092589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7"/>
        <v>14.355717142857143</v>
      </c>
      <c r="P1960" s="8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4">
        <f t="shared" si="185"/>
        <v>41356.69630787037</v>
      </c>
      <c r="T1960" s="12">
        <f t="shared" si="186"/>
        <v>41326.737974537034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7"/>
        <v>1.5673440000000001</v>
      </c>
      <c r="P1961" s="8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4">
        <f t="shared" si="185"/>
        <v>41912.75</v>
      </c>
      <c r="T1961" s="12">
        <f t="shared" si="186"/>
        <v>41871.595601851855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7"/>
        <v>1.1790285714285715</v>
      </c>
      <c r="P1962" s="8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4">
        <f t="shared" si="185"/>
        <v>41994.112743055557</v>
      </c>
      <c r="T1962" s="12">
        <f t="shared" si="186"/>
        <v>41964.112743055557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7"/>
        <v>11.053811999999999</v>
      </c>
      <c r="P1963" s="8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4">
        <f t="shared" si="185"/>
        <v>41187.915972222225</v>
      </c>
      <c r="T1963" s="12">
        <f t="shared" si="186"/>
        <v>41147.944641203707</v>
      </c>
    </row>
    <row r="1964" spans="1:20" ht="6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7"/>
        <v>1.9292499999999999</v>
      </c>
      <c r="P1964" s="8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4">
        <f t="shared" si="185"/>
        <v>41772.530509259261</v>
      </c>
      <c r="T1964" s="12">
        <f t="shared" si="186"/>
        <v>41742.530509259261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7"/>
        <v>1.268842105263158</v>
      </c>
      <c r="P1965" s="8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4">
        <f t="shared" si="185"/>
        <v>41898.179791666669</v>
      </c>
      <c r="T1965" s="12">
        <f t="shared" si="186"/>
        <v>41863.179791666669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7"/>
        <v>2.5957748878923765</v>
      </c>
      <c r="P1966" s="8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4">
        <f t="shared" si="185"/>
        <v>42482.022824074069</v>
      </c>
      <c r="T1966" s="12">
        <f t="shared" si="186"/>
        <v>42452.022824074069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7"/>
        <v>2.6227999999999998</v>
      </c>
      <c r="P1967" s="8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4">
        <f t="shared" si="185"/>
        <v>40919.791666666664</v>
      </c>
      <c r="T1967" s="12">
        <f t="shared" si="186"/>
        <v>40897.839236111111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7"/>
        <v>2.0674309000000002</v>
      </c>
      <c r="P1968" s="8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4">
        <f t="shared" si="185"/>
        <v>41865.290486111109</v>
      </c>
      <c r="T1968" s="12">
        <f t="shared" si="186"/>
        <v>41835.290486111109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7"/>
        <v>3.7012999999999998</v>
      </c>
      <c r="P1969" s="8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4">
        <f t="shared" si="185"/>
        <v>41760.413530092592</v>
      </c>
      <c r="T1969" s="12">
        <f t="shared" si="186"/>
        <v>41730.413530092592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7"/>
        <v>2.8496600000000001</v>
      </c>
      <c r="P1970" s="8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4">
        <f t="shared" si="185"/>
        <v>42707.378645833334</v>
      </c>
      <c r="T1970" s="12">
        <f t="shared" si="186"/>
        <v>42676.336979166663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7"/>
        <v>5.7907999999999999</v>
      </c>
      <c r="P1971" s="8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4">
        <f t="shared" si="185"/>
        <v>42587.542453703703</v>
      </c>
      <c r="T1971" s="12">
        <f t="shared" si="186"/>
        <v>42557.542453703703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7"/>
        <v>11.318</v>
      </c>
      <c r="P1972" s="8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4">
        <f t="shared" si="185"/>
        <v>41383.901631944449</v>
      </c>
      <c r="T1972" s="12">
        <f t="shared" si="186"/>
        <v>41323.943298611113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7"/>
        <v>2.6302771750000002</v>
      </c>
      <c r="P1973" s="8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4">
        <f t="shared" si="185"/>
        <v>41592.916666666664</v>
      </c>
      <c r="T1973" s="12">
        <f t="shared" si="186"/>
        <v>41561.250706018516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7"/>
        <v>6.7447999999999997</v>
      </c>
      <c r="P1974" s="8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4">
        <f t="shared" si="185"/>
        <v>41230.803749999999</v>
      </c>
      <c r="T1974" s="12">
        <f t="shared" si="186"/>
        <v>41200.762083333335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7"/>
        <v>2.5683081313131315</v>
      </c>
      <c r="P1975" s="8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4">
        <f t="shared" si="185"/>
        <v>42588.041666666672</v>
      </c>
      <c r="T1975" s="12">
        <f t="shared" si="186"/>
        <v>42549.472962962958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7"/>
        <v>3.7549600000000001</v>
      </c>
      <c r="P1976" s="8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4">
        <f t="shared" si="185"/>
        <v>41505.084131944444</v>
      </c>
      <c r="T1976" s="12">
        <f t="shared" si="186"/>
        <v>41445.084131944444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7"/>
        <v>2.0870837499999997</v>
      </c>
      <c r="P1977" s="8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4">
        <f t="shared" si="185"/>
        <v>41343.505219907405</v>
      </c>
      <c r="T1977" s="12">
        <f t="shared" si="186"/>
        <v>41313.505219907405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7"/>
        <v>3.4660000000000002</v>
      </c>
      <c r="P1978" s="8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4">
        <f t="shared" si="185"/>
        <v>41468.649594907409</v>
      </c>
      <c r="T1978" s="12">
        <f t="shared" si="186"/>
        <v>41438.649594907409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7"/>
        <v>4.0232999999999999</v>
      </c>
      <c r="P1979" s="8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4">
        <f t="shared" si="185"/>
        <v>42357.082638888889</v>
      </c>
      <c r="T1979" s="12">
        <f t="shared" si="186"/>
        <v>42310.966898148152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7"/>
        <v>10.2684514</v>
      </c>
      <c r="P1980" s="8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4">
        <f t="shared" si="185"/>
        <v>41072.041666666664</v>
      </c>
      <c r="T1980" s="12">
        <f t="shared" si="186"/>
        <v>41038.975601851853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7"/>
        <v>1.14901155</v>
      </c>
      <c r="P1981" s="8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4">
        <f t="shared" si="185"/>
        <v>42326.957638888889</v>
      </c>
      <c r="T1981" s="12">
        <f t="shared" si="186"/>
        <v>42290.210023148145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7"/>
        <v>3.5482402000000004</v>
      </c>
      <c r="P1982" s="8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4">
        <f t="shared" si="185"/>
        <v>42463.250717592593</v>
      </c>
      <c r="T1982" s="12">
        <f t="shared" si="186"/>
        <v>42423.292384259257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7"/>
        <v>5.0799999999999998E-2</v>
      </c>
      <c r="P1983" s="8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4">
        <f t="shared" si="185"/>
        <v>41829.475289351853</v>
      </c>
      <c r="T1983" s="12">
        <f t="shared" si="186"/>
        <v>41799.475289351853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7"/>
        <v>0</v>
      </c>
      <c r="P1984" s="8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4">
        <f t="shared" si="185"/>
        <v>42708.378321759257</v>
      </c>
      <c r="T1984" s="12">
        <f t="shared" si="186"/>
        <v>42678.336655092593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7"/>
        <v>4.2999999999999997E-2</v>
      </c>
      <c r="P1985" s="8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4">
        <f t="shared" si="185"/>
        <v>42615.041666666672</v>
      </c>
      <c r="T1985" s="12">
        <f t="shared" si="186"/>
        <v>42592.761782407411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7"/>
        <v>0.21146666666666666</v>
      </c>
      <c r="P1986" s="8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4">
        <f t="shared" si="185"/>
        <v>41973.581956018519</v>
      </c>
      <c r="T1986" s="12">
        <f t="shared" si="186"/>
        <v>41913.540289351848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7"/>
        <v>3.1875000000000001E-2</v>
      </c>
      <c r="P1987" s="8">
        <f t="shared" ref="P1987:P2050" si="188">E1987/L1987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14">
        <f t="shared" ref="S1987:S2050" si="191">(((I1987/60)/60)/24)+DATE(1970,1,1)+(-6/24)</f>
        <v>42584.708333333328</v>
      </c>
      <c r="T1987" s="12">
        <f t="shared" ref="T1987:T2050" si="192">(((J1987/60)/60)/24)+DATE(1970,1,1)+(-6/24)</f>
        <v>42555.448738425926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93">E1988/D1988</f>
        <v>5.0000000000000001E-4</v>
      </c>
      <c r="P1988" s="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4">
        <f t="shared" si="191"/>
        <v>42443.142164351855</v>
      </c>
      <c r="T1988" s="12">
        <f t="shared" si="192"/>
        <v>42413.183831018512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3"/>
        <v>0.42472727272727273</v>
      </c>
      <c r="P1989" s="8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4">
        <f t="shared" si="191"/>
        <v>42064.389768518522</v>
      </c>
      <c r="T1989" s="12">
        <f t="shared" si="192"/>
        <v>42034.389768518522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3"/>
        <v>4.1666666666666666E-3</v>
      </c>
      <c r="P1990" s="8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4">
        <f t="shared" si="191"/>
        <v>42236.513217592597</v>
      </c>
      <c r="T1990" s="12">
        <f t="shared" si="192"/>
        <v>42206.513217592597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3"/>
        <v>0.01</v>
      </c>
      <c r="P1991" s="8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4">
        <f t="shared" si="191"/>
        <v>42715.430648148147</v>
      </c>
      <c r="T1991" s="12">
        <f t="shared" si="192"/>
        <v>42685.430648148147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3"/>
        <v>0.16966666666666666</v>
      </c>
      <c r="P1992" s="8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4">
        <f t="shared" si="191"/>
        <v>42412.945972222224</v>
      </c>
      <c r="T1992" s="12">
        <f t="shared" si="192"/>
        <v>42397.945972222224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3"/>
        <v>7.0000000000000007E-2</v>
      </c>
      <c r="P1993" s="8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4">
        <f t="shared" si="191"/>
        <v>42188.64335648148</v>
      </c>
      <c r="T1993" s="12">
        <f t="shared" si="192"/>
        <v>42167.64335648148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3"/>
        <v>1.3333333333333333E-3</v>
      </c>
      <c r="P1994" s="8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4">
        <f t="shared" si="191"/>
        <v>42052.893414351856</v>
      </c>
      <c r="T1994" s="12">
        <f t="shared" si="192"/>
        <v>42022.893414351856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3"/>
        <v>0</v>
      </c>
      <c r="P1995" s="8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4">
        <f t="shared" si="191"/>
        <v>42359.33839120371</v>
      </c>
      <c r="T1995" s="12">
        <f t="shared" si="192"/>
        <v>42329.33839120371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3"/>
        <v>0</v>
      </c>
      <c r="P1996" s="8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4">
        <f t="shared" si="191"/>
        <v>42710.797939814816</v>
      </c>
      <c r="T1996" s="12">
        <f t="shared" si="192"/>
        <v>42650.756273148145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3"/>
        <v>7.8E-2</v>
      </c>
      <c r="P1997" s="8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4">
        <f t="shared" si="191"/>
        <v>42201.652037037042</v>
      </c>
      <c r="T1997" s="12">
        <f t="shared" si="192"/>
        <v>42181.652037037042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3"/>
        <v>0</v>
      </c>
      <c r="P1998" s="8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4">
        <f t="shared" si="191"/>
        <v>41830.569571759261</v>
      </c>
      <c r="T1998" s="12">
        <f t="shared" si="192"/>
        <v>41800.569571759261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3"/>
        <v>0</v>
      </c>
      <c r="P1999" s="8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4">
        <f t="shared" si="191"/>
        <v>41877.680694444447</v>
      </c>
      <c r="T1999" s="12">
        <f t="shared" si="192"/>
        <v>41847.680694444447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3"/>
        <v>0.26200000000000001</v>
      </c>
      <c r="P2000" s="8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4">
        <f t="shared" si="191"/>
        <v>41851.868495370371</v>
      </c>
      <c r="T2000" s="12">
        <f t="shared" si="192"/>
        <v>41806.868495370371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3"/>
        <v>7.6129032258064515E-3</v>
      </c>
      <c r="P2001" s="8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4">
        <f t="shared" si="191"/>
        <v>41956.274398148147</v>
      </c>
      <c r="T2001" s="12">
        <f t="shared" si="192"/>
        <v>41926.232731481483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3"/>
        <v>0.125</v>
      </c>
      <c r="P2002" s="8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4">
        <f t="shared" si="191"/>
        <v>42375.701539351852</v>
      </c>
      <c r="T2002" s="12">
        <f t="shared" si="192"/>
        <v>42345.701539351852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3"/>
        <v>3.8212909090909091</v>
      </c>
      <c r="P2003" s="8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4">
        <f t="shared" si="191"/>
        <v>42167.583333333328</v>
      </c>
      <c r="T2003" s="12">
        <f t="shared" si="192"/>
        <v>42135.959675925929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3"/>
        <v>2.1679422000000002</v>
      </c>
      <c r="P2004" s="8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4">
        <f t="shared" si="191"/>
        <v>42758.46230324074</v>
      </c>
      <c r="T2004" s="12">
        <f t="shared" si="192"/>
        <v>42728.46230324074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3"/>
        <v>3.12</v>
      </c>
      <c r="P2005" s="8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4">
        <f t="shared" si="191"/>
        <v>40361.708333333336</v>
      </c>
      <c r="T2005" s="12">
        <f t="shared" si="192"/>
        <v>40346.875601851854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3"/>
        <v>2.3442048</v>
      </c>
      <c r="P2006" s="8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4">
        <f t="shared" si="191"/>
        <v>41830.354895833334</v>
      </c>
      <c r="T2006" s="12">
        <f t="shared" si="192"/>
        <v>41800.354895833334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3"/>
        <v>1.236801</v>
      </c>
      <c r="P2007" s="8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4">
        <f t="shared" si="191"/>
        <v>41562.915972222225</v>
      </c>
      <c r="T2007" s="12">
        <f t="shared" si="192"/>
        <v>41535.562708333331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3"/>
        <v>2.4784000000000002</v>
      </c>
      <c r="P2008" s="8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4">
        <f t="shared" si="191"/>
        <v>41976.292187500003</v>
      </c>
      <c r="T2008" s="12">
        <f t="shared" si="192"/>
        <v>41941.250520833331</v>
      </c>
    </row>
    <row r="2009" spans="1:20" ht="6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3"/>
        <v>1.157092</v>
      </c>
      <c r="P2009" s="8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4">
        <f t="shared" si="191"/>
        <v>40413.916666666664</v>
      </c>
      <c r="T2009" s="12">
        <f t="shared" si="192"/>
        <v>40347.587800925925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3"/>
        <v>1.1707484768810599</v>
      </c>
      <c r="P2010" s="8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4">
        <f t="shared" si="191"/>
        <v>40805.354421296295</v>
      </c>
      <c r="T2010" s="12">
        <f t="shared" si="192"/>
        <v>40761.354421296295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3"/>
        <v>3.05158</v>
      </c>
      <c r="P2011" s="8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4">
        <f t="shared" si="191"/>
        <v>42697.115081018521</v>
      </c>
      <c r="T2011" s="12">
        <f t="shared" si="192"/>
        <v>42661.073414351849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3"/>
        <v>3.2005299999999997</v>
      </c>
      <c r="P2012" s="8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4">
        <f t="shared" si="191"/>
        <v>42600.746423611112</v>
      </c>
      <c r="T2012" s="12">
        <f t="shared" si="192"/>
        <v>42570.746423611112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3"/>
        <v>8.1956399999999991</v>
      </c>
      <c r="P2013" s="8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4">
        <f t="shared" si="191"/>
        <v>42380.708333333328</v>
      </c>
      <c r="T2013" s="12">
        <f t="shared" si="192"/>
        <v>42347.108483796299</v>
      </c>
    </row>
    <row r="2014" spans="1:20" ht="6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3"/>
        <v>2.3490000000000002</v>
      </c>
      <c r="P2014" s="8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4">
        <f t="shared" si="191"/>
        <v>42040.572233796294</v>
      </c>
      <c r="T2014" s="12">
        <f t="shared" si="192"/>
        <v>42010.572233796294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3"/>
        <v>4.9491375</v>
      </c>
      <c r="P2015" s="8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4">
        <f t="shared" si="191"/>
        <v>42559.710810185185</v>
      </c>
      <c r="T2015" s="12">
        <f t="shared" si="192"/>
        <v>42499.710810185185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3"/>
        <v>78.137822333333332</v>
      </c>
      <c r="P2016" s="8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4">
        <f t="shared" si="191"/>
        <v>41357.922905092593</v>
      </c>
      <c r="T2016" s="12">
        <f t="shared" si="192"/>
        <v>41323.964571759258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3"/>
        <v>1.1300013888888889</v>
      </c>
      <c r="P2017" s="8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4">
        <f t="shared" si="191"/>
        <v>40795.626886574071</v>
      </c>
      <c r="T2017" s="12">
        <f t="shared" si="192"/>
        <v>40765.626886574071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3"/>
        <v>9.2154220000000002</v>
      </c>
      <c r="P2018" s="8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4">
        <f t="shared" si="191"/>
        <v>41342.63077546296</v>
      </c>
      <c r="T2018" s="12">
        <f t="shared" si="192"/>
        <v>41312.63077546296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3"/>
        <v>1.2510239999999999</v>
      </c>
      <c r="P2019" s="8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4">
        <f t="shared" si="191"/>
        <v>40991.916666666664</v>
      </c>
      <c r="T2019" s="12">
        <f t="shared" si="192"/>
        <v>40960.807349537034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3"/>
        <v>1.0224343076923077</v>
      </c>
      <c r="P2020" s="8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4">
        <f t="shared" si="191"/>
        <v>42229.115844907406</v>
      </c>
      <c r="T2020" s="12">
        <f t="shared" si="192"/>
        <v>42199.115844907406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3"/>
        <v>4.8490975000000001</v>
      </c>
      <c r="P2021" s="8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4">
        <f t="shared" si="191"/>
        <v>42635.45857638889</v>
      </c>
      <c r="T2021" s="12">
        <f t="shared" si="192"/>
        <v>42605.45857638889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3"/>
        <v>1.9233333333333333</v>
      </c>
      <c r="P2022" s="8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4">
        <f t="shared" si="191"/>
        <v>41773.711111111108</v>
      </c>
      <c r="T2022" s="12">
        <f t="shared" si="192"/>
        <v>41736.847499999996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3"/>
        <v>2.8109999999999999</v>
      </c>
      <c r="P2023" s="8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4">
        <f t="shared" si="191"/>
        <v>41905.820567129631</v>
      </c>
      <c r="T2023" s="12">
        <f t="shared" si="192"/>
        <v>41860.820567129631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3"/>
        <v>1.2513700000000001</v>
      </c>
      <c r="P2024" s="8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4">
        <f t="shared" si="191"/>
        <v>42532.319120370375</v>
      </c>
      <c r="T2024" s="12">
        <f t="shared" si="192"/>
        <v>42502.319120370375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3"/>
        <v>1.61459</v>
      </c>
      <c r="P2025" s="8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4">
        <f t="shared" si="191"/>
        <v>42166.170752314814</v>
      </c>
      <c r="T2025" s="12">
        <f t="shared" si="192"/>
        <v>42136.170752314814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3"/>
        <v>5.8535000000000004</v>
      </c>
      <c r="P2026" s="8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4">
        <f t="shared" si="191"/>
        <v>41133.875</v>
      </c>
      <c r="T2026" s="12">
        <f t="shared" si="192"/>
        <v>41099.716944444444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3"/>
        <v>2.0114999999999998</v>
      </c>
      <c r="P2027" s="8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4">
        <f t="shared" si="191"/>
        <v>42165.934560185182</v>
      </c>
      <c r="T2027" s="12">
        <f t="shared" si="192"/>
        <v>42135.934560185182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3"/>
        <v>1.3348307999999998</v>
      </c>
      <c r="P2028" s="8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4">
        <f t="shared" si="191"/>
        <v>41749.915972222225</v>
      </c>
      <c r="T2028" s="12">
        <f t="shared" si="192"/>
        <v>41704.485937500001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3"/>
        <v>1.2024900000000001</v>
      </c>
      <c r="P2029" s="8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4">
        <f t="shared" si="191"/>
        <v>42093.522210648152</v>
      </c>
      <c r="T2029" s="12">
        <f t="shared" si="192"/>
        <v>42048.563877314817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3"/>
        <v>1.2616666666666667</v>
      </c>
      <c r="P2030" s="8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4">
        <f t="shared" si="191"/>
        <v>40252.663194444445</v>
      </c>
      <c r="T2030" s="12">
        <f t="shared" si="192"/>
        <v>40215.669050925928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3"/>
        <v>3.6120000000000001</v>
      </c>
      <c r="P2031" s="8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4">
        <f t="shared" si="191"/>
        <v>41877.771770833337</v>
      </c>
      <c r="T2031" s="12">
        <f t="shared" si="192"/>
        <v>41847.771770833337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3"/>
        <v>2.26239013671875</v>
      </c>
      <c r="P2032" s="8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4">
        <f t="shared" si="191"/>
        <v>41242.746481481481</v>
      </c>
      <c r="T2032" s="12">
        <f t="shared" si="192"/>
        <v>41212.746481481481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3"/>
        <v>1.2035</v>
      </c>
      <c r="P2033" s="8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4">
        <f t="shared" si="191"/>
        <v>42012.791666666672</v>
      </c>
      <c r="T2033" s="12">
        <f t="shared" si="192"/>
        <v>41975.079317129625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3"/>
        <v>3.0418799999999999</v>
      </c>
      <c r="P2034" s="8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4">
        <f t="shared" si="191"/>
        <v>42718.958333333328</v>
      </c>
      <c r="T2034" s="12">
        <f t="shared" si="192"/>
        <v>42689.315671296295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3"/>
        <v>1.7867599999999999</v>
      </c>
      <c r="P2035" s="8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4">
        <f t="shared" si="191"/>
        <v>41754.832384259258</v>
      </c>
      <c r="T2035" s="12">
        <f t="shared" si="192"/>
        <v>41724.832384259258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3"/>
        <v>3.868199871794872</v>
      </c>
      <c r="P2036" s="8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4">
        <f t="shared" si="191"/>
        <v>42131.040277777778</v>
      </c>
      <c r="T2036" s="12">
        <f t="shared" si="192"/>
        <v>42075.880011574074</v>
      </c>
    </row>
    <row r="2037" spans="1:20" ht="6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3"/>
        <v>2.1103642500000004</v>
      </c>
      <c r="P2037" s="8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4">
        <f t="shared" si="191"/>
        <v>42356.791666666672</v>
      </c>
      <c r="T2037" s="12">
        <f t="shared" si="192"/>
        <v>42311.375081018516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3"/>
        <v>1.3166833333333334</v>
      </c>
      <c r="P2038" s="8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4">
        <f t="shared" si="191"/>
        <v>41768.614803240744</v>
      </c>
      <c r="T2038" s="12">
        <f t="shared" si="192"/>
        <v>41738.614803240744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3"/>
        <v>3.0047639999999998</v>
      </c>
      <c r="P2039" s="8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4">
        <f t="shared" si="191"/>
        <v>41638.001770833333</v>
      </c>
      <c r="T2039" s="12">
        <f t="shared" si="192"/>
        <v>41577.960104166668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3"/>
        <v>4.2051249999999998</v>
      </c>
      <c r="P2040" s="8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4">
        <f t="shared" si="191"/>
        <v>41456.5</v>
      </c>
      <c r="T2040" s="12">
        <f t="shared" si="192"/>
        <v>41424.02107638889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3"/>
        <v>1.362168</v>
      </c>
      <c r="P2041" s="8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4">
        <f t="shared" si="191"/>
        <v>42704.957638888889</v>
      </c>
      <c r="T2041" s="12">
        <f t="shared" si="192"/>
        <v>42675.188946759255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3"/>
        <v>2.4817133333333334</v>
      </c>
      <c r="P2042" s="8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4">
        <f t="shared" si="191"/>
        <v>41593.718784722223</v>
      </c>
      <c r="T2042" s="12">
        <f t="shared" si="192"/>
        <v>41578.677118055559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3"/>
        <v>1.8186315789473684</v>
      </c>
      <c r="P2043" s="8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4">
        <f t="shared" si="191"/>
        <v>42684.317442129628</v>
      </c>
      <c r="T2043" s="12">
        <f t="shared" si="192"/>
        <v>42654.275775462964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3"/>
        <v>1.2353000000000001</v>
      </c>
      <c r="P2044" s="8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4">
        <f t="shared" si="191"/>
        <v>42391.458032407405</v>
      </c>
      <c r="T2044" s="12">
        <f t="shared" si="192"/>
        <v>42331.458032407405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3"/>
        <v>5.0620938628158845</v>
      </c>
      <c r="P2045" s="8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4">
        <f t="shared" si="191"/>
        <v>42714.957638888889</v>
      </c>
      <c r="T2045" s="12">
        <f t="shared" si="192"/>
        <v>42660.926817129628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3"/>
        <v>1.0821333333333334</v>
      </c>
      <c r="P2046" s="8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4">
        <f t="shared" si="191"/>
        <v>42168.434189814812</v>
      </c>
      <c r="T2046" s="12">
        <f t="shared" si="192"/>
        <v>42138.434189814812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3"/>
        <v>8.1918387755102042</v>
      </c>
      <c r="P2047" s="8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4">
        <f t="shared" si="191"/>
        <v>41098.838506944441</v>
      </c>
      <c r="T2047" s="12">
        <f t="shared" si="192"/>
        <v>41068.838506944441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3"/>
        <v>1.2110000000000001</v>
      </c>
      <c r="P2048" s="8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4">
        <f t="shared" si="191"/>
        <v>41416.921805555554</v>
      </c>
      <c r="T2048" s="12">
        <f t="shared" si="192"/>
        <v>41386.921805555554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3"/>
        <v>1.0299897959183673</v>
      </c>
      <c r="P2049" s="8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4">
        <f t="shared" si="191"/>
        <v>42110.75</v>
      </c>
      <c r="T2049" s="12">
        <f t="shared" si="192"/>
        <v>42081.653587962966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3"/>
        <v>1.4833229411764706</v>
      </c>
      <c r="P2050" s="8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4">
        <f t="shared" si="191"/>
        <v>41417.401516203703</v>
      </c>
      <c r="T2050" s="12">
        <f t="shared" si="192"/>
        <v>41387.401516203703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3"/>
        <v>1.2019070000000001</v>
      </c>
      <c r="P2051" s="8">
        <f t="shared" ref="P2051:P2114" si="194">E2051/L2051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14">
        <f t="shared" ref="S2051:S2114" si="197">(((I2051/60)/60)/24)+DATE(1970,1,1)+(-6/24)</f>
        <v>41610.707638888889</v>
      </c>
      <c r="T2051" s="12">
        <f t="shared" ref="T2051:T2114" si="198">(((J2051/60)/60)/24)+DATE(1970,1,1)+(-6/24)</f>
        <v>41575.277349537035</v>
      </c>
    </row>
    <row r="2052" spans="1:20" ht="6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99">E2052/D2052</f>
        <v>4.7327000000000004</v>
      </c>
      <c r="P2052" s="8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4">
        <f t="shared" si="197"/>
        <v>42154.821504629625</v>
      </c>
      <c r="T2052" s="12">
        <f t="shared" si="198"/>
        <v>42114.821504629625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9"/>
        <v>1.303625</v>
      </c>
      <c r="P2053" s="8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4">
        <f t="shared" si="197"/>
        <v>41633.772418981483</v>
      </c>
      <c r="T2053" s="12">
        <f t="shared" si="198"/>
        <v>41603.772418981483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9"/>
        <v>3.5304799999999998</v>
      </c>
      <c r="P2054" s="8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4">
        <f t="shared" si="197"/>
        <v>42419.83394675926</v>
      </c>
      <c r="T2054" s="12">
        <f t="shared" si="198"/>
        <v>42374.83394675926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9"/>
        <v>1.0102</v>
      </c>
      <c r="P2055" s="8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4">
        <f t="shared" si="197"/>
        <v>42333.409155092595</v>
      </c>
      <c r="T2055" s="12">
        <f t="shared" si="198"/>
        <v>42303.367488425924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9"/>
        <v>1.1359142857142857</v>
      </c>
      <c r="P2056" s="8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4">
        <f t="shared" si="197"/>
        <v>41761.270949074074</v>
      </c>
      <c r="T2056" s="12">
        <f t="shared" si="198"/>
        <v>41731.270949074074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9"/>
        <v>1.6741666666666666</v>
      </c>
      <c r="P2057" s="8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4">
        <f t="shared" si="197"/>
        <v>41975.916666666672</v>
      </c>
      <c r="T2057" s="12">
        <f t="shared" si="198"/>
        <v>41946.424108796295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9"/>
        <v>1.5345200000000001</v>
      </c>
      <c r="P2058" s="8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4">
        <f t="shared" si="197"/>
        <v>41381.51090277778</v>
      </c>
      <c r="T2058" s="12">
        <f t="shared" si="198"/>
        <v>41351.51090277778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9"/>
        <v>2.022322</v>
      </c>
      <c r="P2059" s="8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4">
        <f t="shared" si="197"/>
        <v>42426.244583333333</v>
      </c>
      <c r="T2059" s="12">
        <f t="shared" si="198"/>
        <v>42396.244583333333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9"/>
        <v>1.6828125</v>
      </c>
      <c r="P2060" s="8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4">
        <f t="shared" si="197"/>
        <v>42065.583333333328</v>
      </c>
      <c r="T2060" s="12">
        <f t="shared" si="198"/>
        <v>42026.120717592596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9"/>
        <v>1.4345666666666668</v>
      </c>
      <c r="P2061" s="8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4">
        <f t="shared" si="197"/>
        <v>42400.665972222225</v>
      </c>
      <c r="T2061" s="12">
        <f t="shared" si="198"/>
        <v>42361.352476851855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9"/>
        <v>1.964</v>
      </c>
      <c r="P2062" s="8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4">
        <f t="shared" si="197"/>
        <v>41843.392939814818</v>
      </c>
      <c r="T2062" s="12">
        <f t="shared" si="198"/>
        <v>41783.392939814818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9"/>
        <v>1.0791999999999999</v>
      </c>
      <c r="P2063" s="8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4">
        <f t="shared" si="197"/>
        <v>42735.514513888891</v>
      </c>
      <c r="T2063" s="12">
        <f t="shared" si="198"/>
        <v>42705.514513888891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9"/>
        <v>1.14977</v>
      </c>
      <c r="P2064" s="8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4">
        <f t="shared" si="197"/>
        <v>42453.091412037036</v>
      </c>
      <c r="T2064" s="12">
        <f t="shared" si="198"/>
        <v>42423.1330787037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9"/>
        <v>1.4804999999999999</v>
      </c>
      <c r="P2065" s="8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4">
        <f t="shared" si="197"/>
        <v>42505.48265046296</v>
      </c>
      <c r="T2065" s="12">
        <f t="shared" si="198"/>
        <v>42472.48265046296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9"/>
        <v>1.9116676082790633</v>
      </c>
      <c r="P2066" s="8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4">
        <f t="shared" si="197"/>
        <v>41425.25</v>
      </c>
      <c r="T2066" s="12">
        <f t="shared" si="198"/>
        <v>41389.114849537036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9"/>
        <v>1.99215125</v>
      </c>
      <c r="P2067" s="8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4">
        <f t="shared" si="197"/>
        <v>41633.083668981482</v>
      </c>
      <c r="T2067" s="12">
        <f t="shared" si="198"/>
        <v>41603.083668981482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9"/>
        <v>2.1859999999999999</v>
      </c>
      <c r="P2068" s="8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4">
        <f t="shared" si="197"/>
        <v>41874.521793981483</v>
      </c>
      <c r="T2068" s="12">
        <f t="shared" si="198"/>
        <v>41844.521793981483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9"/>
        <v>1.2686868686868686</v>
      </c>
      <c r="P2069" s="8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4">
        <f t="shared" si="197"/>
        <v>42148.603888888887</v>
      </c>
      <c r="T2069" s="12">
        <f t="shared" si="198"/>
        <v>42115.603888888887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9"/>
        <v>1.0522388</v>
      </c>
      <c r="P2070" s="8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4">
        <f t="shared" si="197"/>
        <v>42663.591608796298</v>
      </c>
      <c r="T2070" s="12">
        <f t="shared" si="198"/>
        <v>42633.591608796298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9"/>
        <v>1.2840666000000001</v>
      </c>
      <c r="P2071" s="8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4">
        <f t="shared" si="197"/>
        <v>42371.722118055557</v>
      </c>
      <c r="T2071" s="12">
        <f t="shared" si="198"/>
        <v>42340.722118055557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9"/>
        <v>3.1732719999999999</v>
      </c>
      <c r="P2072" s="8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4">
        <f t="shared" si="197"/>
        <v>42549.4065162037</v>
      </c>
      <c r="T2072" s="12">
        <f t="shared" si="198"/>
        <v>42519.4065162037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9"/>
        <v>2.8073000000000001</v>
      </c>
      <c r="P2073" s="8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4">
        <f t="shared" si="197"/>
        <v>42645.028749999998</v>
      </c>
      <c r="T2073" s="12">
        <f t="shared" si="198"/>
        <v>42600.028749999998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9"/>
        <v>1.1073146853146854</v>
      </c>
      <c r="P2074" s="8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4">
        <f t="shared" si="197"/>
        <v>42497.331388888888</v>
      </c>
      <c r="T2074" s="12">
        <f t="shared" si="198"/>
        <v>42467.331388888888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9"/>
        <v>1.5260429999999998</v>
      </c>
      <c r="P2075" s="8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4">
        <f t="shared" si="197"/>
        <v>42132.418032407411</v>
      </c>
      <c r="T2075" s="12">
        <f t="shared" si="198"/>
        <v>42087.418032407411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9"/>
        <v>1.0249999999999999</v>
      </c>
      <c r="P2076" s="8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4">
        <f t="shared" si="197"/>
        <v>42496.576180555552</v>
      </c>
      <c r="T2076" s="12">
        <f t="shared" si="198"/>
        <v>42466.576180555552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9"/>
        <v>16.783738373837384</v>
      </c>
      <c r="P2077" s="8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4">
        <f t="shared" si="197"/>
        <v>41480.431574074071</v>
      </c>
      <c r="T2077" s="12">
        <f t="shared" si="198"/>
        <v>41450.431574074071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9"/>
        <v>5.4334915642458101</v>
      </c>
      <c r="P2078" s="8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4">
        <f t="shared" si="197"/>
        <v>41843.630659722221</v>
      </c>
      <c r="T2078" s="12">
        <f t="shared" si="198"/>
        <v>41803.630659722221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9"/>
        <v>1.1550800000000001</v>
      </c>
      <c r="P2079" s="8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4">
        <f t="shared" si="197"/>
        <v>42160.625</v>
      </c>
      <c r="T2079" s="12">
        <f t="shared" si="198"/>
        <v>42102.792546296296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9"/>
        <v>1.3120499999999999</v>
      </c>
      <c r="P2080" s="8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4">
        <f t="shared" si="197"/>
        <v>42722.521493055552</v>
      </c>
      <c r="T2080" s="12">
        <f t="shared" si="198"/>
        <v>42692.521493055552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9"/>
        <v>2.8816999999999999</v>
      </c>
      <c r="P2081" s="8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4">
        <f t="shared" si="197"/>
        <v>42180.541666666672</v>
      </c>
      <c r="T2081" s="12">
        <f t="shared" si="198"/>
        <v>42150.46056712963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9"/>
        <v>5.0780000000000003</v>
      </c>
      <c r="P2082" s="8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4">
        <f t="shared" si="197"/>
        <v>42319.748842592591</v>
      </c>
      <c r="T2082" s="12">
        <f t="shared" si="198"/>
        <v>42289.707175925927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9"/>
        <v>1.1457142857142857</v>
      </c>
      <c r="P2083" s="8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4">
        <f t="shared" si="197"/>
        <v>41044.957638888889</v>
      </c>
      <c r="T2083" s="12">
        <f t="shared" si="198"/>
        <v>41003.906886574077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9"/>
        <v>1.1073333333333333</v>
      </c>
      <c r="P2084" s="8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4">
        <f t="shared" si="197"/>
        <v>40870.911990740737</v>
      </c>
      <c r="T2084" s="12">
        <f t="shared" si="198"/>
        <v>40810.870324074072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9"/>
        <v>1.1333333333333333</v>
      </c>
      <c r="P2085" s="8">
        <f t="shared" si="194"/>
        <v>34</v>
      </c>
      <c r="Q2085" t="str">
        <f t="shared" si="195"/>
        <v>music</v>
      </c>
      <c r="R2085" t="str">
        <f t="shared" si="196"/>
        <v>indie rock</v>
      </c>
      <c r="S2085" s="14">
        <f t="shared" si="197"/>
        <v>41064.47216435185</v>
      </c>
      <c r="T2085" s="12">
        <f t="shared" si="198"/>
        <v>41034.47216435185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9"/>
        <v>1.0833333333333333</v>
      </c>
      <c r="P2086" s="8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4">
        <f t="shared" si="197"/>
        <v>41763.040972222225</v>
      </c>
      <c r="T2086" s="12">
        <f t="shared" si="198"/>
        <v>41731.583124999997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9"/>
        <v>1.2353333333333334</v>
      </c>
      <c r="P2087" s="8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4">
        <f t="shared" si="197"/>
        <v>41105.585497685184</v>
      </c>
      <c r="T2087" s="12">
        <f t="shared" si="198"/>
        <v>41075.585497685184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9"/>
        <v>1.0069999999999999</v>
      </c>
      <c r="P2088" s="8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4">
        <f t="shared" si="197"/>
        <v>40890.957638888889</v>
      </c>
      <c r="T2088" s="12">
        <f t="shared" si="198"/>
        <v>40860.42050925926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9"/>
        <v>1.0353333333333334</v>
      </c>
      <c r="P2089" s="8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4">
        <f t="shared" si="197"/>
        <v>40793.954375000001</v>
      </c>
      <c r="T2089" s="12">
        <f t="shared" si="198"/>
        <v>40763.954375000001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9"/>
        <v>1.1551066666666667</v>
      </c>
      <c r="P2090" s="8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4">
        <f t="shared" si="197"/>
        <v>40431.915972222225</v>
      </c>
      <c r="T2090" s="12">
        <f t="shared" si="198"/>
        <v>40395.464722222219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9"/>
        <v>1.2040040000000001</v>
      </c>
      <c r="P2091" s="8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4">
        <f t="shared" si="197"/>
        <v>41487.826319444444</v>
      </c>
      <c r="T2091" s="12">
        <f t="shared" si="198"/>
        <v>41452.826319444444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9"/>
        <v>1.1504037499999999</v>
      </c>
      <c r="P2092" s="8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4">
        <f t="shared" si="197"/>
        <v>41329.131423611114</v>
      </c>
      <c r="T2092" s="12">
        <f t="shared" si="198"/>
        <v>41299.131423611114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9"/>
        <v>1.2046777777777777</v>
      </c>
      <c r="P2093" s="8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4">
        <f t="shared" si="197"/>
        <v>40603.583333333336</v>
      </c>
      <c r="T2093" s="12">
        <f t="shared" si="198"/>
        <v>40555.072662037033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9"/>
        <v>1.0128333333333333</v>
      </c>
      <c r="P2094" s="8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4">
        <f t="shared" si="197"/>
        <v>40823.457546296297</v>
      </c>
      <c r="T2094" s="12">
        <f t="shared" si="198"/>
        <v>40763.457546296297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9"/>
        <v>1.0246666666666666</v>
      </c>
      <c r="P2095" s="8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4">
        <f t="shared" si="197"/>
        <v>41265.646203703705</v>
      </c>
      <c r="T2095" s="12">
        <f t="shared" si="198"/>
        <v>41205.604537037041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9"/>
        <v>1.2054285714285715</v>
      </c>
      <c r="P2096" s="8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4">
        <f t="shared" si="197"/>
        <v>40972.875</v>
      </c>
      <c r="T2096" s="12">
        <f t="shared" si="198"/>
        <v>40938.77002314815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9"/>
        <v>1</v>
      </c>
      <c r="P2097" s="8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4">
        <f t="shared" si="197"/>
        <v>40818.483483796292</v>
      </c>
      <c r="T2097" s="12">
        <f t="shared" si="198"/>
        <v>40758.483483796292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9"/>
        <v>1.0166666666666666</v>
      </c>
      <c r="P2098" s="8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4">
        <f t="shared" si="197"/>
        <v>41207.915972222225</v>
      </c>
      <c r="T2098" s="12">
        <f t="shared" si="198"/>
        <v>41192.508506944447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9"/>
        <v>1</v>
      </c>
      <c r="P2099" s="8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4">
        <f t="shared" si="197"/>
        <v>40878.376562500001</v>
      </c>
      <c r="T2099" s="12">
        <f t="shared" si="198"/>
        <v>40818.33489583333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9"/>
        <v>1.0033333333333334</v>
      </c>
      <c r="P2100" s="8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4">
        <f t="shared" si="197"/>
        <v>40975.86383101852</v>
      </c>
      <c r="T2100" s="12">
        <f t="shared" si="198"/>
        <v>40945.86383101852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9"/>
        <v>1.3236666666666668</v>
      </c>
      <c r="P2101" s="8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4">
        <f t="shared" si="197"/>
        <v>42186.902777777781</v>
      </c>
      <c r="T2101" s="12">
        <f t="shared" si="198"/>
        <v>42173.496342592596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9"/>
        <v>1.3666666666666667</v>
      </c>
      <c r="P2102" s="8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4">
        <f t="shared" si="197"/>
        <v>41089.915972222225</v>
      </c>
      <c r="T2102" s="12">
        <f t="shared" si="198"/>
        <v>41074.584965277776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9"/>
        <v>1.1325000000000001</v>
      </c>
      <c r="P2103" s="8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4">
        <f t="shared" si="197"/>
        <v>40951.899467592593</v>
      </c>
      <c r="T2103" s="12">
        <f t="shared" si="198"/>
        <v>40891.899467592593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9"/>
        <v>1.36</v>
      </c>
      <c r="P2104" s="8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4">
        <f t="shared" si="197"/>
        <v>40668.618611111109</v>
      </c>
      <c r="T2104" s="12">
        <f t="shared" si="198"/>
        <v>40638.618611111109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9"/>
        <v>1.4612318374694613</v>
      </c>
      <c r="P2105" s="8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4">
        <f t="shared" si="197"/>
        <v>41222.5466087963</v>
      </c>
      <c r="T2105" s="12">
        <f t="shared" si="198"/>
        <v>41192.504942129628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9"/>
        <v>1.2949999999999999</v>
      </c>
      <c r="P2106" s="8">
        <f t="shared" si="194"/>
        <v>28</v>
      </c>
      <c r="Q2106" t="str">
        <f t="shared" si="195"/>
        <v>music</v>
      </c>
      <c r="R2106" t="str">
        <f t="shared" si="196"/>
        <v>indie rock</v>
      </c>
      <c r="S2106" s="14">
        <f t="shared" si="197"/>
        <v>41424.75</v>
      </c>
      <c r="T2106" s="12">
        <f t="shared" si="198"/>
        <v>41393.824467592596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9"/>
        <v>2.54</v>
      </c>
      <c r="P2107" s="8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4">
        <f t="shared" si="197"/>
        <v>41963.916666666672</v>
      </c>
      <c r="T2107" s="12">
        <f t="shared" si="198"/>
        <v>41951.538807870369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9"/>
        <v>1.0704545454545455</v>
      </c>
      <c r="P2108" s="8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4">
        <f t="shared" si="197"/>
        <v>41299.96497685185</v>
      </c>
      <c r="T2108" s="12">
        <f t="shared" si="198"/>
        <v>41269.96497685185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9"/>
        <v>1.0773299999999999</v>
      </c>
      <c r="P2109" s="8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4">
        <f t="shared" si="197"/>
        <v>41955.502233796295</v>
      </c>
      <c r="T2109" s="12">
        <f t="shared" si="198"/>
        <v>41934.46056712963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9"/>
        <v>1.0731250000000001</v>
      </c>
      <c r="P2110" s="8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4">
        <f t="shared" si="197"/>
        <v>41161.913194444445</v>
      </c>
      <c r="T2110" s="12">
        <f t="shared" si="198"/>
        <v>41134.925694444442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9"/>
        <v>1.06525</v>
      </c>
      <c r="P2111" s="8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4">
        <f t="shared" si="197"/>
        <v>42190.458530092597</v>
      </c>
      <c r="T2111" s="12">
        <f t="shared" si="198"/>
        <v>42160.458530092597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9"/>
        <v>1.0035000000000001</v>
      </c>
      <c r="P2112" s="8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4">
        <f t="shared" si="197"/>
        <v>41786.957638888889</v>
      </c>
      <c r="T2112" s="12">
        <f t="shared" si="198"/>
        <v>41759.420937499999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9"/>
        <v>1.0649999999999999</v>
      </c>
      <c r="P2113" s="8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4">
        <f t="shared" si="197"/>
        <v>40769.791666666664</v>
      </c>
      <c r="T2113" s="12">
        <f t="shared" si="198"/>
        <v>40702.947048611109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9"/>
        <v>1</v>
      </c>
      <c r="P2114" s="8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4">
        <f t="shared" si="197"/>
        <v>41379.678159722222</v>
      </c>
      <c r="T2114" s="12">
        <f t="shared" si="198"/>
        <v>41365.678159722222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9"/>
        <v>1.0485714285714285</v>
      </c>
      <c r="P2115" s="8">
        <f t="shared" ref="P2115:P2178" si="200">E2115/L2115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14">
        <f t="shared" ref="S2115:S2178" si="203">(((I2115/60)/60)/24)+DATE(1970,1,1)+(-6/24)</f>
        <v>41905.61546296296</v>
      </c>
      <c r="T2115" s="12">
        <f t="shared" ref="T2115:T2178" si="204">(((J2115/60)/60)/24)+DATE(1970,1,1)+(-6/24)</f>
        <v>41870.61546296296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05">E2116/D2116</f>
        <v>1.0469999999999999</v>
      </c>
      <c r="P2116" s="8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4">
        <f t="shared" si="203"/>
        <v>40520.957638888889</v>
      </c>
      <c r="T2116" s="12">
        <f t="shared" si="204"/>
        <v>40458.565625000003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5"/>
        <v>2.2566666666666668</v>
      </c>
      <c r="P2117" s="8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4">
        <f t="shared" si="203"/>
        <v>40593.831030092595</v>
      </c>
      <c r="T2117" s="12">
        <f t="shared" si="204"/>
        <v>40563.831030092595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5"/>
        <v>1.0090416666666666</v>
      </c>
      <c r="P2118" s="8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4">
        <f t="shared" si="203"/>
        <v>41184.527812500004</v>
      </c>
      <c r="T2118" s="12">
        <f t="shared" si="204"/>
        <v>41136.527812500004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5"/>
        <v>1.4775</v>
      </c>
      <c r="P2119" s="8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4">
        <f t="shared" si="203"/>
        <v>42303.957638888889</v>
      </c>
      <c r="T2119" s="12">
        <f t="shared" si="204"/>
        <v>42289.809594907405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5"/>
        <v>1.3461099999999999</v>
      </c>
      <c r="P2120" s="8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4">
        <f t="shared" si="203"/>
        <v>40748.589537037034</v>
      </c>
      <c r="T2120" s="12">
        <f t="shared" si="204"/>
        <v>40718.589537037034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5"/>
        <v>1.0075000000000001</v>
      </c>
      <c r="P2121" s="8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4">
        <f t="shared" si="203"/>
        <v>41136.880150462966</v>
      </c>
      <c r="T2121" s="12">
        <f t="shared" si="204"/>
        <v>41106.880150462966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5"/>
        <v>1.00880375</v>
      </c>
      <c r="P2122" s="8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4">
        <f t="shared" si="203"/>
        <v>41640.714537037034</v>
      </c>
      <c r="T2122" s="12">
        <f t="shared" si="204"/>
        <v>41591.714537037034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5"/>
        <v>5.6800000000000002E-3</v>
      </c>
      <c r="P2123" s="8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4">
        <f t="shared" si="203"/>
        <v>42746.4924537037</v>
      </c>
      <c r="T2123" s="12">
        <f t="shared" si="204"/>
        <v>42716.4924537037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5"/>
        <v>3.875E-3</v>
      </c>
      <c r="P2124" s="8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4">
        <f t="shared" si="203"/>
        <v>42742.050567129627</v>
      </c>
      <c r="T2124" s="12">
        <f t="shared" si="204"/>
        <v>42712.050567129627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5"/>
        <v>0.1</v>
      </c>
      <c r="P2125" s="8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4">
        <f t="shared" si="203"/>
        <v>40252.040972222225</v>
      </c>
      <c r="T2125" s="12">
        <f t="shared" si="204"/>
        <v>40198.174849537041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5"/>
        <v>0.10454545454545454</v>
      </c>
      <c r="P2126" s="8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4">
        <f t="shared" si="203"/>
        <v>40511.958333333336</v>
      </c>
      <c r="T2126" s="12">
        <f t="shared" si="204"/>
        <v>40463.778182870366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5"/>
        <v>1.4200000000000001E-2</v>
      </c>
      <c r="P2127" s="8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4">
        <f t="shared" si="203"/>
        <v>42220.773530092592</v>
      </c>
      <c r="T2127" s="12">
        <f t="shared" si="204"/>
        <v>42190.773530092592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5"/>
        <v>5.0000000000000001E-4</v>
      </c>
      <c r="P2128" s="8">
        <f t="shared" si="200"/>
        <v>5</v>
      </c>
      <c r="Q2128" t="str">
        <f t="shared" si="201"/>
        <v>games</v>
      </c>
      <c r="R2128" t="str">
        <f t="shared" si="202"/>
        <v>video games</v>
      </c>
      <c r="S2128" s="14">
        <f t="shared" si="203"/>
        <v>41981.723229166666</v>
      </c>
      <c r="T2128" s="12">
        <f t="shared" si="204"/>
        <v>41951.723229166666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5"/>
        <v>0.28842857142857142</v>
      </c>
      <c r="P2129" s="8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4">
        <f t="shared" si="203"/>
        <v>42075.213692129633</v>
      </c>
      <c r="T2129" s="12">
        <f t="shared" si="204"/>
        <v>42045.25535879629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5"/>
        <v>1.6666666666666668E-3</v>
      </c>
      <c r="P2130" s="8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4">
        <f t="shared" si="203"/>
        <v>41903.522789351853</v>
      </c>
      <c r="T2130" s="12">
        <f t="shared" si="204"/>
        <v>41843.522789351853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5"/>
        <v>0.11799999999999999</v>
      </c>
      <c r="P2131" s="8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4">
        <f t="shared" si="203"/>
        <v>42438.774305555555</v>
      </c>
      <c r="T2131" s="12">
        <f t="shared" si="204"/>
        <v>42408.774305555555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5"/>
        <v>2.0238095238095236E-3</v>
      </c>
      <c r="P2132" s="8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4">
        <f t="shared" si="203"/>
        <v>41866.836377314816</v>
      </c>
      <c r="T2132" s="12">
        <f t="shared" si="204"/>
        <v>41831.836377314816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5"/>
        <v>0.05</v>
      </c>
      <c r="P2133" s="8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4">
        <f t="shared" si="203"/>
        <v>42196.957071759258</v>
      </c>
      <c r="T2133" s="12">
        <f t="shared" si="204"/>
        <v>42166.957071759258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5"/>
        <v>2.1129899999999997E-2</v>
      </c>
      <c r="P2134" s="8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4">
        <f t="shared" si="203"/>
        <v>41673.237175925926</v>
      </c>
      <c r="T2134" s="12">
        <f t="shared" si="204"/>
        <v>41643.237175925926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5"/>
        <v>1.6E-2</v>
      </c>
      <c r="P2135" s="8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4">
        <f t="shared" si="203"/>
        <v>40657.040972222225</v>
      </c>
      <c r="T2135" s="12">
        <f t="shared" si="204"/>
        <v>40618.847210648149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5"/>
        <v>1.7333333333333333E-2</v>
      </c>
      <c r="P2136" s="8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4">
        <f t="shared" si="203"/>
        <v>41391.636469907404</v>
      </c>
      <c r="T2136" s="12">
        <f t="shared" si="204"/>
        <v>41361.636469907404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5"/>
        <v>9.5600000000000004E-2</v>
      </c>
      <c r="P2137" s="8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4">
        <f t="shared" si="203"/>
        <v>41186.713344907403</v>
      </c>
      <c r="T2137" s="12">
        <f t="shared" si="204"/>
        <v>41156.713344907403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5"/>
        <v>5.9612499999999998E-4</v>
      </c>
      <c r="P2138" s="8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4">
        <f t="shared" si="203"/>
        <v>41566.259097222224</v>
      </c>
      <c r="T2138" s="12">
        <f t="shared" si="204"/>
        <v>41536.259097222224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5"/>
        <v>0.28405999999999998</v>
      </c>
      <c r="P2139" s="8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4">
        <f t="shared" si="203"/>
        <v>41978.521168981482</v>
      </c>
      <c r="T2139" s="12">
        <f t="shared" si="204"/>
        <v>41948.521168981482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5"/>
        <v>0.128</v>
      </c>
      <c r="P2140" s="8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4">
        <f t="shared" si="203"/>
        <v>41586.804849537039</v>
      </c>
      <c r="T2140" s="12">
        <f t="shared" si="204"/>
        <v>41556.763182870374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5"/>
        <v>5.4199999999999998E-2</v>
      </c>
      <c r="P2141" s="8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4">
        <f t="shared" si="203"/>
        <v>42677.500092592592</v>
      </c>
      <c r="T2141" s="12">
        <f t="shared" si="204"/>
        <v>42647.500092592592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5"/>
        <v>1.1199999999999999E-3</v>
      </c>
      <c r="P2142" s="8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4">
        <f t="shared" si="203"/>
        <v>41285.583611111113</v>
      </c>
      <c r="T2142" s="12">
        <f t="shared" si="204"/>
        <v>41255.583611111113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5"/>
        <v>0</v>
      </c>
      <c r="P2143" s="8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4">
        <f t="shared" si="203"/>
        <v>41957.027303240742</v>
      </c>
      <c r="T2143" s="12">
        <f t="shared" si="204"/>
        <v>41926.985636574071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5"/>
        <v>5.7238095238095241E-2</v>
      </c>
      <c r="P2144" s="8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4">
        <f t="shared" si="203"/>
        <v>42368.451504629629</v>
      </c>
      <c r="T2144" s="12">
        <f t="shared" si="204"/>
        <v>42340.451504629629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5"/>
        <v>0.1125</v>
      </c>
      <c r="P2145" s="8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4">
        <f t="shared" si="203"/>
        <v>40380.541666666664</v>
      </c>
      <c r="T2145" s="12">
        <f t="shared" si="204"/>
        <v>40332.636712962965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5"/>
        <v>1.7098591549295775E-2</v>
      </c>
      <c r="P2146" s="8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4">
        <f t="shared" si="203"/>
        <v>41531.296759259261</v>
      </c>
      <c r="T2146" s="12">
        <f t="shared" si="204"/>
        <v>41499.296759259261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5"/>
        <v>0.30433333333333334</v>
      </c>
      <c r="P2147" s="8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4">
        <f t="shared" si="203"/>
        <v>41605.029097222221</v>
      </c>
      <c r="T2147" s="12">
        <f t="shared" si="204"/>
        <v>41574.987430555557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5"/>
        <v>2.0000000000000001E-4</v>
      </c>
      <c r="P2148" s="8">
        <f t="shared" si="200"/>
        <v>1</v>
      </c>
      <c r="Q2148" t="str">
        <f t="shared" si="201"/>
        <v>games</v>
      </c>
      <c r="R2148" t="str">
        <f t="shared" si="202"/>
        <v>video games</v>
      </c>
      <c r="S2148" s="14">
        <f t="shared" si="203"/>
        <v>42411.429513888885</v>
      </c>
      <c r="T2148" s="12">
        <f t="shared" si="204"/>
        <v>42397.429513888885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5"/>
        <v>6.9641025641025639E-3</v>
      </c>
      <c r="P2149" s="8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4">
        <f t="shared" si="203"/>
        <v>41959.087361111116</v>
      </c>
      <c r="T2149" s="12">
        <f t="shared" si="204"/>
        <v>41927.045694444445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5"/>
        <v>0.02</v>
      </c>
      <c r="P2150" s="8">
        <f t="shared" si="200"/>
        <v>1</v>
      </c>
      <c r="Q2150" t="str">
        <f t="shared" si="201"/>
        <v>games</v>
      </c>
      <c r="R2150" t="str">
        <f t="shared" si="202"/>
        <v>video games</v>
      </c>
      <c r="S2150" s="14">
        <f t="shared" si="203"/>
        <v>42096.441921296297</v>
      </c>
      <c r="T2150" s="12">
        <f t="shared" si="204"/>
        <v>42066.483587962968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5"/>
        <v>0</v>
      </c>
      <c r="P2151" s="8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4">
        <f t="shared" si="203"/>
        <v>40389.75</v>
      </c>
      <c r="T2151" s="12">
        <f t="shared" si="204"/>
        <v>40354.774953703702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5"/>
        <v>8.0999999999999996E-3</v>
      </c>
      <c r="P2152" s="8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4">
        <f t="shared" si="203"/>
        <v>42564.034710648149</v>
      </c>
      <c r="T2152" s="12">
        <f t="shared" si="204"/>
        <v>42534.034710648149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5"/>
        <v>2.6222222222222224E-3</v>
      </c>
      <c r="P2153" s="8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4">
        <f t="shared" si="203"/>
        <v>42550.597384259265</v>
      </c>
      <c r="T2153" s="12">
        <f t="shared" si="204"/>
        <v>42520.597384259265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5"/>
        <v>1.6666666666666668E-3</v>
      </c>
      <c r="P2154" s="8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4">
        <f t="shared" si="203"/>
        <v>41713.540613425925</v>
      </c>
      <c r="T2154" s="12">
        <f t="shared" si="204"/>
        <v>41683.582280092596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5"/>
        <v>9.1244548809124457E-5</v>
      </c>
      <c r="P2155" s="8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4">
        <f t="shared" si="203"/>
        <v>42014.082638888889</v>
      </c>
      <c r="T2155" s="12">
        <f t="shared" si="204"/>
        <v>41974.661087962959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5"/>
        <v>8.0000000000000002E-3</v>
      </c>
      <c r="P2156" s="8">
        <f t="shared" si="200"/>
        <v>1</v>
      </c>
      <c r="Q2156" t="str">
        <f t="shared" si="201"/>
        <v>games</v>
      </c>
      <c r="R2156" t="str">
        <f t="shared" si="202"/>
        <v>video games</v>
      </c>
      <c r="S2156" s="14">
        <f t="shared" si="203"/>
        <v>41667.382256944446</v>
      </c>
      <c r="T2156" s="12">
        <f t="shared" si="204"/>
        <v>41647.382256944446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5"/>
        <v>2.3E-2</v>
      </c>
      <c r="P2157" s="8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4">
        <f t="shared" si="203"/>
        <v>42460.45584490741</v>
      </c>
      <c r="T2157" s="12">
        <f t="shared" si="204"/>
        <v>42430.497511574074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5"/>
        <v>2.6660714285714284E-2</v>
      </c>
      <c r="P2158" s="8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4">
        <f t="shared" si="203"/>
        <v>41533.60423611111</v>
      </c>
      <c r="T2158" s="12">
        <f t="shared" si="204"/>
        <v>41488.60423611111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5"/>
        <v>0.28192</v>
      </c>
      <c r="P2159" s="8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4">
        <f t="shared" si="203"/>
        <v>42727.082638888889</v>
      </c>
      <c r="T2159" s="12">
        <f t="shared" si="204"/>
        <v>42694.73128472222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5"/>
        <v>6.5900366666666668E-2</v>
      </c>
      <c r="P2160" s="8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4">
        <f t="shared" si="203"/>
        <v>41309.603865740741</v>
      </c>
      <c r="T2160" s="12">
        <f t="shared" si="204"/>
        <v>41264.603865740741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5"/>
        <v>7.2222222222222219E-3</v>
      </c>
      <c r="P2161" s="8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4">
        <f t="shared" si="203"/>
        <v>40740.481180555551</v>
      </c>
      <c r="T2161" s="12">
        <f t="shared" si="204"/>
        <v>40710.481180555551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5"/>
        <v>8.5000000000000006E-3</v>
      </c>
      <c r="P2162" s="8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4">
        <f t="shared" si="203"/>
        <v>41048.461863425924</v>
      </c>
      <c r="T2162" s="12">
        <f t="shared" si="204"/>
        <v>41018.461863425924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5"/>
        <v>1.1575</v>
      </c>
      <c r="P2163" s="8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4">
        <f t="shared" si="203"/>
        <v>42270.602534722217</v>
      </c>
      <c r="T2163" s="12">
        <f t="shared" si="204"/>
        <v>42240.602534722217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5"/>
        <v>1.1226666666666667</v>
      </c>
      <c r="P2164" s="8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4">
        <f t="shared" si="203"/>
        <v>41844.516099537039</v>
      </c>
      <c r="T2164" s="12">
        <f t="shared" si="204"/>
        <v>41813.516099537039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5"/>
        <v>1.3220000000000001</v>
      </c>
      <c r="P2165" s="8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4">
        <f t="shared" si="203"/>
        <v>42162.909722222219</v>
      </c>
      <c r="T2165" s="12">
        <f t="shared" si="204"/>
        <v>42111.649537037039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5"/>
        <v>1.0263636363636364</v>
      </c>
      <c r="P2166" s="8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4">
        <f t="shared" si="203"/>
        <v>42545.915972222225</v>
      </c>
      <c r="T2166" s="12">
        <f t="shared" si="204"/>
        <v>42515.46775462963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5"/>
        <v>1.3864000000000001</v>
      </c>
      <c r="P2167" s="8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4">
        <f t="shared" si="203"/>
        <v>42468.375405092593</v>
      </c>
      <c r="T2167" s="12">
        <f t="shared" si="204"/>
        <v>42438.417071759264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5"/>
        <v>1.466</v>
      </c>
      <c r="P2168" s="8">
        <f t="shared" si="200"/>
        <v>91.625</v>
      </c>
      <c r="Q2168" t="str">
        <f t="shared" si="201"/>
        <v>music</v>
      </c>
      <c r="R2168" t="str">
        <f t="shared" si="202"/>
        <v>rock</v>
      </c>
      <c r="S2168" s="14">
        <f t="shared" si="203"/>
        <v>41978.629837962959</v>
      </c>
      <c r="T2168" s="12">
        <f t="shared" si="204"/>
        <v>41933.588171296295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5"/>
        <v>1.2</v>
      </c>
      <c r="P2169" s="8">
        <f t="shared" si="200"/>
        <v>22.5</v>
      </c>
      <c r="Q2169" t="str">
        <f t="shared" si="201"/>
        <v>music</v>
      </c>
      <c r="R2169" t="str">
        <f t="shared" si="202"/>
        <v>rock</v>
      </c>
      <c r="S2169" s="14">
        <f t="shared" si="203"/>
        <v>41166.816400462965</v>
      </c>
      <c r="T2169" s="12">
        <f t="shared" si="204"/>
        <v>41152.816400462965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5"/>
        <v>1.215816111111111</v>
      </c>
      <c r="P2170" s="8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4">
        <f t="shared" si="203"/>
        <v>42775.958333333328</v>
      </c>
      <c r="T2170" s="12">
        <f t="shared" si="204"/>
        <v>42745.350243055553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5"/>
        <v>1</v>
      </c>
      <c r="P2171" s="8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4">
        <f t="shared" si="203"/>
        <v>42796.450821759259</v>
      </c>
      <c r="T2171" s="12">
        <f t="shared" si="204"/>
        <v>42793.450821759259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5"/>
        <v>1.8085714285714285</v>
      </c>
      <c r="P2172" s="8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4">
        <f t="shared" si="203"/>
        <v>42238.500254629631</v>
      </c>
      <c r="T2172" s="12">
        <f t="shared" si="204"/>
        <v>42198.500254629631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5"/>
        <v>1.0607500000000001</v>
      </c>
      <c r="P2173" s="8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4">
        <f t="shared" si="203"/>
        <v>42176.958333333328</v>
      </c>
      <c r="T2173" s="12">
        <f t="shared" si="204"/>
        <v>42141.70711805555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5"/>
        <v>1</v>
      </c>
      <c r="P2174" s="8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4">
        <f t="shared" si="203"/>
        <v>42112.330092592587</v>
      </c>
      <c r="T2174" s="12">
        <f t="shared" si="204"/>
        <v>42082.330092592587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5"/>
        <v>1.2692857142857144</v>
      </c>
      <c r="P2175" s="8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4">
        <f t="shared" si="203"/>
        <v>41526.915972222225</v>
      </c>
      <c r="T2175" s="12">
        <f t="shared" si="204"/>
        <v>41495.442627314813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5"/>
        <v>1.0297499999999999</v>
      </c>
      <c r="P2176" s="8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4">
        <f t="shared" si="203"/>
        <v>42495.292905092589</v>
      </c>
      <c r="T2176" s="12">
        <f t="shared" si="204"/>
        <v>42465.292905092589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5"/>
        <v>2.5</v>
      </c>
      <c r="P2177" s="8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4">
        <f t="shared" si="203"/>
        <v>42571.759097222224</v>
      </c>
      <c r="T2177" s="12">
        <f t="shared" si="204"/>
        <v>42564.759097222224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5"/>
        <v>1.2602</v>
      </c>
      <c r="P2178" s="8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4">
        <f t="shared" si="203"/>
        <v>42126.383206018523</v>
      </c>
      <c r="T2178" s="12">
        <f t="shared" si="204"/>
        <v>42096.383206018523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5"/>
        <v>1.0012000000000001</v>
      </c>
      <c r="P2179" s="8">
        <f t="shared" ref="P2179:P2242" si="206">E2179/L2179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14">
        <f t="shared" ref="S2179:S2242" si="209">(((I2179/60)/60)/24)+DATE(1970,1,1)+(-6/24)</f>
        <v>42527.000775462962</v>
      </c>
      <c r="T2179" s="12">
        <f t="shared" ref="T2179:T2242" si="210">(((J2179/60)/60)/24)+DATE(1970,1,1)+(-6/24)</f>
        <v>42502.000775462962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11">E2180/D2180</f>
        <v>1.3864000000000001</v>
      </c>
      <c r="P2180" s="8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4">
        <f t="shared" si="209"/>
        <v>42753.38653935185</v>
      </c>
      <c r="T2180" s="12">
        <f t="shared" si="210"/>
        <v>42723.38653935185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11"/>
        <v>1.6140000000000001</v>
      </c>
      <c r="P2181" s="8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4">
        <f t="shared" si="209"/>
        <v>42104.921203703707</v>
      </c>
      <c r="T2181" s="12">
        <f t="shared" si="210"/>
        <v>42074.921203703707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11"/>
        <v>1.071842</v>
      </c>
      <c r="P2182" s="8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4">
        <f t="shared" si="209"/>
        <v>42321.461435185185</v>
      </c>
      <c r="T2182" s="12">
        <f t="shared" si="210"/>
        <v>42279.419768518521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11"/>
        <v>1.5309999999999999</v>
      </c>
      <c r="P2183" s="8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4">
        <f t="shared" si="209"/>
        <v>42786.755243055552</v>
      </c>
      <c r="T2183" s="12">
        <f t="shared" si="210"/>
        <v>42772.755243055552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11"/>
        <v>5.2416666666666663</v>
      </c>
      <c r="P2184" s="8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4">
        <f t="shared" si="209"/>
        <v>41914.650752314818</v>
      </c>
      <c r="T2184" s="12">
        <f t="shared" si="210"/>
        <v>41879.650752314818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11"/>
        <v>4.8927777777777779</v>
      </c>
      <c r="P2185" s="8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4">
        <f t="shared" si="209"/>
        <v>42774.958333333328</v>
      </c>
      <c r="T2185" s="12">
        <f t="shared" si="210"/>
        <v>42745.115474537044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11"/>
        <v>2.8473999999999999</v>
      </c>
      <c r="P2186" s="8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4">
        <f t="shared" si="209"/>
        <v>42394.416666666672</v>
      </c>
      <c r="T2186" s="12">
        <f t="shared" si="210"/>
        <v>42380.440289351856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11"/>
        <v>18.569700000000001</v>
      </c>
      <c r="P2187" s="8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4">
        <f t="shared" si="209"/>
        <v>41359.099988425929</v>
      </c>
      <c r="T2187" s="12">
        <f t="shared" si="210"/>
        <v>41319.099988425929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11"/>
        <v>1.0967499999999999</v>
      </c>
      <c r="P2188" s="8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4">
        <f t="shared" si="209"/>
        <v>42619.833333333328</v>
      </c>
      <c r="T2188" s="12">
        <f t="shared" si="210"/>
        <v>42583.365081018521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11"/>
        <v>10.146425000000001</v>
      </c>
      <c r="P2189" s="8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4">
        <f t="shared" si="209"/>
        <v>42096.915972222225</v>
      </c>
      <c r="T2189" s="12">
        <f t="shared" si="210"/>
        <v>42067.959097222221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11"/>
        <v>4.1217692027666546</v>
      </c>
      <c r="P2190" s="8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4">
        <f t="shared" si="209"/>
        <v>42668.458333333328</v>
      </c>
      <c r="T2190" s="12">
        <f t="shared" si="210"/>
        <v>42633.336122685185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11"/>
        <v>5.0324999999999998</v>
      </c>
      <c r="P2191" s="8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4">
        <f t="shared" si="209"/>
        <v>42481.666666666672</v>
      </c>
      <c r="T2191" s="12">
        <f t="shared" si="210"/>
        <v>42467.538194444445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11"/>
        <v>1.8461052631578947</v>
      </c>
      <c r="P2192" s="8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4">
        <f t="shared" si="209"/>
        <v>42452.040972222225</v>
      </c>
      <c r="T2192" s="12">
        <f t="shared" si="210"/>
        <v>42417.375046296293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11"/>
        <v>1.1973333333333334</v>
      </c>
      <c r="P2193" s="8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4">
        <f t="shared" si="209"/>
        <v>42780.583645833336</v>
      </c>
      <c r="T2193" s="12">
        <f t="shared" si="210"/>
        <v>42768.583645833336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11"/>
        <v>10.812401666666668</v>
      </c>
      <c r="P2194" s="8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4">
        <f t="shared" si="209"/>
        <v>42719.708333333328</v>
      </c>
      <c r="T2194" s="12">
        <f t="shared" si="210"/>
        <v>42691.6012037037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11"/>
        <v>4.5237333333333334</v>
      </c>
      <c r="P2195" s="8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4">
        <f t="shared" si="209"/>
        <v>42694.957638888889</v>
      </c>
      <c r="T2195" s="12">
        <f t="shared" si="210"/>
        <v>42664.155925925923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11"/>
        <v>5.3737000000000004</v>
      </c>
      <c r="P2196" s="8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4">
        <f t="shared" si="209"/>
        <v>42455.466319444444</v>
      </c>
      <c r="T2196" s="12">
        <f t="shared" si="210"/>
        <v>42425.507986111115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11"/>
        <v>1.2032608695652174</v>
      </c>
      <c r="P2197" s="8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4">
        <f t="shared" si="209"/>
        <v>42227.521990740745</v>
      </c>
      <c r="T2197" s="12">
        <f t="shared" si="210"/>
        <v>42197.521990740745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1"/>
        <v>1.1383571428571428</v>
      </c>
      <c r="P2198" s="8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4">
        <f t="shared" si="209"/>
        <v>42706.041666666672</v>
      </c>
      <c r="T2198" s="12">
        <f t="shared" si="210"/>
        <v>42675.237291666665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1"/>
        <v>9.5103109999999997</v>
      </c>
      <c r="P2199" s="8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4">
        <f t="shared" si="209"/>
        <v>42063.334016203706</v>
      </c>
      <c r="T2199" s="12">
        <f t="shared" si="210"/>
        <v>42033.334016203706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1"/>
        <v>1.3289249999999999</v>
      </c>
      <c r="P2200" s="8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4">
        <f t="shared" si="209"/>
        <v>42322.305555555555</v>
      </c>
      <c r="T2200" s="12">
        <f t="shared" si="210"/>
        <v>42292.263888888891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1"/>
        <v>1.4697777777777778</v>
      </c>
      <c r="P2201" s="8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4">
        <f t="shared" si="209"/>
        <v>42292.166643518518</v>
      </c>
      <c r="T2201" s="12">
        <f t="shared" si="210"/>
        <v>42262.166643518518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1"/>
        <v>5.4215</v>
      </c>
      <c r="P2202" s="8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4">
        <f t="shared" si="209"/>
        <v>42190.875</v>
      </c>
      <c r="T2202" s="12">
        <f t="shared" si="210"/>
        <v>42163.375787037032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1"/>
        <v>3.8271818181818182</v>
      </c>
      <c r="P2203" s="8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4">
        <f t="shared" si="209"/>
        <v>41290.596817129634</v>
      </c>
      <c r="T2203" s="12">
        <f t="shared" si="210"/>
        <v>41276.596817129634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1"/>
        <v>7.0418124999999998</v>
      </c>
      <c r="P2204" s="8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4">
        <f t="shared" si="209"/>
        <v>41214.599166666667</v>
      </c>
      <c r="T2204" s="12">
        <f t="shared" si="210"/>
        <v>41184.599166666667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1"/>
        <v>1.0954999999999999</v>
      </c>
      <c r="P2205" s="8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4">
        <f t="shared" si="209"/>
        <v>42271.60974537037</v>
      </c>
      <c r="T2205" s="12">
        <f t="shared" si="210"/>
        <v>42241.60974537037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1"/>
        <v>1.3286666666666667</v>
      </c>
      <c r="P2206" s="8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4">
        <f t="shared" si="209"/>
        <v>41342.061562499999</v>
      </c>
      <c r="T2206" s="12">
        <f t="shared" si="210"/>
        <v>41312.061562499999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1"/>
        <v>1.52</v>
      </c>
      <c r="P2207" s="8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4">
        <f t="shared" si="209"/>
        <v>41061.57163194444</v>
      </c>
      <c r="T2207" s="12">
        <f t="shared" si="210"/>
        <v>41031.57163194444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1"/>
        <v>1.0272727272727273</v>
      </c>
      <c r="P2208" s="8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4">
        <f t="shared" si="209"/>
        <v>41015.007222222222</v>
      </c>
      <c r="T2208" s="12">
        <f t="shared" si="210"/>
        <v>40997.007222222222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1"/>
        <v>1</v>
      </c>
      <c r="P2209" s="8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4">
        <f t="shared" si="209"/>
        <v>41593.985798611109</v>
      </c>
      <c r="T2209" s="12">
        <f t="shared" si="210"/>
        <v>41563.944131944445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1"/>
        <v>1.016</v>
      </c>
      <c r="P2210" s="8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4">
        <f t="shared" si="209"/>
        <v>41005.916666666664</v>
      </c>
      <c r="T2210" s="12">
        <f t="shared" si="210"/>
        <v>40946.632245370369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1"/>
        <v>1.508</v>
      </c>
      <c r="P2211" s="8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4">
        <f t="shared" si="209"/>
        <v>41743.708333333336</v>
      </c>
      <c r="T2211" s="12">
        <f t="shared" si="210"/>
        <v>41732.229675925926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1"/>
        <v>1.11425</v>
      </c>
      <c r="P2212" s="8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4">
        <f t="shared" si="209"/>
        <v>41013.48333333333</v>
      </c>
      <c r="T2212" s="12">
        <f t="shared" si="210"/>
        <v>40955.816087962965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1"/>
        <v>1.956</v>
      </c>
      <c r="P2213" s="8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4">
        <f t="shared" si="209"/>
        <v>41739.040972222225</v>
      </c>
      <c r="T2213" s="12">
        <f t="shared" si="210"/>
        <v>41716.535011574073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1"/>
        <v>1.1438333333333333</v>
      </c>
      <c r="P2214" s="8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4">
        <f t="shared" si="209"/>
        <v>41581.791666666664</v>
      </c>
      <c r="T2214" s="12">
        <f t="shared" si="210"/>
        <v>41548.497418981482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1"/>
        <v>2</v>
      </c>
      <c r="P2215" s="8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4">
        <f t="shared" si="209"/>
        <v>42139.576145833329</v>
      </c>
      <c r="T2215" s="12">
        <f t="shared" si="210"/>
        <v>42109.576145833329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1"/>
        <v>2.9250166666666666</v>
      </c>
      <c r="P2216" s="8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4">
        <f t="shared" si="209"/>
        <v>41676.542222222226</v>
      </c>
      <c r="T2216" s="12">
        <f t="shared" si="210"/>
        <v>41646.542222222226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1"/>
        <v>1.5636363636363637</v>
      </c>
      <c r="P2217" s="8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4">
        <f t="shared" si="209"/>
        <v>40981.040972222225</v>
      </c>
      <c r="T2217" s="12">
        <f t="shared" si="210"/>
        <v>40958.467268518521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1"/>
        <v>1.0566666666666666</v>
      </c>
      <c r="P2218" s="8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4">
        <f t="shared" si="209"/>
        <v>42208.501678240747</v>
      </c>
      <c r="T2218" s="12">
        <f t="shared" si="210"/>
        <v>42194.501678240747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1"/>
        <v>1.0119047619047619</v>
      </c>
      <c r="P2219" s="8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4">
        <f t="shared" si="209"/>
        <v>42310.083333333328</v>
      </c>
      <c r="T2219" s="12">
        <f t="shared" si="210"/>
        <v>42299.526770833334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1"/>
        <v>1.2283299999999999</v>
      </c>
      <c r="P2220" s="8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4">
        <f t="shared" si="209"/>
        <v>41149.75</v>
      </c>
      <c r="T2220" s="12">
        <f t="shared" si="210"/>
        <v>41127.562303240738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1"/>
        <v>1.0149999999999999</v>
      </c>
      <c r="P2221" s="8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4">
        <f t="shared" si="209"/>
        <v>42235.468888888892</v>
      </c>
      <c r="T2221" s="12">
        <f t="shared" si="210"/>
        <v>42205.468888888892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1"/>
        <v>1.0114285714285713</v>
      </c>
      <c r="P2222" s="8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4">
        <f t="shared" si="209"/>
        <v>41481.810601851852</v>
      </c>
      <c r="T2222" s="12">
        <f t="shared" si="210"/>
        <v>41451.810601851852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1"/>
        <v>1.0811999999999999</v>
      </c>
      <c r="P2223" s="8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4">
        <f t="shared" si="209"/>
        <v>42482.75</v>
      </c>
      <c r="T2223" s="12">
        <f t="shared" si="210"/>
        <v>42452.416770833333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1"/>
        <v>1.6259999999999999</v>
      </c>
      <c r="P2224" s="8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4">
        <f t="shared" si="209"/>
        <v>40936.537581018521</v>
      </c>
      <c r="T2224" s="12">
        <f t="shared" si="210"/>
        <v>40906.537581018521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1"/>
        <v>1.0580000000000001</v>
      </c>
      <c r="P2225" s="8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4">
        <f t="shared" si="209"/>
        <v>42182.390833333338</v>
      </c>
      <c r="T2225" s="12">
        <f t="shared" si="210"/>
        <v>42152.390833333338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1"/>
        <v>2.4315000000000002</v>
      </c>
      <c r="P2226" s="8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4">
        <f t="shared" si="209"/>
        <v>42672.541666666672</v>
      </c>
      <c r="T2226" s="12">
        <f t="shared" si="210"/>
        <v>42644.417534722219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1"/>
        <v>9.4483338095238096</v>
      </c>
      <c r="P2227" s="8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4">
        <f t="shared" si="209"/>
        <v>41903.54184027778</v>
      </c>
      <c r="T2227" s="12">
        <f t="shared" si="210"/>
        <v>41873.54184027778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1"/>
        <v>1.0846283333333333</v>
      </c>
      <c r="P2228" s="8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4">
        <f t="shared" si="209"/>
        <v>42411.957638888889</v>
      </c>
      <c r="T2228" s="12">
        <f t="shared" si="210"/>
        <v>42381.54886574074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1"/>
        <v>1.5737692307692308</v>
      </c>
      <c r="P2229" s="8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4">
        <f t="shared" si="209"/>
        <v>41591.599016203705</v>
      </c>
      <c r="T2229" s="12">
        <f t="shared" si="210"/>
        <v>41561.557349537034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1"/>
        <v>11.744899999999999</v>
      </c>
      <c r="P2230" s="8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4">
        <f t="shared" si="209"/>
        <v>42232.028194444443</v>
      </c>
      <c r="T2230" s="12">
        <f t="shared" si="210"/>
        <v>42202.028194444443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1"/>
        <v>1.7104755366949576</v>
      </c>
      <c r="P2231" s="8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4">
        <f t="shared" si="209"/>
        <v>41519.916666666664</v>
      </c>
      <c r="T2231" s="12">
        <f t="shared" si="210"/>
        <v>41484.414247685185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1"/>
        <v>1.2595294117647058</v>
      </c>
      <c r="P2232" s="8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4">
        <f t="shared" si="209"/>
        <v>41754.631099537037</v>
      </c>
      <c r="T2232" s="12">
        <f t="shared" si="210"/>
        <v>41724.631099537037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1"/>
        <v>12.121296000000001</v>
      </c>
      <c r="P2233" s="8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4">
        <f t="shared" si="209"/>
        <v>41449.958333333336</v>
      </c>
      <c r="T2233" s="12">
        <f t="shared" si="210"/>
        <v>41423.660891203705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1"/>
        <v>4.9580000000000002</v>
      </c>
      <c r="P2234" s="8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4">
        <f t="shared" si="209"/>
        <v>41838.875</v>
      </c>
      <c r="T2234" s="12">
        <f t="shared" si="210"/>
        <v>41806.544074074074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1"/>
        <v>3.3203999999999998</v>
      </c>
      <c r="P2235" s="8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4">
        <f t="shared" si="209"/>
        <v>42351.75</v>
      </c>
      <c r="T2235" s="12">
        <f t="shared" si="210"/>
        <v>42331.128923611104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1"/>
        <v>11.65</v>
      </c>
      <c r="P2236" s="8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4">
        <f t="shared" si="209"/>
        <v>42740.574618055558</v>
      </c>
      <c r="T2236" s="12">
        <f t="shared" si="210"/>
        <v>42710.574618055558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1"/>
        <v>1.5331538461538461</v>
      </c>
      <c r="P2237" s="8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4">
        <f t="shared" si="209"/>
        <v>42091.730451388896</v>
      </c>
      <c r="T2237" s="12">
        <f t="shared" si="210"/>
        <v>42061.772118055553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1"/>
        <v>5.3710714285714287</v>
      </c>
      <c r="P2238" s="8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4">
        <f t="shared" si="209"/>
        <v>42401.367164351846</v>
      </c>
      <c r="T2238" s="12">
        <f t="shared" si="210"/>
        <v>42371.367164351846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1"/>
        <v>3.5292777777777777</v>
      </c>
      <c r="P2239" s="8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4">
        <f t="shared" si="209"/>
        <v>41955.082638888889</v>
      </c>
      <c r="T2239" s="12">
        <f t="shared" si="210"/>
        <v>41914.753275462965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1"/>
        <v>1.3740000000000001</v>
      </c>
      <c r="P2240" s="8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4">
        <f t="shared" si="209"/>
        <v>42804.371712962966</v>
      </c>
      <c r="T2240" s="12">
        <f t="shared" si="210"/>
        <v>42774.371712962966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1"/>
        <v>1.2802667999999999</v>
      </c>
      <c r="P2241" s="8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4">
        <f t="shared" si="209"/>
        <v>41608.918055555558</v>
      </c>
      <c r="T2241" s="12">
        <f t="shared" si="210"/>
        <v>41572.708495370374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1"/>
        <v>2.7067999999999999</v>
      </c>
      <c r="P2242" s="8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4">
        <f t="shared" si="209"/>
        <v>42482.575740740736</v>
      </c>
      <c r="T2242" s="12">
        <f t="shared" si="210"/>
        <v>42452.575740740736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1"/>
        <v>8.0640000000000001</v>
      </c>
      <c r="P2243" s="8">
        <f t="shared" ref="P2243:P2306" si="212">E2243/L2243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14">
        <f t="shared" ref="S2243:S2306" si="215">(((I2243/60)/60)/24)+DATE(1970,1,1)+(-6/24)</f>
        <v>42796.577546296292</v>
      </c>
      <c r="T2243" s="12">
        <f t="shared" ref="T2243:T2306" si="216">(((J2243/60)/60)/24)+DATE(1970,1,1)+(-6/24)</f>
        <v>42766.577546296292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17">E2244/D2244</f>
        <v>13.600976000000001</v>
      </c>
      <c r="P2244" s="8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4">
        <f t="shared" si="215"/>
        <v>41604.876388888886</v>
      </c>
      <c r="T2244" s="12">
        <f t="shared" si="216"/>
        <v>41569.325613425928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7"/>
        <v>9302.5</v>
      </c>
      <c r="P2245" s="8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4">
        <f t="shared" si="215"/>
        <v>42806.875</v>
      </c>
      <c r="T2245" s="12">
        <f t="shared" si="216"/>
        <v>42800.501041666663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7"/>
        <v>3.7702</v>
      </c>
      <c r="P2246" s="8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4">
        <f t="shared" si="215"/>
        <v>42659.604166666672</v>
      </c>
      <c r="T2246" s="12">
        <f t="shared" si="216"/>
        <v>42647.568819444445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7"/>
        <v>26.47025</v>
      </c>
      <c r="P2247" s="8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4">
        <f t="shared" si="215"/>
        <v>41691.5</v>
      </c>
      <c r="T2247" s="12">
        <f t="shared" si="216"/>
        <v>41660.458530092597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7"/>
        <v>1.0012000000000001</v>
      </c>
      <c r="P2248" s="8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4">
        <f t="shared" si="215"/>
        <v>42251.54178240741</v>
      </c>
      <c r="T2248" s="12">
        <f t="shared" si="216"/>
        <v>42221.54178240741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7"/>
        <v>1.0445405405405406</v>
      </c>
      <c r="P2249" s="8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4">
        <f t="shared" si="215"/>
        <v>42214.416261574079</v>
      </c>
      <c r="T2249" s="12">
        <f t="shared" si="216"/>
        <v>42200.416261574079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7"/>
        <v>1.0721428571428571</v>
      </c>
      <c r="P2250" s="8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4">
        <f t="shared" si="215"/>
        <v>42718.625902777778</v>
      </c>
      <c r="T2250" s="12">
        <f t="shared" si="216"/>
        <v>42688.625902777778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7"/>
        <v>1.6877142857142857</v>
      </c>
      <c r="P2251" s="8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4">
        <f t="shared" si="215"/>
        <v>41366.411631944444</v>
      </c>
      <c r="T2251" s="12">
        <f t="shared" si="216"/>
        <v>41336.453298611108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7"/>
        <v>9.7511200000000002</v>
      </c>
      <c r="P2252" s="8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4">
        <f t="shared" si="215"/>
        <v>42706.7971412037</v>
      </c>
      <c r="T2252" s="12">
        <f t="shared" si="216"/>
        <v>42676.755474537036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7"/>
        <v>1.3444929411764706</v>
      </c>
      <c r="P2253" s="8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4">
        <f t="shared" si="215"/>
        <v>41867.09579861111</v>
      </c>
      <c r="T2253" s="12">
        <f t="shared" si="216"/>
        <v>41846.09579861111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7"/>
        <v>2.722777777777778</v>
      </c>
      <c r="P2254" s="8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4">
        <f t="shared" si="215"/>
        <v>42588.077986111108</v>
      </c>
      <c r="T2254" s="12">
        <f t="shared" si="216"/>
        <v>42573.077986111108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7"/>
        <v>1.1268750000000001</v>
      </c>
      <c r="P2255" s="8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4">
        <f t="shared" si="215"/>
        <v>42326.422997685186</v>
      </c>
      <c r="T2255" s="12">
        <f t="shared" si="216"/>
        <v>42296.381331018521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7"/>
        <v>4.5979999999999999</v>
      </c>
      <c r="P2256" s="8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4">
        <f t="shared" si="215"/>
        <v>42759.397777777776</v>
      </c>
      <c r="T2256" s="12">
        <f t="shared" si="216"/>
        <v>42752.397777777776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7"/>
        <v>2.8665822784810127</v>
      </c>
      <c r="P2257" s="8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4">
        <f t="shared" si="215"/>
        <v>42497.701979166668</v>
      </c>
      <c r="T2257" s="12">
        <f t="shared" si="216"/>
        <v>42467.701979166668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7"/>
        <v>2.2270833333333333</v>
      </c>
      <c r="P2258" s="8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4">
        <f t="shared" si="215"/>
        <v>42696.201921296291</v>
      </c>
      <c r="T2258" s="12">
        <f t="shared" si="216"/>
        <v>42682.201921296291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7"/>
        <v>6.3613999999999997</v>
      </c>
      <c r="P2259" s="8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4">
        <f t="shared" si="215"/>
        <v>42540.708333333328</v>
      </c>
      <c r="T2259" s="12">
        <f t="shared" si="216"/>
        <v>42505.686678240745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7"/>
        <v>1.4650000000000001</v>
      </c>
      <c r="P2260" s="8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4">
        <f t="shared" si="215"/>
        <v>42166.50100694444</v>
      </c>
      <c r="T2260" s="12">
        <f t="shared" si="216"/>
        <v>42136.50100694444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7"/>
        <v>18.670999999999999</v>
      </c>
      <c r="P2261" s="8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4">
        <f t="shared" si="215"/>
        <v>42712.554814814815</v>
      </c>
      <c r="T2261" s="12">
        <f t="shared" si="216"/>
        <v>42702.554814814815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7"/>
        <v>3.2692000000000001</v>
      </c>
      <c r="P2262" s="8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4">
        <f t="shared" si="215"/>
        <v>41724.725115740745</v>
      </c>
      <c r="T2262" s="12">
        <f t="shared" si="216"/>
        <v>41694.766782407409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7"/>
        <v>7.7949999999999999</v>
      </c>
      <c r="P2263" s="8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4">
        <f t="shared" si="215"/>
        <v>42780.474768518514</v>
      </c>
      <c r="T2263" s="12">
        <f t="shared" si="216"/>
        <v>42759.474768518514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7"/>
        <v>1.5415151515151515</v>
      </c>
      <c r="P2264" s="8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4">
        <f t="shared" si="215"/>
        <v>41960.75</v>
      </c>
      <c r="T2264" s="12">
        <f t="shared" si="216"/>
        <v>41926.335162037038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7"/>
        <v>1.1554666666666666</v>
      </c>
      <c r="P2265" s="8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4">
        <f t="shared" si="215"/>
        <v>42035.582326388889</v>
      </c>
      <c r="T2265" s="12">
        <f t="shared" si="216"/>
        <v>42014.582326388889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7"/>
        <v>1.8003333333333333</v>
      </c>
      <c r="P2266" s="8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4">
        <f t="shared" si="215"/>
        <v>42512.875</v>
      </c>
      <c r="T2266" s="12">
        <f t="shared" si="216"/>
        <v>42496.332337962958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7"/>
        <v>2.9849999999999999</v>
      </c>
      <c r="P2267" s="8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4">
        <f t="shared" si="215"/>
        <v>42696.603090277778</v>
      </c>
      <c r="T2267" s="12">
        <f t="shared" si="216"/>
        <v>42689.603090277778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7"/>
        <v>3.2026666666666666</v>
      </c>
      <c r="P2268" s="8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4">
        <f t="shared" si="215"/>
        <v>42486.833333333328</v>
      </c>
      <c r="T2268" s="12">
        <f t="shared" si="216"/>
        <v>42469.624907407408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7"/>
        <v>3.80525</v>
      </c>
      <c r="P2269" s="8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4">
        <f t="shared" si="215"/>
        <v>41993.791666666672</v>
      </c>
      <c r="T2269" s="12">
        <f t="shared" si="216"/>
        <v>41968.579826388886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7"/>
        <v>1.026</v>
      </c>
      <c r="P2270" s="8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4">
        <f t="shared" si="215"/>
        <v>42805.832349537035</v>
      </c>
      <c r="T2270" s="12">
        <f t="shared" si="216"/>
        <v>42775.832349537035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7"/>
        <v>18.016400000000001</v>
      </c>
      <c r="P2271" s="8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4">
        <f t="shared" si="215"/>
        <v>42800.958333333328</v>
      </c>
      <c r="T2271" s="12">
        <f t="shared" si="216"/>
        <v>42776.454432870371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7"/>
        <v>7.2024800000000004</v>
      </c>
      <c r="P2272" s="8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4">
        <f t="shared" si="215"/>
        <v>42745.665972222225</v>
      </c>
      <c r="T2272" s="12">
        <f t="shared" si="216"/>
        <v>42725.619363425925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7"/>
        <v>2.8309000000000002</v>
      </c>
      <c r="P2273" s="8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4">
        <f t="shared" si="215"/>
        <v>42713.750046296293</v>
      </c>
      <c r="T2273" s="12">
        <f t="shared" si="216"/>
        <v>42683.750046296293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7"/>
        <v>13.566000000000001</v>
      </c>
      <c r="P2274" s="8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4">
        <f t="shared" si="215"/>
        <v>42345.449490740735</v>
      </c>
      <c r="T2274" s="12">
        <f t="shared" si="216"/>
        <v>42315.449490740735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7"/>
        <v>2.2035999999999998</v>
      </c>
      <c r="P2275" s="8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4">
        <f t="shared" si="215"/>
        <v>42806.257430555561</v>
      </c>
      <c r="T2275" s="12">
        <f t="shared" si="216"/>
        <v>42781.299097222218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7"/>
        <v>1.196</v>
      </c>
      <c r="P2276" s="8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4">
        <f t="shared" si="215"/>
        <v>41693.250659722224</v>
      </c>
      <c r="T2276" s="12">
        <f t="shared" si="216"/>
        <v>41663.250659722224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7"/>
        <v>4.0776923076923079</v>
      </c>
      <c r="P2277" s="8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4">
        <f t="shared" si="215"/>
        <v>41995.366655092599</v>
      </c>
      <c r="T2277" s="12">
        <f t="shared" si="216"/>
        <v>41965.366655092599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7"/>
        <v>1.0581826105905425</v>
      </c>
      <c r="P2278" s="8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4">
        <f t="shared" si="215"/>
        <v>41644.401493055557</v>
      </c>
      <c r="T2278" s="12">
        <f t="shared" si="216"/>
        <v>41614.401493055557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7"/>
        <v>1.4108235294117648</v>
      </c>
      <c r="P2279" s="8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4">
        <f t="shared" si="215"/>
        <v>40966.428506944445</v>
      </c>
      <c r="T2279" s="12">
        <f t="shared" si="216"/>
        <v>40936.428506944445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7"/>
        <v>2.7069999999999999</v>
      </c>
      <c r="P2280" s="8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4">
        <f t="shared" si="215"/>
        <v>42372.707638888889</v>
      </c>
      <c r="T2280" s="12">
        <f t="shared" si="216"/>
        <v>42338.459108796291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7"/>
        <v>1.538</v>
      </c>
      <c r="P2281" s="8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4">
        <f t="shared" si="215"/>
        <v>42038.916666666672</v>
      </c>
      <c r="T2281" s="12">
        <f t="shared" si="216"/>
        <v>42020.556701388887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7"/>
        <v>4.0357653061224488</v>
      </c>
      <c r="P2282" s="8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4">
        <f t="shared" si="215"/>
        <v>42264.374895833331</v>
      </c>
      <c r="T2282" s="12">
        <f t="shared" si="216"/>
        <v>42234.374895833331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7"/>
        <v>1.85</v>
      </c>
      <c r="P2283" s="8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4">
        <f t="shared" si="215"/>
        <v>40749.034722222219</v>
      </c>
      <c r="T2283" s="12">
        <f t="shared" si="216"/>
        <v>40687.035844907405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7"/>
        <v>1.8533333333333333</v>
      </c>
      <c r="P2284" s="8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4">
        <f t="shared" si="215"/>
        <v>42382.92460648148</v>
      </c>
      <c r="T2284" s="12">
        <f t="shared" si="216"/>
        <v>42322.92460648148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7"/>
        <v>1.0085533333333332</v>
      </c>
      <c r="P2285" s="8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4">
        <f t="shared" si="215"/>
        <v>41037.833379629628</v>
      </c>
      <c r="T2285" s="12">
        <f t="shared" si="216"/>
        <v>40977.875046296293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7"/>
        <v>1.0622116666666668</v>
      </c>
      <c r="P2286" s="8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4">
        <f t="shared" si="215"/>
        <v>40613.916666666664</v>
      </c>
      <c r="T2286" s="12">
        <f t="shared" si="216"/>
        <v>40585.546817129631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7"/>
        <v>1.2136666666666667</v>
      </c>
      <c r="P2287" s="8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4">
        <f t="shared" si="215"/>
        <v>41088.935682870368</v>
      </c>
      <c r="T2287" s="12">
        <f t="shared" si="216"/>
        <v>41058.935682870368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7"/>
        <v>1.0006666666666666</v>
      </c>
      <c r="P2288" s="8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4">
        <f t="shared" si="215"/>
        <v>41522.915972222225</v>
      </c>
      <c r="T2288" s="12">
        <f t="shared" si="216"/>
        <v>41494.713587962964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7"/>
        <v>1.1997755555555556</v>
      </c>
      <c r="P2289" s="8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4">
        <f t="shared" si="215"/>
        <v>41813.417361111111</v>
      </c>
      <c r="T2289" s="12">
        <f t="shared" si="216"/>
        <v>41792.417361111111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7"/>
        <v>1.0009999999999999</v>
      </c>
      <c r="P2290" s="8">
        <f t="shared" si="212"/>
        <v>40.04</v>
      </c>
      <c r="Q2290" t="str">
        <f t="shared" si="213"/>
        <v>music</v>
      </c>
      <c r="R2290" t="str">
        <f t="shared" si="214"/>
        <v>rock</v>
      </c>
      <c r="S2290" s="14">
        <f t="shared" si="215"/>
        <v>41086.5</v>
      </c>
      <c r="T2290" s="12">
        <f t="shared" si="216"/>
        <v>41067.577418981484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7"/>
        <v>1.0740000000000001</v>
      </c>
      <c r="P2291" s="8">
        <f t="shared" si="212"/>
        <v>64.44</v>
      </c>
      <c r="Q2291" t="str">
        <f t="shared" si="213"/>
        <v>music</v>
      </c>
      <c r="R2291" t="str">
        <f t="shared" si="214"/>
        <v>rock</v>
      </c>
      <c r="S2291" s="14">
        <f t="shared" si="215"/>
        <v>41614.723611111112</v>
      </c>
      <c r="T2291" s="12">
        <f t="shared" si="216"/>
        <v>41571.748379629629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7"/>
        <v>1.0406666666666666</v>
      </c>
      <c r="P2292" s="8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4">
        <f t="shared" si="215"/>
        <v>40148.458333333336</v>
      </c>
      <c r="T2292" s="12">
        <f t="shared" si="216"/>
        <v>40070.003819444442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7"/>
        <v>1.728</v>
      </c>
      <c r="P2293" s="8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4">
        <f t="shared" si="215"/>
        <v>41021.916666666664</v>
      </c>
      <c r="T2293" s="12">
        <f t="shared" si="216"/>
        <v>40987.727060185185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7"/>
        <v>1.072505</v>
      </c>
      <c r="P2294" s="8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4">
        <f t="shared" si="215"/>
        <v>41017.447638888887</v>
      </c>
      <c r="T2294" s="12">
        <f t="shared" si="216"/>
        <v>40987.447638888887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7"/>
        <v>1.0823529411764705</v>
      </c>
      <c r="P2295" s="8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4">
        <f t="shared" si="215"/>
        <v>41176.915972222225</v>
      </c>
      <c r="T2295" s="12">
        <f t="shared" si="216"/>
        <v>41151.458321759259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7"/>
        <v>1.4608079999999999</v>
      </c>
      <c r="P2296" s="8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4">
        <f t="shared" si="215"/>
        <v>41294.47314814815</v>
      </c>
      <c r="T2296" s="12">
        <f t="shared" si="216"/>
        <v>41264.47314814815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7"/>
        <v>1.2524999999999999</v>
      </c>
      <c r="P2297" s="8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4">
        <f t="shared" si="215"/>
        <v>41300.704351851848</v>
      </c>
      <c r="T2297" s="12">
        <f t="shared" si="216"/>
        <v>41270.704351851848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7"/>
        <v>1.4907142857142857</v>
      </c>
      <c r="P2298" s="8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4">
        <f t="shared" si="215"/>
        <v>40962.481782407405</v>
      </c>
      <c r="T2298" s="12">
        <f t="shared" si="216"/>
        <v>40927.481782407405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7"/>
        <v>1.006</v>
      </c>
      <c r="P2299" s="8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4">
        <f t="shared" si="215"/>
        <v>40981.915972222225</v>
      </c>
      <c r="T2299" s="12">
        <f t="shared" si="216"/>
        <v>40947.792233796295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7"/>
        <v>1.0507333333333333</v>
      </c>
      <c r="P2300" s="8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4">
        <f t="shared" si="215"/>
        <v>41724.548993055556</v>
      </c>
      <c r="T2300" s="12">
        <f t="shared" si="216"/>
        <v>41694.59065972222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7"/>
        <v>3.5016666666666665</v>
      </c>
      <c r="P2301" s="8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4">
        <f t="shared" si="215"/>
        <v>40579.782511574071</v>
      </c>
      <c r="T2301" s="12">
        <f t="shared" si="216"/>
        <v>40564.782511574071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7"/>
        <v>1.0125</v>
      </c>
      <c r="P2302" s="8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4">
        <f t="shared" si="215"/>
        <v>41088.477037037039</v>
      </c>
      <c r="T2302" s="12">
        <f t="shared" si="216"/>
        <v>41074.477037037039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7"/>
        <v>1.336044</v>
      </c>
      <c r="P2303" s="8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4">
        <f t="shared" si="215"/>
        <v>41445.896944444445</v>
      </c>
      <c r="T2303" s="12">
        <f t="shared" si="216"/>
        <v>41415.896944444445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7"/>
        <v>1.7065217391304348</v>
      </c>
      <c r="P2304" s="8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4">
        <f t="shared" si="215"/>
        <v>41639.041666666664</v>
      </c>
      <c r="T2304" s="12">
        <f t="shared" si="216"/>
        <v>41605.618449074071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7"/>
        <v>1.0935829457364341</v>
      </c>
      <c r="P2305" s="8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4">
        <f t="shared" si="215"/>
        <v>40889.902731481481</v>
      </c>
      <c r="T2305" s="12">
        <f t="shared" si="216"/>
        <v>40849.861064814817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7"/>
        <v>1.0070033333333335</v>
      </c>
      <c r="P2306" s="8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4">
        <f t="shared" si="215"/>
        <v>40543.957638888889</v>
      </c>
      <c r="T2306" s="12">
        <f t="shared" si="216"/>
        <v>40502.565868055557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7"/>
        <v>1.0122777777777778</v>
      </c>
      <c r="P2307" s="8">
        <f t="shared" ref="P2307:P2370" si="218">E2307/L2307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14">
        <f t="shared" ref="S2307:S2370" si="221">(((I2307/60)/60)/24)+DATE(1970,1,1)+(-6/24)</f>
        <v>41859.5</v>
      </c>
      <c r="T2307" s="12">
        <f t="shared" ref="T2307:T2370" si="222">(((J2307/60)/60)/24)+DATE(1970,1,1)+(-6/24)</f>
        <v>41834.445277777777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23">E2308/D2308</f>
        <v>1.0675857142857144</v>
      </c>
      <c r="P2308" s="8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4">
        <f t="shared" si="221"/>
        <v>40977.91815972222</v>
      </c>
      <c r="T2308" s="12">
        <f t="shared" si="222"/>
        <v>40947.91815972222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3"/>
        <v>1.0665777537961894</v>
      </c>
      <c r="P2309" s="8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4">
        <f t="shared" si="221"/>
        <v>41034.552407407406</v>
      </c>
      <c r="T2309" s="12">
        <f t="shared" si="222"/>
        <v>41004.552465277775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3"/>
        <v>1.0130622</v>
      </c>
      <c r="P2310" s="8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4">
        <f t="shared" si="221"/>
        <v>41879.791666666664</v>
      </c>
      <c r="T2310" s="12">
        <f t="shared" si="222"/>
        <v>41851.712916666671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3"/>
        <v>1.0667450000000001</v>
      </c>
      <c r="P2311" s="8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4">
        <f t="shared" si="221"/>
        <v>41342.737696759257</v>
      </c>
      <c r="T2311" s="12">
        <f t="shared" si="222"/>
        <v>41307.737696759257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3"/>
        <v>4.288397837837838</v>
      </c>
      <c r="P2312" s="8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4">
        <f t="shared" si="221"/>
        <v>41354.502488425926</v>
      </c>
      <c r="T2312" s="12">
        <f t="shared" si="222"/>
        <v>41324.54415509259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3"/>
        <v>1.0411111111111111</v>
      </c>
      <c r="P2313" s="8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4">
        <f t="shared" si="221"/>
        <v>41765.754502314812</v>
      </c>
      <c r="T2313" s="12">
        <f t="shared" si="222"/>
        <v>41735.754502314812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3"/>
        <v>1.0786666666666667</v>
      </c>
      <c r="P2314" s="8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4">
        <f t="shared" si="221"/>
        <v>41747.708333333336</v>
      </c>
      <c r="T2314" s="12">
        <f t="shared" si="222"/>
        <v>41716.382847222223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3"/>
        <v>1.7584040000000001</v>
      </c>
      <c r="P2315" s="8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4">
        <f t="shared" si="221"/>
        <v>41032.708634259259</v>
      </c>
      <c r="T2315" s="12">
        <f t="shared" si="222"/>
        <v>41002.708634259259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3"/>
        <v>1.5697000000000001</v>
      </c>
      <c r="P2316" s="8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4">
        <f t="shared" si="221"/>
        <v>41067.301585648151</v>
      </c>
      <c r="T2316" s="12">
        <f t="shared" si="222"/>
        <v>41037.301585648151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3"/>
        <v>1.026</v>
      </c>
      <c r="P2317" s="8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4">
        <f t="shared" si="221"/>
        <v>41034.47619212963</v>
      </c>
      <c r="T2317" s="12">
        <f t="shared" si="222"/>
        <v>41004.47619212963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3"/>
        <v>1.0404266666666666</v>
      </c>
      <c r="P2318" s="8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4">
        <f t="shared" si="221"/>
        <v>40156.51666666667</v>
      </c>
      <c r="T2318" s="12">
        <f t="shared" si="222"/>
        <v>40079.475115740745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3"/>
        <v>1.04</v>
      </c>
      <c r="P2319" s="8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4">
        <f t="shared" si="221"/>
        <v>40223.958333333336</v>
      </c>
      <c r="T2319" s="12">
        <f t="shared" si="222"/>
        <v>40192.292233796295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3"/>
        <v>1.2105999999999999</v>
      </c>
      <c r="P2320" s="8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4">
        <f t="shared" si="221"/>
        <v>40081.915972222225</v>
      </c>
      <c r="T2320" s="12">
        <f t="shared" si="222"/>
        <v>40050.393680555557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3"/>
        <v>1.077</v>
      </c>
      <c r="P2321" s="8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4">
        <f t="shared" si="221"/>
        <v>41622.832002314812</v>
      </c>
      <c r="T2321" s="12">
        <f t="shared" si="222"/>
        <v>41592.832002314812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3"/>
        <v>1.0866</v>
      </c>
      <c r="P2322" s="8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4">
        <f t="shared" si="221"/>
        <v>41731.525462962964</v>
      </c>
      <c r="T2322" s="12">
        <f t="shared" si="222"/>
        <v>41696.567129629628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3"/>
        <v>0.39120962394619685</v>
      </c>
      <c r="P2323" s="8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4">
        <f t="shared" si="221"/>
        <v>42828.96876157407</v>
      </c>
      <c r="T2323" s="12">
        <f t="shared" si="222"/>
        <v>42799.010428240741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3"/>
        <v>3.1481481481481478E-2</v>
      </c>
      <c r="P2324" s="8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4">
        <f t="shared" si="221"/>
        <v>42834.603807870371</v>
      </c>
      <c r="T2324" s="12">
        <f t="shared" si="222"/>
        <v>42804.645474537043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3"/>
        <v>0.48</v>
      </c>
      <c r="P2325" s="8">
        <f t="shared" si="218"/>
        <v>30</v>
      </c>
      <c r="Q2325" t="str">
        <f t="shared" si="219"/>
        <v>food</v>
      </c>
      <c r="R2325" t="str">
        <f t="shared" si="220"/>
        <v>small batch</v>
      </c>
      <c r="S2325" s="14">
        <f t="shared" si="221"/>
        <v>42814.505173611105</v>
      </c>
      <c r="T2325" s="12">
        <f t="shared" si="222"/>
        <v>42807.505173611105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3"/>
        <v>0.20733333333333334</v>
      </c>
      <c r="P2326" s="8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4">
        <f t="shared" si="221"/>
        <v>42820.593576388885</v>
      </c>
      <c r="T2326" s="12">
        <f t="shared" si="222"/>
        <v>42790.635243055556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3"/>
        <v>0.08</v>
      </c>
      <c r="P2327" s="8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4">
        <f t="shared" si="221"/>
        <v>42823.730682870373</v>
      </c>
      <c r="T2327" s="12">
        <f t="shared" si="222"/>
        <v>42793.772349537037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3"/>
        <v>7.1999999999999998E-3</v>
      </c>
      <c r="P2328" s="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4">
        <f t="shared" si="221"/>
        <v>42855.458333333328</v>
      </c>
      <c r="T2328" s="12">
        <f t="shared" si="222"/>
        <v>42803.784120370372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3"/>
        <v>5.2609431428571432</v>
      </c>
      <c r="P2329" s="8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4">
        <f t="shared" si="221"/>
        <v>41877.667129629634</v>
      </c>
      <c r="T2329" s="12">
        <f t="shared" si="222"/>
        <v>41842.667129629634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3"/>
        <v>2.5445000000000002</v>
      </c>
      <c r="P2330" s="8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4">
        <f t="shared" si="221"/>
        <v>42169.531678240746</v>
      </c>
      <c r="T2330" s="12">
        <f t="shared" si="222"/>
        <v>42139.531678240746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3"/>
        <v>1.0591999999999999</v>
      </c>
      <c r="P2331" s="8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4">
        <f t="shared" si="221"/>
        <v>41837.374374999999</v>
      </c>
      <c r="T2331" s="12">
        <f t="shared" si="222"/>
        <v>41807.374374999999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3"/>
        <v>1.0242285714285715</v>
      </c>
      <c r="P2332" s="8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4">
        <f t="shared" si="221"/>
        <v>42362.75</v>
      </c>
      <c r="T2332" s="12">
        <f t="shared" si="222"/>
        <v>42332.64980324074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3"/>
        <v>1.4431375</v>
      </c>
      <c r="P2333" s="8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4">
        <f t="shared" si="221"/>
        <v>41868.755671296298</v>
      </c>
      <c r="T2333" s="12">
        <f t="shared" si="222"/>
        <v>41838.755671296298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3"/>
        <v>1.06308</v>
      </c>
      <c r="P2334" s="8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4">
        <f t="shared" si="221"/>
        <v>42041.378136574072</v>
      </c>
      <c r="T2334" s="12">
        <f t="shared" si="222"/>
        <v>42011.378136574072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3"/>
        <v>2.1216666666666666</v>
      </c>
      <c r="P2335" s="8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4">
        <f t="shared" si="221"/>
        <v>41788.493055555555</v>
      </c>
      <c r="T2335" s="12">
        <f t="shared" si="222"/>
        <v>41767.400347222225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3"/>
        <v>1.0195000000000001</v>
      </c>
      <c r="P2336" s="8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4">
        <f t="shared" si="221"/>
        <v>41948.481944444444</v>
      </c>
      <c r="T2336" s="12">
        <f t="shared" si="222"/>
        <v>41918.420115740737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3"/>
        <v>1.0227200000000001</v>
      </c>
      <c r="P2337" s="8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4">
        <f t="shared" si="221"/>
        <v>41801.322256944448</v>
      </c>
      <c r="T2337" s="12">
        <f t="shared" si="222"/>
        <v>41771.322256944448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3"/>
        <v>5.2073254999999996</v>
      </c>
      <c r="P2338" s="8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4">
        <f t="shared" si="221"/>
        <v>41706.674710648149</v>
      </c>
      <c r="T2338" s="12">
        <f t="shared" si="222"/>
        <v>41666.674710648149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3"/>
        <v>1.1065833333333333</v>
      </c>
      <c r="P2339" s="8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4">
        <f t="shared" si="221"/>
        <v>41816.390543981484</v>
      </c>
      <c r="T2339" s="12">
        <f t="shared" si="222"/>
        <v>41786.390543981484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3"/>
        <v>1.0114333333333334</v>
      </c>
      <c r="P2340" s="8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4">
        <f t="shared" si="221"/>
        <v>41819.646805555552</v>
      </c>
      <c r="T2340" s="12">
        <f t="shared" si="222"/>
        <v>41789.646805555552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3"/>
        <v>2.9420799999999998</v>
      </c>
      <c r="P2341" s="8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4">
        <f t="shared" si="221"/>
        <v>42723.082638888889</v>
      </c>
      <c r="T2341" s="12">
        <f t="shared" si="222"/>
        <v>42692.54987268518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3"/>
        <v>1.0577749999999999</v>
      </c>
      <c r="P2342" s="8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4">
        <f t="shared" si="221"/>
        <v>42673.392800925925</v>
      </c>
      <c r="T2342" s="12">
        <f t="shared" si="222"/>
        <v>42643.392800925925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3"/>
        <v>0</v>
      </c>
      <c r="P2343" s="8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4">
        <f t="shared" si="221"/>
        <v>42197.563703703709</v>
      </c>
      <c r="T2343" s="12">
        <f t="shared" si="222"/>
        <v>42167.563703703709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3"/>
        <v>0</v>
      </c>
      <c r="P2344" s="8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4">
        <f t="shared" si="221"/>
        <v>41917.958333333336</v>
      </c>
      <c r="T2344" s="12">
        <f t="shared" si="222"/>
        <v>41897.452199074076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3"/>
        <v>0.03</v>
      </c>
      <c r="P2345" s="8">
        <f t="shared" si="218"/>
        <v>300</v>
      </c>
      <c r="Q2345" t="str">
        <f t="shared" si="219"/>
        <v>technology</v>
      </c>
      <c r="R2345" t="str">
        <f t="shared" si="220"/>
        <v>web</v>
      </c>
      <c r="S2345" s="14">
        <f t="shared" si="221"/>
        <v>42377.57430555555</v>
      </c>
      <c r="T2345" s="12">
        <f t="shared" si="222"/>
        <v>42327.575289351851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3"/>
        <v>1E-3</v>
      </c>
      <c r="P2346" s="8">
        <f t="shared" si="218"/>
        <v>1</v>
      </c>
      <c r="Q2346" t="str">
        <f t="shared" si="219"/>
        <v>technology</v>
      </c>
      <c r="R2346" t="str">
        <f t="shared" si="220"/>
        <v>web</v>
      </c>
      <c r="S2346" s="14">
        <f t="shared" si="221"/>
        <v>42545.477650462963</v>
      </c>
      <c r="T2346" s="12">
        <f t="shared" si="222"/>
        <v>42515.477650462963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3"/>
        <v>0</v>
      </c>
      <c r="P2347" s="8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4">
        <f t="shared" si="221"/>
        <v>42094.735416666663</v>
      </c>
      <c r="T2347" s="12">
        <f t="shared" si="222"/>
        <v>42059.751805555556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3"/>
        <v>6.4999999999999997E-4</v>
      </c>
      <c r="P2348" s="8">
        <f t="shared" si="218"/>
        <v>13</v>
      </c>
      <c r="Q2348" t="str">
        <f t="shared" si="219"/>
        <v>technology</v>
      </c>
      <c r="R2348" t="str">
        <f t="shared" si="220"/>
        <v>web</v>
      </c>
      <c r="S2348" s="14">
        <f t="shared" si="221"/>
        <v>42660.54896990741</v>
      </c>
      <c r="T2348" s="12">
        <f t="shared" si="222"/>
        <v>42615.54896990741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3"/>
        <v>1.4999999999999999E-2</v>
      </c>
      <c r="P2349" s="8">
        <f t="shared" si="218"/>
        <v>15</v>
      </c>
      <c r="Q2349" t="str">
        <f t="shared" si="219"/>
        <v>technology</v>
      </c>
      <c r="R2349" t="str">
        <f t="shared" si="220"/>
        <v>web</v>
      </c>
      <c r="S2349" s="14">
        <f t="shared" si="221"/>
        <v>42607.357361111113</v>
      </c>
      <c r="T2349" s="12">
        <f t="shared" si="222"/>
        <v>42577.357361111113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3"/>
        <v>3.8571428571428572E-3</v>
      </c>
      <c r="P2350" s="8">
        <f t="shared" si="218"/>
        <v>54</v>
      </c>
      <c r="Q2350" t="str">
        <f t="shared" si="219"/>
        <v>technology</v>
      </c>
      <c r="R2350" t="str">
        <f t="shared" si="220"/>
        <v>web</v>
      </c>
      <c r="S2350" s="14">
        <f t="shared" si="221"/>
        <v>42420.682152777779</v>
      </c>
      <c r="T2350" s="12">
        <f t="shared" si="222"/>
        <v>42360.682152777779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3"/>
        <v>0</v>
      </c>
      <c r="P2351" s="8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4">
        <f t="shared" si="221"/>
        <v>42227.525787037041</v>
      </c>
      <c r="T2351" s="12">
        <f t="shared" si="222"/>
        <v>42198.525787037041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3"/>
        <v>0</v>
      </c>
      <c r="P2352" s="8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4">
        <f t="shared" si="221"/>
        <v>42738.592245370368</v>
      </c>
      <c r="T2352" s="12">
        <f t="shared" si="222"/>
        <v>42708.592245370368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3"/>
        <v>5.7142857142857143E-3</v>
      </c>
      <c r="P2353" s="8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4">
        <f t="shared" si="221"/>
        <v>42123.851145833338</v>
      </c>
      <c r="T2353" s="12">
        <f t="shared" si="222"/>
        <v>42093.851145833338</v>
      </c>
    </row>
    <row r="2354" spans="1:20" ht="6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3"/>
        <v>0</v>
      </c>
      <c r="P2354" s="8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4">
        <f t="shared" si="221"/>
        <v>42161.383703703701</v>
      </c>
      <c r="T2354" s="12">
        <f t="shared" si="222"/>
        <v>42101.383703703701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3"/>
        <v>0</v>
      </c>
      <c r="P2355" s="8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4">
        <f t="shared" si="221"/>
        <v>42115.426180555558</v>
      </c>
      <c r="T2355" s="12">
        <f t="shared" si="222"/>
        <v>42103.426180555558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3"/>
        <v>7.1428571428571429E-4</v>
      </c>
      <c r="P2356" s="8">
        <f t="shared" si="218"/>
        <v>25</v>
      </c>
      <c r="Q2356" t="str">
        <f t="shared" si="219"/>
        <v>technology</v>
      </c>
      <c r="R2356" t="str">
        <f t="shared" si="220"/>
        <v>web</v>
      </c>
      <c r="S2356" s="14">
        <f t="shared" si="221"/>
        <v>42014.472916666666</v>
      </c>
      <c r="T2356" s="12">
        <f t="shared" si="222"/>
        <v>41954.472916666666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3"/>
        <v>6.875E-3</v>
      </c>
      <c r="P2357" s="8">
        <f t="shared" si="218"/>
        <v>27.5</v>
      </c>
      <c r="Q2357" t="str">
        <f t="shared" si="219"/>
        <v>technology</v>
      </c>
      <c r="R2357" t="str">
        <f t="shared" si="220"/>
        <v>web</v>
      </c>
      <c r="S2357" s="14">
        <f t="shared" si="221"/>
        <v>42126.668240740735</v>
      </c>
      <c r="T2357" s="12">
        <f t="shared" si="222"/>
        <v>42096.668240740735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3"/>
        <v>0</v>
      </c>
      <c r="P2358" s="8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4">
        <f t="shared" si="221"/>
        <v>42160.53361111111</v>
      </c>
      <c r="T2358" s="12">
        <f t="shared" si="222"/>
        <v>42130.53361111111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3"/>
        <v>0</v>
      </c>
      <c r="P2359" s="8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4">
        <f t="shared" si="221"/>
        <v>42294.370115740734</v>
      </c>
      <c r="T2359" s="12">
        <f t="shared" si="222"/>
        <v>42264.370115740734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3"/>
        <v>0</v>
      </c>
      <c r="P2360" s="8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4">
        <f t="shared" si="221"/>
        <v>42034.777083333334</v>
      </c>
      <c r="T2360" s="12">
        <f t="shared" si="222"/>
        <v>41978.680972222224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3"/>
        <v>0.14680000000000001</v>
      </c>
      <c r="P2361" s="8">
        <f t="shared" si="218"/>
        <v>367</v>
      </c>
      <c r="Q2361" t="str">
        <f t="shared" si="219"/>
        <v>technology</v>
      </c>
      <c r="R2361" t="str">
        <f t="shared" si="220"/>
        <v>web</v>
      </c>
      <c r="S2361" s="14">
        <f t="shared" si="221"/>
        <v>42219.399583333332</v>
      </c>
      <c r="T2361" s="12">
        <f t="shared" si="222"/>
        <v>42159.399583333332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3"/>
        <v>4.0000000000000002E-4</v>
      </c>
      <c r="P2362" s="8">
        <f t="shared" si="218"/>
        <v>2</v>
      </c>
      <c r="Q2362" t="str">
        <f t="shared" si="219"/>
        <v>technology</v>
      </c>
      <c r="R2362" t="str">
        <f t="shared" si="220"/>
        <v>web</v>
      </c>
      <c r="S2362" s="14">
        <f t="shared" si="221"/>
        <v>42407.45694444445</v>
      </c>
      <c r="T2362" s="12">
        <f t="shared" si="222"/>
        <v>42377.45694444445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3"/>
        <v>0</v>
      </c>
      <c r="P2363" s="8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4">
        <f t="shared" si="221"/>
        <v>42490.666666666672</v>
      </c>
      <c r="T2363" s="12">
        <f t="shared" si="222"/>
        <v>42466.608888888892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3"/>
        <v>0.2857142857142857</v>
      </c>
      <c r="P2364" s="8">
        <f t="shared" si="218"/>
        <v>60</v>
      </c>
      <c r="Q2364" t="str">
        <f t="shared" si="219"/>
        <v>technology</v>
      </c>
      <c r="R2364" t="str">
        <f t="shared" si="220"/>
        <v>web</v>
      </c>
      <c r="S2364" s="14">
        <f t="shared" si="221"/>
        <v>41984.438310185185</v>
      </c>
      <c r="T2364" s="12">
        <f t="shared" si="222"/>
        <v>41954.438310185185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3"/>
        <v>0</v>
      </c>
      <c r="P2365" s="8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4">
        <f t="shared" si="221"/>
        <v>42366.761574074073</v>
      </c>
      <c r="T2365" s="12">
        <f t="shared" si="222"/>
        <v>42321.761574074073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3"/>
        <v>0</v>
      </c>
      <c r="P2366" s="8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4">
        <f t="shared" si="221"/>
        <v>42303.684675925921</v>
      </c>
      <c r="T2366" s="12">
        <f t="shared" si="222"/>
        <v>42248.684675925921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3"/>
        <v>0</v>
      </c>
      <c r="P2367" s="8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4">
        <f t="shared" si="221"/>
        <v>42386.708333333328</v>
      </c>
      <c r="T2367" s="12">
        <f t="shared" si="222"/>
        <v>42346.486400462964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3"/>
        <v>0.1052</v>
      </c>
      <c r="P2368" s="8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4">
        <f t="shared" si="221"/>
        <v>42298.281631944439</v>
      </c>
      <c r="T2368" s="12">
        <f t="shared" si="222"/>
        <v>42268.281631944439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3"/>
        <v>1.34E-2</v>
      </c>
      <c r="P2369" s="8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4">
        <f t="shared" si="221"/>
        <v>42485.678425925929</v>
      </c>
      <c r="T2369" s="12">
        <f t="shared" si="222"/>
        <v>42425.720092592594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3"/>
        <v>2.5000000000000001E-3</v>
      </c>
      <c r="P2370" s="8">
        <f t="shared" si="218"/>
        <v>50</v>
      </c>
      <c r="Q2370" t="str">
        <f t="shared" si="219"/>
        <v>technology</v>
      </c>
      <c r="R2370" t="str">
        <f t="shared" si="220"/>
        <v>web</v>
      </c>
      <c r="S2370" s="14">
        <f t="shared" si="221"/>
        <v>42108.430150462969</v>
      </c>
      <c r="T2370" s="12">
        <f t="shared" si="222"/>
        <v>42063.471817129626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3"/>
        <v>0</v>
      </c>
      <c r="P2371" s="8" t="e">
        <f t="shared" ref="P2371:P2434" si="224">E2371/L2371</f>
        <v>#DIV/0!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14">
        <f t="shared" ref="S2371:S2434" si="227">(((I2371/60)/60)/24)+DATE(1970,1,1)+(-6/24)</f>
        <v>42410.562627314815</v>
      </c>
      <c r="T2371" s="12">
        <f t="shared" ref="T2371:T2434" si="228">(((J2371/60)/60)/24)+DATE(1970,1,1)+(-6/24)</f>
        <v>42380.562627314815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229">E2372/D2372</f>
        <v>3.2799999999999999E-3</v>
      </c>
      <c r="P2372" s="8">
        <f t="shared" si="224"/>
        <v>20.5</v>
      </c>
      <c r="Q2372" t="str">
        <f t="shared" si="225"/>
        <v>technology</v>
      </c>
      <c r="R2372" t="str">
        <f t="shared" si="226"/>
        <v>web</v>
      </c>
      <c r="S2372" s="14">
        <f t="shared" si="227"/>
        <v>41990.93913194444</v>
      </c>
      <c r="T2372" s="12">
        <f t="shared" si="228"/>
        <v>41960.93913194444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9"/>
        <v>0</v>
      </c>
      <c r="P2373" s="8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4">
        <f t="shared" si="227"/>
        <v>42180.527731481481</v>
      </c>
      <c r="T2373" s="12">
        <f t="shared" si="228"/>
        <v>42150.527731481481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9"/>
        <v>3.272727272727273E-2</v>
      </c>
      <c r="P2374" s="8">
        <f t="shared" si="224"/>
        <v>30</v>
      </c>
      <c r="Q2374" t="str">
        <f t="shared" si="225"/>
        <v>technology</v>
      </c>
      <c r="R2374" t="str">
        <f t="shared" si="226"/>
        <v>web</v>
      </c>
      <c r="S2374" s="14">
        <f t="shared" si="227"/>
        <v>42117.819108796291</v>
      </c>
      <c r="T2374" s="12">
        <f t="shared" si="228"/>
        <v>42087.819108796291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9"/>
        <v>5.8823529411764708E-5</v>
      </c>
      <c r="P2375" s="8">
        <f t="shared" si="224"/>
        <v>50</v>
      </c>
      <c r="Q2375" t="str">
        <f t="shared" si="225"/>
        <v>technology</v>
      </c>
      <c r="R2375" t="str">
        <f t="shared" si="226"/>
        <v>web</v>
      </c>
      <c r="S2375" s="14">
        <f t="shared" si="227"/>
        <v>42245.412314814821</v>
      </c>
      <c r="T2375" s="12">
        <f t="shared" si="228"/>
        <v>42215.412314814821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9"/>
        <v>4.5454545454545455E-4</v>
      </c>
      <c r="P2376" s="8">
        <f t="shared" si="224"/>
        <v>10</v>
      </c>
      <c r="Q2376" t="str">
        <f t="shared" si="225"/>
        <v>technology</v>
      </c>
      <c r="R2376" t="str">
        <f t="shared" si="226"/>
        <v>web</v>
      </c>
      <c r="S2376" s="14">
        <f t="shared" si="227"/>
        <v>42047.593287037031</v>
      </c>
      <c r="T2376" s="12">
        <f t="shared" si="228"/>
        <v>42017.593287037031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9"/>
        <v>0</v>
      </c>
      <c r="P2377" s="8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4">
        <f t="shared" si="227"/>
        <v>42622.586076388892</v>
      </c>
      <c r="T2377" s="12">
        <f t="shared" si="228"/>
        <v>42592.586076388892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9"/>
        <v>0.10877666666666666</v>
      </c>
      <c r="P2378" s="8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4">
        <f t="shared" si="227"/>
        <v>42348.675532407404</v>
      </c>
      <c r="T2378" s="12">
        <f t="shared" si="228"/>
        <v>42318.675532407404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9"/>
        <v>0</v>
      </c>
      <c r="P2379" s="8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4">
        <f t="shared" si="227"/>
        <v>42699.661840277782</v>
      </c>
      <c r="T2379" s="12">
        <f t="shared" si="228"/>
        <v>42669.620173611111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9"/>
        <v>0</v>
      </c>
      <c r="P2380" s="8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4">
        <f t="shared" si="227"/>
        <v>42241.763078703705</v>
      </c>
      <c r="T2380" s="12">
        <f t="shared" si="228"/>
        <v>42212.763078703705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9"/>
        <v>0</v>
      </c>
      <c r="P2381" s="8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4">
        <f t="shared" si="227"/>
        <v>42281.766388888893</v>
      </c>
      <c r="T2381" s="12">
        <f t="shared" si="228"/>
        <v>42236.766388888893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9"/>
        <v>3.6666666666666666E-3</v>
      </c>
      <c r="P2382" s="8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4">
        <f t="shared" si="227"/>
        <v>42278.543310185181</v>
      </c>
      <c r="T2382" s="12">
        <f t="shared" si="228"/>
        <v>42248.543310185181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9"/>
        <v>1.8193398957730169E-2</v>
      </c>
      <c r="P2383" s="8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4">
        <f t="shared" si="227"/>
        <v>42104.685740740737</v>
      </c>
      <c r="T2383" s="12">
        <f t="shared" si="228"/>
        <v>42074.685740740737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9"/>
        <v>2.5000000000000001E-2</v>
      </c>
      <c r="P2384" s="8">
        <f t="shared" si="224"/>
        <v>37.5</v>
      </c>
      <c r="Q2384" t="str">
        <f t="shared" si="225"/>
        <v>technology</v>
      </c>
      <c r="R2384" t="str">
        <f t="shared" si="226"/>
        <v>web</v>
      </c>
      <c r="S2384" s="14">
        <f t="shared" si="227"/>
        <v>42219.937534722223</v>
      </c>
      <c r="T2384" s="12">
        <f t="shared" si="228"/>
        <v>42194.937534722223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9"/>
        <v>4.3499999999999997E-2</v>
      </c>
      <c r="P2385" s="8">
        <f t="shared" si="224"/>
        <v>145</v>
      </c>
      <c r="Q2385" t="str">
        <f t="shared" si="225"/>
        <v>technology</v>
      </c>
      <c r="R2385" t="str">
        <f t="shared" si="226"/>
        <v>web</v>
      </c>
      <c r="S2385" s="14">
        <f t="shared" si="227"/>
        <v>42056.806793981479</v>
      </c>
      <c r="T2385" s="12">
        <f t="shared" si="228"/>
        <v>42026.806793981479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9"/>
        <v>8.0000000000000002E-3</v>
      </c>
      <c r="P2386" s="8">
        <f t="shared" si="224"/>
        <v>1</v>
      </c>
      <c r="Q2386" t="str">
        <f t="shared" si="225"/>
        <v>technology</v>
      </c>
      <c r="R2386" t="str">
        <f t="shared" si="226"/>
        <v>web</v>
      </c>
      <c r="S2386" s="14">
        <f t="shared" si="227"/>
        <v>41956.859293981484</v>
      </c>
      <c r="T2386" s="12">
        <f t="shared" si="228"/>
        <v>41926.817627314813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9"/>
        <v>1.2123076923076924E-2</v>
      </c>
      <c r="P2387" s="8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4">
        <f t="shared" si="227"/>
        <v>42221.45175925926</v>
      </c>
      <c r="T2387" s="12">
        <f t="shared" si="228"/>
        <v>42191.45175925926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9"/>
        <v>0</v>
      </c>
      <c r="P2388" s="8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4">
        <f t="shared" si="227"/>
        <v>42014.588240740741</v>
      </c>
      <c r="T2388" s="12">
        <f t="shared" si="228"/>
        <v>41954.588240740741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9"/>
        <v>6.8399999999999997E-3</v>
      </c>
      <c r="P2389" s="8">
        <f t="shared" si="224"/>
        <v>342</v>
      </c>
      <c r="Q2389" t="str">
        <f t="shared" si="225"/>
        <v>technology</v>
      </c>
      <c r="R2389" t="str">
        <f t="shared" si="226"/>
        <v>web</v>
      </c>
      <c r="S2389" s="14">
        <f t="shared" si="227"/>
        <v>42573.376620370371</v>
      </c>
      <c r="T2389" s="12">
        <f t="shared" si="228"/>
        <v>42528.376620370371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9"/>
        <v>1.2513513513513513E-2</v>
      </c>
      <c r="P2390" s="8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4">
        <f t="shared" si="227"/>
        <v>42019.561805555553</v>
      </c>
      <c r="T2390" s="12">
        <f t="shared" si="228"/>
        <v>41989.603692129633</v>
      </c>
    </row>
    <row r="2391" spans="1:20" ht="6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9"/>
        <v>1.8749999999999999E-3</v>
      </c>
      <c r="P2391" s="8">
        <f t="shared" si="224"/>
        <v>30</v>
      </c>
      <c r="Q2391" t="str">
        <f t="shared" si="225"/>
        <v>technology</v>
      </c>
      <c r="R2391" t="str">
        <f t="shared" si="226"/>
        <v>web</v>
      </c>
      <c r="S2391" s="14">
        <f t="shared" si="227"/>
        <v>42210.665972222225</v>
      </c>
      <c r="T2391" s="12">
        <f t="shared" si="228"/>
        <v>42179.403379629628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9"/>
        <v>0</v>
      </c>
      <c r="P2392" s="8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4">
        <f t="shared" si="227"/>
        <v>42008.012314814812</v>
      </c>
      <c r="T2392" s="12">
        <f t="shared" si="228"/>
        <v>41968.012314814812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9"/>
        <v>1.25E-3</v>
      </c>
      <c r="P2393" s="8">
        <f t="shared" si="224"/>
        <v>25</v>
      </c>
      <c r="Q2393" t="str">
        <f t="shared" si="225"/>
        <v>technology</v>
      </c>
      <c r="R2393" t="str">
        <f t="shared" si="226"/>
        <v>web</v>
      </c>
      <c r="S2393" s="14">
        <f t="shared" si="227"/>
        <v>42094.502824074079</v>
      </c>
      <c r="T2393" s="12">
        <f t="shared" si="228"/>
        <v>42064.544490740736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9"/>
        <v>0</v>
      </c>
      <c r="P2394" s="8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4">
        <f t="shared" si="227"/>
        <v>42305.870636574073</v>
      </c>
      <c r="T2394" s="12">
        <f t="shared" si="228"/>
        <v>42275.870636574073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9"/>
        <v>5.0000000000000001E-4</v>
      </c>
      <c r="P2395" s="8">
        <f t="shared" si="224"/>
        <v>50</v>
      </c>
      <c r="Q2395" t="str">
        <f t="shared" si="225"/>
        <v>technology</v>
      </c>
      <c r="R2395" t="str">
        <f t="shared" si="226"/>
        <v>web</v>
      </c>
      <c r="S2395" s="14">
        <f t="shared" si="227"/>
        <v>42224.398344907408</v>
      </c>
      <c r="T2395" s="12">
        <f t="shared" si="228"/>
        <v>42194.398344907408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9"/>
        <v>5.9999999999999995E-4</v>
      </c>
      <c r="P2396" s="8">
        <f t="shared" si="224"/>
        <v>1.5</v>
      </c>
      <c r="Q2396" t="str">
        <f t="shared" si="225"/>
        <v>technology</v>
      </c>
      <c r="R2396" t="str">
        <f t="shared" si="226"/>
        <v>web</v>
      </c>
      <c r="S2396" s="14">
        <f t="shared" si="227"/>
        <v>42061.112187499995</v>
      </c>
      <c r="T2396" s="12">
        <f t="shared" si="228"/>
        <v>42031.112187499995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9"/>
        <v>0</v>
      </c>
      <c r="P2397" s="8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4">
        <f t="shared" si="227"/>
        <v>42745.122916666667</v>
      </c>
      <c r="T2397" s="12">
        <f t="shared" si="228"/>
        <v>42716.871377314819</v>
      </c>
    </row>
    <row r="2398" spans="1:20" ht="6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9"/>
        <v>2E-3</v>
      </c>
      <c r="P2398" s="8">
        <f t="shared" si="224"/>
        <v>10</v>
      </c>
      <c r="Q2398" t="str">
        <f t="shared" si="225"/>
        <v>technology</v>
      </c>
      <c r="R2398" t="str">
        <f t="shared" si="226"/>
        <v>web</v>
      </c>
      <c r="S2398" s="14">
        <f t="shared" si="227"/>
        <v>42292.599050925928</v>
      </c>
      <c r="T2398" s="12">
        <f t="shared" si="228"/>
        <v>42262.599050925928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9"/>
        <v>0</v>
      </c>
      <c r="P2399" s="8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4">
        <f t="shared" si="227"/>
        <v>42006.63490740741</v>
      </c>
      <c r="T2399" s="12">
        <f t="shared" si="228"/>
        <v>41976.63490740741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9"/>
        <v>0</v>
      </c>
      <c r="P2400" s="8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4">
        <f t="shared" si="227"/>
        <v>42187.666481481487</v>
      </c>
      <c r="T2400" s="12">
        <f t="shared" si="228"/>
        <v>42157.666481481487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9"/>
        <v>0</v>
      </c>
      <c r="P2401" s="8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4">
        <f t="shared" si="227"/>
        <v>41991.603078703702</v>
      </c>
      <c r="T2401" s="12">
        <f t="shared" si="228"/>
        <v>41956.603078703702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9"/>
        <v>0</v>
      </c>
      <c r="P2402" s="8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4">
        <f t="shared" si="227"/>
        <v>42474.018101851849</v>
      </c>
      <c r="T2402" s="12">
        <f t="shared" si="228"/>
        <v>42444.018101851849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9"/>
        <v>7.1785714285714283E-3</v>
      </c>
      <c r="P2403" s="8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4">
        <f t="shared" si="227"/>
        <v>42434.572870370372</v>
      </c>
      <c r="T2403" s="12">
        <f t="shared" si="228"/>
        <v>42374.572870370372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9"/>
        <v>4.3333333333333331E-3</v>
      </c>
      <c r="P2404" s="8">
        <f t="shared" si="224"/>
        <v>52</v>
      </c>
      <c r="Q2404" t="str">
        <f t="shared" si="225"/>
        <v>food</v>
      </c>
      <c r="R2404" t="str">
        <f t="shared" si="226"/>
        <v>food trucks</v>
      </c>
      <c r="S2404" s="14">
        <f t="shared" si="227"/>
        <v>42137.429756944446</v>
      </c>
      <c r="T2404" s="12">
        <f t="shared" si="228"/>
        <v>42107.429756944446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9"/>
        <v>0.16833333333333333</v>
      </c>
      <c r="P2405" s="8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4">
        <f t="shared" si="227"/>
        <v>42459.590949074074</v>
      </c>
      <c r="T2405" s="12">
        <f t="shared" si="228"/>
        <v>42399.632615740738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9"/>
        <v>0</v>
      </c>
      <c r="P2406" s="8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4">
        <f t="shared" si="227"/>
        <v>42371.78943287037</v>
      </c>
      <c r="T2406" s="12">
        <f t="shared" si="228"/>
        <v>42341.78943287037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9"/>
        <v>0.22520000000000001</v>
      </c>
      <c r="P2407" s="8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4">
        <f t="shared" si="227"/>
        <v>42616.335358796292</v>
      </c>
      <c r="T2407" s="12">
        <f t="shared" si="228"/>
        <v>42595.335358796292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9"/>
        <v>0.41384615384615386</v>
      </c>
      <c r="P2408" s="8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4">
        <f t="shared" si="227"/>
        <v>42022.860995370371</v>
      </c>
      <c r="T2408" s="12">
        <f t="shared" si="228"/>
        <v>41982.860995370371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9"/>
        <v>0.25259090909090909</v>
      </c>
      <c r="P2409" s="8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4">
        <f t="shared" si="227"/>
        <v>42105</v>
      </c>
      <c r="T2409" s="12">
        <f t="shared" si="228"/>
        <v>42082.325555555552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9"/>
        <v>2E-3</v>
      </c>
      <c r="P2410" s="8">
        <f t="shared" si="224"/>
        <v>15</v>
      </c>
      <c r="Q2410" t="str">
        <f t="shared" si="225"/>
        <v>food</v>
      </c>
      <c r="R2410" t="str">
        <f t="shared" si="226"/>
        <v>food trucks</v>
      </c>
      <c r="S2410" s="14">
        <f t="shared" si="227"/>
        <v>41948.932372685187</v>
      </c>
      <c r="T2410" s="12">
        <f t="shared" si="228"/>
        <v>41918.890706018516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9"/>
        <v>1.84E-2</v>
      </c>
      <c r="P2411" s="8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4">
        <f t="shared" si="227"/>
        <v>42234.625868055555</v>
      </c>
      <c r="T2411" s="12">
        <f t="shared" si="228"/>
        <v>42204.625868055555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9"/>
        <v>0</v>
      </c>
      <c r="P2412" s="8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4">
        <f t="shared" si="227"/>
        <v>42254.158275462964</v>
      </c>
      <c r="T2412" s="12">
        <f t="shared" si="228"/>
        <v>42224.158275462964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9"/>
        <v>6.0400000000000002E-3</v>
      </c>
      <c r="P2413" s="8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4">
        <f t="shared" si="227"/>
        <v>42241.482430555552</v>
      </c>
      <c r="T2413" s="12">
        <f t="shared" si="228"/>
        <v>42211.482430555552</v>
      </c>
    </row>
    <row r="2414" spans="1:20" ht="6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9"/>
        <v>0</v>
      </c>
      <c r="P2414" s="8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4">
        <f t="shared" si="227"/>
        <v>42700.528622685189</v>
      </c>
      <c r="T2414" s="12">
        <f t="shared" si="228"/>
        <v>42655.486956018518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9"/>
        <v>8.3333333333333332E-3</v>
      </c>
      <c r="P2415" s="8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4">
        <f t="shared" si="227"/>
        <v>41790.729166666664</v>
      </c>
      <c r="T2415" s="12">
        <f t="shared" si="228"/>
        <v>41759.85974537037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9"/>
        <v>3.0666666666666665E-2</v>
      </c>
      <c r="P2416" s="8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4">
        <f t="shared" si="227"/>
        <v>42237.915972222225</v>
      </c>
      <c r="T2416" s="12">
        <f t="shared" si="228"/>
        <v>42198.445138888885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9"/>
        <v>5.5833333333333334E-3</v>
      </c>
      <c r="P2417" s="8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4">
        <f t="shared" si="227"/>
        <v>42566.612800925926</v>
      </c>
      <c r="T2417" s="12">
        <f t="shared" si="228"/>
        <v>42536.612800925926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9"/>
        <v>2.5000000000000001E-4</v>
      </c>
      <c r="P2418" s="8">
        <f t="shared" si="224"/>
        <v>5</v>
      </c>
      <c r="Q2418" t="str">
        <f t="shared" si="225"/>
        <v>food</v>
      </c>
      <c r="R2418" t="str">
        <f t="shared" si="226"/>
        <v>food trucks</v>
      </c>
      <c r="S2418" s="14">
        <f t="shared" si="227"/>
        <v>42077.375</v>
      </c>
      <c r="T2418" s="12">
        <f t="shared" si="228"/>
        <v>42019.487766203703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9"/>
        <v>0</v>
      </c>
      <c r="P2419" s="8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4">
        <f t="shared" si="227"/>
        <v>41861.634108796294</v>
      </c>
      <c r="T2419" s="12">
        <f t="shared" si="228"/>
        <v>41831.634108796294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9"/>
        <v>2.0000000000000001E-4</v>
      </c>
      <c r="P2420" s="8">
        <f t="shared" si="224"/>
        <v>1</v>
      </c>
      <c r="Q2420" t="str">
        <f t="shared" si="225"/>
        <v>food</v>
      </c>
      <c r="R2420" t="str">
        <f t="shared" si="226"/>
        <v>food trucks</v>
      </c>
      <c r="S2420" s="14">
        <f t="shared" si="227"/>
        <v>42087.565324074079</v>
      </c>
      <c r="T2420" s="12">
        <f t="shared" si="228"/>
        <v>42027.606990740736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9"/>
        <v>0</v>
      </c>
      <c r="P2421" s="8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4">
        <f t="shared" si="227"/>
        <v>42053.488298611104</v>
      </c>
      <c r="T2421" s="12">
        <f t="shared" si="228"/>
        <v>41993.488298611104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9"/>
        <v>0.14825133372851215</v>
      </c>
      <c r="P2422" s="8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4">
        <f t="shared" si="227"/>
        <v>41952.820543981477</v>
      </c>
      <c r="T2422" s="12">
        <f t="shared" si="228"/>
        <v>41892.778877314813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9"/>
        <v>1.6666666666666666E-4</v>
      </c>
      <c r="P2423" s="8">
        <f t="shared" si="224"/>
        <v>1</v>
      </c>
      <c r="Q2423" t="str">
        <f t="shared" si="225"/>
        <v>food</v>
      </c>
      <c r="R2423" t="str">
        <f t="shared" si="226"/>
        <v>food trucks</v>
      </c>
      <c r="S2423" s="14">
        <f t="shared" si="227"/>
        <v>42056.437453703707</v>
      </c>
      <c r="T2423" s="12">
        <f t="shared" si="228"/>
        <v>42026.437453703707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9"/>
        <v>2E-3</v>
      </c>
      <c r="P2424" s="8">
        <f t="shared" si="224"/>
        <v>1</v>
      </c>
      <c r="Q2424" t="str">
        <f t="shared" si="225"/>
        <v>food</v>
      </c>
      <c r="R2424" t="str">
        <f t="shared" si="226"/>
        <v>food trucks</v>
      </c>
      <c r="S2424" s="14">
        <f t="shared" si="227"/>
        <v>42074.433287037042</v>
      </c>
      <c r="T2424" s="12">
        <f t="shared" si="228"/>
        <v>42044.474953703699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9"/>
        <v>1.3333333333333334E-4</v>
      </c>
      <c r="P2425" s="8">
        <f t="shared" si="224"/>
        <v>8</v>
      </c>
      <c r="Q2425" t="str">
        <f t="shared" si="225"/>
        <v>food</v>
      </c>
      <c r="R2425" t="str">
        <f t="shared" si="226"/>
        <v>food trucks</v>
      </c>
      <c r="S2425" s="14">
        <f t="shared" si="227"/>
        <v>42004.454745370371</v>
      </c>
      <c r="T2425" s="12">
        <f t="shared" si="228"/>
        <v>41974.454745370371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9"/>
        <v>1.24E-2</v>
      </c>
      <c r="P2426" s="8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4">
        <f t="shared" si="227"/>
        <v>41939.642453703702</v>
      </c>
      <c r="T2426" s="12">
        <f t="shared" si="228"/>
        <v>41909.642453703702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9"/>
        <v>2.8571428571428574E-4</v>
      </c>
      <c r="P2427" s="8">
        <f t="shared" si="224"/>
        <v>1</v>
      </c>
      <c r="Q2427" t="str">
        <f t="shared" si="225"/>
        <v>food</v>
      </c>
      <c r="R2427" t="str">
        <f t="shared" si="226"/>
        <v>food trucks</v>
      </c>
      <c r="S2427" s="14">
        <f t="shared" si="227"/>
        <v>42517.669444444444</v>
      </c>
      <c r="T2427" s="12">
        <f t="shared" si="228"/>
        <v>42502.663761574076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9"/>
        <v>0</v>
      </c>
      <c r="P2428" s="8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4">
        <f t="shared" si="227"/>
        <v>42223.920046296291</v>
      </c>
      <c r="T2428" s="12">
        <f t="shared" si="228"/>
        <v>42163.920046296291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9"/>
        <v>2.0000000000000002E-5</v>
      </c>
      <c r="P2429" s="8">
        <f t="shared" si="224"/>
        <v>1</v>
      </c>
      <c r="Q2429" t="str">
        <f t="shared" si="225"/>
        <v>food</v>
      </c>
      <c r="R2429" t="str">
        <f t="shared" si="226"/>
        <v>food trucks</v>
      </c>
      <c r="S2429" s="14">
        <f t="shared" si="227"/>
        <v>42452.027002314819</v>
      </c>
      <c r="T2429" s="12">
        <f t="shared" si="228"/>
        <v>42412.068668981476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9"/>
        <v>2.8571428571428571E-5</v>
      </c>
      <c r="P2430" s="8">
        <f t="shared" si="224"/>
        <v>1</v>
      </c>
      <c r="Q2430" t="str">
        <f t="shared" si="225"/>
        <v>food</v>
      </c>
      <c r="R2430" t="str">
        <f t="shared" si="226"/>
        <v>food trucks</v>
      </c>
      <c r="S2430" s="14">
        <f t="shared" si="227"/>
        <v>42075.492488425924</v>
      </c>
      <c r="T2430" s="12">
        <f t="shared" si="228"/>
        <v>42045.534155092595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9"/>
        <v>1.4321428571428572E-2</v>
      </c>
      <c r="P2431" s="8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4">
        <f t="shared" si="227"/>
        <v>42771.447222222225</v>
      </c>
      <c r="T2431" s="12">
        <f t="shared" si="228"/>
        <v>42734.629236111112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9"/>
        <v>7.0000000000000001E-3</v>
      </c>
      <c r="P2432" s="8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4">
        <f t="shared" si="227"/>
        <v>42411.880833333329</v>
      </c>
      <c r="T2432" s="12">
        <f t="shared" si="228"/>
        <v>42381.880833333329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9"/>
        <v>2.0000000000000002E-5</v>
      </c>
      <c r="P2433" s="8">
        <f t="shared" si="224"/>
        <v>1</v>
      </c>
      <c r="Q2433" t="str">
        <f t="shared" si="225"/>
        <v>food</v>
      </c>
      <c r="R2433" t="str">
        <f t="shared" si="226"/>
        <v>food trucks</v>
      </c>
      <c r="S2433" s="14">
        <f t="shared" si="227"/>
        <v>42548.849687499998</v>
      </c>
      <c r="T2433" s="12">
        <f t="shared" si="228"/>
        <v>42488.849687499998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9"/>
        <v>1.4285714285714287E-4</v>
      </c>
      <c r="P2434" s="8">
        <f t="shared" si="224"/>
        <v>1</v>
      </c>
      <c r="Q2434" t="str">
        <f t="shared" si="225"/>
        <v>food</v>
      </c>
      <c r="R2434" t="str">
        <f t="shared" si="226"/>
        <v>food trucks</v>
      </c>
      <c r="S2434" s="14">
        <f t="shared" si="227"/>
        <v>42070.968715277777</v>
      </c>
      <c r="T2434" s="12">
        <f t="shared" si="228"/>
        <v>42040.968715277777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9"/>
        <v>0</v>
      </c>
      <c r="P2435" s="8" t="e">
        <f t="shared" ref="P2435:P2498" si="230">E2435/L2435</f>
        <v>#DIV/0!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14">
        <f t="shared" ref="S2435:S2498" si="233">(((I2435/60)/60)/24)+DATE(1970,1,1)+(-6/24)</f>
        <v>42427.64980324074</v>
      </c>
      <c r="T2435" s="12">
        <f t="shared" ref="T2435:T2498" si="234">(((J2435/60)/60)/24)+DATE(1970,1,1)+(-6/24)</f>
        <v>42397.64980324074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235">E2436/D2436</f>
        <v>1.2999999999999999E-3</v>
      </c>
      <c r="P2436" s="8">
        <f t="shared" si="230"/>
        <v>13</v>
      </c>
      <c r="Q2436" t="str">
        <f t="shared" si="231"/>
        <v>food</v>
      </c>
      <c r="R2436" t="str">
        <f t="shared" si="232"/>
        <v>food trucks</v>
      </c>
      <c r="S2436" s="14">
        <f t="shared" si="233"/>
        <v>42219.93604166666</v>
      </c>
      <c r="T2436" s="12">
        <f t="shared" si="234"/>
        <v>42179.93604166666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5"/>
        <v>4.8960000000000002E-3</v>
      </c>
      <c r="P2437" s="8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4">
        <f t="shared" si="233"/>
        <v>42282.027615740735</v>
      </c>
      <c r="T2437" s="12">
        <f t="shared" si="234"/>
        <v>42252.027615740735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5"/>
        <v>3.8461538461538462E-4</v>
      </c>
      <c r="P2438" s="8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4">
        <f t="shared" si="233"/>
        <v>42398.365393518514</v>
      </c>
      <c r="T2438" s="12">
        <f t="shared" si="234"/>
        <v>42338.365393518514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5"/>
        <v>0</v>
      </c>
      <c r="P2439" s="8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4">
        <f t="shared" si="233"/>
        <v>42080.5</v>
      </c>
      <c r="T2439" s="12">
        <f t="shared" si="234"/>
        <v>42031.715138888889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5"/>
        <v>3.3333333333333335E-3</v>
      </c>
      <c r="P2440" s="8">
        <f t="shared" si="230"/>
        <v>50</v>
      </c>
      <c r="Q2440" t="str">
        <f t="shared" si="231"/>
        <v>food</v>
      </c>
      <c r="R2440" t="str">
        <f t="shared" si="232"/>
        <v>food trucks</v>
      </c>
      <c r="S2440" s="14">
        <f t="shared" si="233"/>
        <v>42345.706736111111</v>
      </c>
      <c r="T2440" s="12">
        <f t="shared" si="234"/>
        <v>42285.66506944444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5"/>
        <v>0</v>
      </c>
      <c r="P2441" s="8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4">
        <f t="shared" si="233"/>
        <v>42295.568622685183</v>
      </c>
      <c r="T2441" s="12">
        <f t="shared" si="234"/>
        <v>42265.568622685183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5"/>
        <v>2E-3</v>
      </c>
      <c r="P2442" s="8">
        <f t="shared" si="230"/>
        <v>5</v>
      </c>
      <c r="Q2442" t="str">
        <f t="shared" si="231"/>
        <v>food</v>
      </c>
      <c r="R2442" t="str">
        <f t="shared" si="232"/>
        <v>food trucks</v>
      </c>
      <c r="S2442" s="14">
        <f t="shared" si="233"/>
        <v>42413.649456018517</v>
      </c>
      <c r="T2442" s="12">
        <f t="shared" si="234"/>
        <v>42383.649456018517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5"/>
        <v>1.0788</v>
      </c>
      <c r="P2443" s="8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4">
        <f t="shared" si="233"/>
        <v>42207.957638888889</v>
      </c>
      <c r="T2443" s="12">
        <f t="shared" si="234"/>
        <v>42186.875625000001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5"/>
        <v>1.2594166666666666</v>
      </c>
      <c r="P2444" s="8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4">
        <f t="shared" si="233"/>
        <v>42082.375324074077</v>
      </c>
      <c r="T2444" s="12">
        <f t="shared" si="234"/>
        <v>42052.416990740734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5"/>
        <v>2.0251494999999999</v>
      </c>
      <c r="P2445" s="8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4">
        <f t="shared" si="233"/>
        <v>41866.375254629631</v>
      </c>
      <c r="T2445" s="12">
        <f t="shared" si="234"/>
        <v>41836.375254629631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5"/>
        <v>1.0860000000000001</v>
      </c>
      <c r="P2446" s="8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4">
        <f t="shared" si="233"/>
        <v>42515.504525462966</v>
      </c>
      <c r="T2446" s="12">
        <f t="shared" si="234"/>
        <v>42485.504525462966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5"/>
        <v>1.728</v>
      </c>
      <c r="P2447" s="8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4">
        <f t="shared" si="233"/>
        <v>42272.940057870372</v>
      </c>
      <c r="T2447" s="12">
        <f t="shared" si="234"/>
        <v>42242.940057870372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5"/>
        <v>1.6798</v>
      </c>
      <c r="P2448" s="8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4">
        <f t="shared" si="233"/>
        <v>42700.39434027778</v>
      </c>
      <c r="T2448" s="12">
        <f t="shared" si="234"/>
        <v>42670.352673611109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5"/>
        <v>4.2720000000000002</v>
      </c>
      <c r="P2449" s="8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4">
        <f t="shared" si="233"/>
        <v>42685.916666666672</v>
      </c>
      <c r="T2449" s="12">
        <f t="shared" si="234"/>
        <v>42654.219826388886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5"/>
        <v>1.075</v>
      </c>
      <c r="P2450" s="8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4">
        <f t="shared" si="233"/>
        <v>42612.983333333337</v>
      </c>
      <c r="T2450" s="12">
        <f t="shared" si="234"/>
        <v>42607.066122685181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5"/>
        <v>1.08</v>
      </c>
      <c r="P2451" s="8">
        <f t="shared" si="230"/>
        <v>90</v>
      </c>
      <c r="Q2451" t="str">
        <f t="shared" si="231"/>
        <v>food</v>
      </c>
      <c r="R2451" t="str">
        <f t="shared" si="232"/>
        <v>small batch</v>
      </c>
      <c r="S2451" s="14">
        <f t="shared" si="233"/>
        <v>41972.934201388889</v>
      </c>
      <c r="T2451" s="12">
        <f t="shared" si="234"/>
        <v>41942.892534722225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5"/>
        <v>1.0153353333333335</v>
      </c>
      <c r="P2452" s="8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4">
        <f t="shared" si="233"/>
        <v>41939.882638888892</v>
      </c>
      <c r="T2452" s="12">
        <f t="shared" si="234"/>
        <v>41901.82240740741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5"/>
        <v>1.1545000000000001</v>
      </c>
      <c r="P2453" s="8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4">
        <f t="shared" si="233"/>
        <v>42799.658449074079</v>
      </c>
      <c r="T2453" s="12">
        <f t="shared" si="234"/>
        <v>42779.658449074079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5"/>
        <v>1.335</v>
      </c>
      <c r="P2454" s="8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4">
        <f t="shared" si="233"/>
        <v>42367.708333333328</v>
      </c>
      <c r="T2454" s="12">
        <f t="shared" si="234"/>
        <v>42338.59375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5"/>
        <v>1.5469999999999999</v>
      </c>
      <c r="P2455" s="8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4">
        <f t="shared" si="233"/>
        <v>42768.442233796297</v>
      </c>
      <c r="T2455" s="12">
        <f t="shared" si="234"/>
        <v>42738.442233796297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5"/>
        <v>1.0084571428571429</v>
      </c>
      <c r="P2456" s="8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4">
        <f t="shared" si="233"/>
        <v>42804.951481481476</v>
      </c>
      <c r="T2456" s="12">
        <f t="shared" si="234"/>
        <v>42769.951481481476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5"/>
        <v>1.82</v>
      </c>
      <c r="P2457" s="8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4">
        <f t="shared" si="233"/>
        <v>42480.531828703708</v>
      </c>
      <c r="T2457" s="12">
        <f t="shared" si="234"/>
        <v>42452.531828703708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5"/>
        <v>1.8086666666666666</v>
      </c>
      <c r="P2458" s="8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4">
        <f t="shared" si="233"/>
        <v>42791.711099537039</v>
      </c>
      <c r="T2458" s="12">
        <f t="shared" si="234"/>
        <v>42761.711099537039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5"/>
        <v>1.0230434782608695</v>
      </c>
      <c r="P2459" s="8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4">
        <f t="shared" si="233"/>
        <v>42453.310833333337</v>
      </c>
      <c r="T2459" s="12">
        <f t="shared" si="234"/>
        <v>42423.352500000001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5"/>
        <v>1.1017999999999999</v>
      </c>
      <c r="P2460" s="8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4">
        <f t="shared" si="233"/>
        <v>42530.541666666672</v>
      </c>
      <c r="T2460" s="12">
        <f t="shared" si="234"/>
        <v>42495.621736111112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5"/>
        <v>1.0225</v>
      </c>
      <c r="P2461" s="8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4">
        <f t="shared" si="233"/>
        <v>42452.345891203702</v>
      </c>
      <c r="T2461" s="12">
        <f t="shared" si="234"/>
        <v>42407.387557870374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5"/>
        <v>1.0078823529411765</v>
      </c>
      <c r="P2462" s="8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4">
        <f t="shared" si="233"/>
        <v>42737.928472222222</v>
      </c>
      <c r="T2462" s="12">
        <f t="shared" si="234"/>
        <v>42703.937118055561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5"/>
        <v>1.038</v>
      </c>
      <c r="P2463" s="8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4">
        <f t="shared" si="233"/>
        <v>40816.875</v>
      </c>
      <c r="T2463" s="12">
        <f t="shared" si="234"/>
        <v>40783.762696759259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5"/>
        <v>1.1070833333333334</v>
      </c>
      <c r="P2464" s="8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4">
        <f t="shared" si="233"/>
        <v>41108.936296296299</v>
      </c>
      <c r="T2464" s="12">
        <f t="shared" si="234"/>
        <v>41088.936296296299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5"/>
        <v>1.1625000000000001</v>
      </c>
      <c r="P2465" s="8">
        <f t="shared" si="230"/>
        <v>31</v>
      </c>
      <c r="Q2465" t="str">
        <f t="shared" si="231"/>
        <v>music</v>
      </c>
      <c r="R2465" t="str">
        <f t="shared" si="232"/>
        <v>indie rock</v>
      </c>
      <c r="S2465" s="14">
        <f t="shared" si="233"/>
        <v>41380.541666666664</v>
      </c>
      <c r="T2465" s="12">
        <f t="shared" si="234"/>
        <v>41340.861400462964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5"/>
        <v>1.111</v>
      </c>
      <c r="P2466" s="8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4">
        <f t="shared" si="233"/>
        <v>42277.561805555553</v>
      </c>
      <c r="T2466" s="12">
        <f t="shared" si="234"/>
        <v>42248.65042824074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5"/>
        <v>1.8014285714285714</v>
      </c>
      <c r="P2467" s="8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4">
        <f t="shared" si="233"/>
        <v>41175.469305555554</v>
      </c>
      <c r="T2467" s="12">
        <f t="shared" si="234"/>
        <v>41145.469305555554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5"/>
        <v>1</v>
      </c>
      <c r="P2468" s="8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4">
        <f t="shared" si="233"/>
        <v>41402.852465277778</v>
      </c>
      <c r="T2468" s="12">
        <f t="shared" si="234"/>
        <v>41372.852465277778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5"/>
        <v>1.1850000000000001</v>
      </c>
      <c r="P2469" s="8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4">
        <f t="shared" si="233"/>
        <v>41039.458333333336</v>
      </c>
      <c r="T2469" s="12">
        <f t="shared" si="234"/>
        <v>41025.624201388891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5"/>
        <v>1.0721700000000001</v>
      </c>
      <c r="P2470" s="8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4">
        <f t="shared" si="233"/>
        <v>41209.958333333336</v>
      </c>
      <c r="T2470" s="12">
        <f t="shared" si="234"/>
        <v>41173.904178240737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5"/>
        <v>1.1366666666666667</v>
      </c>
      <c r="P2471" s="8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4">
        <f t="shared" si="233"/>
        <v>40582.179733796293</v>
      </c>
      <c r="T2471" s="12">
        <f t="shared" si="234"/>
        <v>40557.179733796293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5"/>
        <v>1.0316400000000001</v>
      </c>
      <c r="P2472" s="8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4">
        <f t="shared" si="233"/>
        <v>41052.82471064815</v>
      </c>
      <c r="T2472" s="12">
        <f t="shared" si="234"/>
        <v>41022.82471064815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5"/>
        <v>1.28</v>
      </c>
      <c r="P2473" s="8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4">
        <f t="shared" si="233"/>
        <v>40933.742962962962</v>
      </c>
      <c r="T2473" s="12">
        <f t="shared" si="234"/>
        <v>40893.742962962962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5"/>
        <v>1.3576026666666667</v>
      </c>
      <c r="P2474" s="8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4">
        <f t="shared" si="233"/>
        <v>40424.793749999997</v>
      </c>
      <c r="T2474" s="12">
        <f t="shared" si="234"/>
        <v>40353.86550925926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5"/>
        <v>1</v>
      </c>
      <c r="P2475" s="8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4">
        <f t="shared" si="233"/>
        <v>41223.540150462963</v>
      </c>
      <c r="T2475" s="12">
        <f t="shared" si="234"/>
        <v>41193.498483796298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5"/>
        <v>1.0000360000000001</v>
      </c>
      <c r="P2476" s="8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4">
        <f t="shared" si="233"/>
        <v>40461.761296296296</v>
      </c>
      <c r="T2476" s="12">
        <f t="shared" si="234"/>
        <v>40416.761296296296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5"/>
        <v>1.0471999999999999</v>
      </c>
      <c r="P2477" s="8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4">
        <f t="shared" si="233"/>
        <v>40369.666666666664</v>
      </c>
      <c r="T2477" s="12">
        <f t="shared" si="234"/>
        <v>40310.037673611114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5"/>
        <v>1.050225</v>
      </c>
      <c r="P2478" s="8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4">
        <f t="shared" si="233"/>
        <v>41946.120023148149</v>
      </c>
      <c r="T2478" s="12">
        <f t="shared" si="234"/>
        <v>41913.078356481477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5"/>
        <v>1.7133333333333334</v>
      </c>
      <c r="P2479" s="8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4">
        <f t="shared" si="233"/>
        <v>41133.441493055558</v>
      </c>
      <c r="T2479" s="12">
        <f t="shared" si="234"/>
        <v>41088.441493055558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5"/>
        <v>1.2749999999999999</v>
      </c>
      <c r="P2480" s="8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4">
        <f t="shared" si="233"/>
        <v>41287.700381944444</v>
      </c>
      <c r="T2480" s="12">
        <f t="shared" si="234"/>
        <v>41257.700381944444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5"/>
        <v>1.3344333333333334</v>
      </c>
      <c r="P2481" s="8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4">
        <f t="shared" si="233"/>
        <v>41117.833333333336</v>
      </c>
      <c r="T2481" s="12">
        <f t="shared" si="234"/>
        <v>41107.476782407408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5"/>
        <v>1</v>
      </c>
      <c r="P2482" s="8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4">
        <f t="shared" si="233"/>
        <v>42287.686157407406</v>
      </c>
      <c r="T2482" s="12">
        <f t="shared" si="234"/>
        <v>42227.686157407406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5"/>
        <v>1.1291099999999998</v>
      </c>
      <c r="P2483" s="8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4">
        <f t="shared" si="233"/>
        <v>41029.395925925928</v>
      </c>
      <c r="T2483" s="12">
        <f t="shared" si="234"/>
        <v>40999.395925925928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5"/>
        <v>1.0009999999999999</v>
      </c>
      <c r="P2484" s="8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4">
        <f t="shared" si="233"/>
        <v>40756.532210648147</v>
      </c>
      <c r="T2484" s="12">
        <f t="shared" si="234"/>
        <v>40711.532210648147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5"/>
        <v>1.1372727272727272</v>
      </c>
      <c r="P2485" s="8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4">
        <f t="shared" si="233"/>
        <v>41030.458368055559</v>
      </c>
      <c r="T2485" s="12">
        <f t="shared" si="234"/>
        <v>40970.500034722223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5"/>
        <v>1.1931742857142855</v>
      </c>
      <c r="P2486" s="8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4">
        <f t="shared" si="233"/>
        <v>40801.666701388887</v>
      </c>
      <c r="T2486" s="12">
        <f t="shared" si="234"/>
        <v>40771.666701388887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5"/>
        <v>1.0325</v>
      </c>
      <c r="P2487" s="8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4">
        <f t="shared" si="233"/>
        <v>40828.748599537037</v>
      </c>
      <c r="T2487" s="12">
        <f t="shared" si="234"/>
        <v>40793.748599537037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5"/>
        <v>2.6566666666666667</v>
      </c>
      <c r="P2488" s="8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4">
        <f t="shared" si="233"/>
        <v>41021.458055555559</v>
      </c>
      <c r="T2488" s="12">
        <f t="shared" si="234"/>
        <v>40991.458055555559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5"/>
        <v>1.0005066666666667</v>
      </c>
      <c r="P2489" s="8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4">
        <f t="shared" si="233"/>
        <v>41055.833298611113</v>
      </c>
      <c r="T2489" s="12">
        <f t="shared" si="234"/>
        <v>41025.833298611113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5"/>
        <v>1.0669999999999999</v>
      </c>
      <c r="P2490" s="8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4">
        <f t="shared" si="233"/>
        <v>40863.424861111111</v>
      </c>
      <c r="T2490" s="12">
        <f t="shared" si="234"/>
        <v>40833.383194444446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5"/>
        <v>1.3367142857142857</v>
      </c>
      <c r="P2491" s="8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4">
        <f t="shared" si="233"/>
        <v>41403.440266203703</v>
      </c>
      <c r="T2491" s="12">
        <f t="shared" si="234"/>
        <v>41373.440266203703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5"/>
        <v>1.214</v>
      </c>
      <c r="P2492" s="8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4">
        <f t="shared" si="233"/>
        <v>41082.977731481478</v>
      </c>
      <c r="T2492" s="12">
        <f t="shared" si="234"/>
        <v>41022.977731481478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5"/>
        <v>1.032</v>
      </c>
      <c r="P2493" s="8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4">
        <f t="shared" si="233"/>
        <v>40558.82708333333</v>
      </c>
      <c r="T2493" s="12">
        <f t="shared" si="234"/>
        <v>40542.589282407411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5"/>
        <v>1.25</v>
      </c>
      <c r="P2494" s="8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4">
        <f t="shared" si="233"/>
        <v>41076.165972222225</v>
      </c>
      <c r="T2494" s="12">
        <f t="shared" si="234"/>
        <v>41024.735972222225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5"/>
        <v>1.2869999999999999</v>
      </c>
      <c r="P2495" s="8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4">
        <f t="shared" si="233"/>
        <v>41392.918287037035</v>
      </c>
      <c r="T2495" s="12">
        <f t="shared" si="234"/>
        <v>41347.918287037035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5"/>
        <v>1.0100533333333332</v>
      </c>
      <c r="P2496" s="8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4">
        <f t="shared" si="233"/>
        <v>41052.395185185182</v>
      </c>
      <c r="T2496" s="12">
        <f t="shared" si="234"/>
        <v>41022.395185185182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5"/>
        <v>1.2753666666666665</v>
      </c>
      <c r="P2497" s="8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4">
        <f t="shared" si="233"/>
        <v>41066.696469907409</v>
      </c>
      <c r="T2497" s="12">
        <f t="shared" si="234"/>
        <v>41036.696469907409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5"/>
        <v>1</v>
      </c>
      <c r="P2498" s="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4">
        <f t="shared" si="233"/>
        <v>41362.704768518517</v>
      </c>
      <c r="T2498" s="12">
        <f t="shared" si="234"/>
        <v>41327.746435185189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5"/>
        <v>1.127715</v>
      </c>
      <c r="P2499" s="8">
        <f t="shared" ref="P2499:P2562" si="236">E2499/L2499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14">
        <f t="shared" ref="S2499:S2562" si="239">(((I2499/60)/60)/24)+DATE(1970,1,1)+(-6/24)</f>
        <v>40760.628912037035</v>
      </c>
      <c r="T2499" s="12">
        <f t="shared" ref="T2499:T2562" si="240">(((J2499/60)/60)/24)+DATE(1970,1,1)+(-6/24)</f>
        <v>40730.628912037035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241">E2500/D2500</f>
        <v>1.056</v>
      </c>
      <c r="P2500" s="8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4">
        <f t="shared" si="239"/>
        <v>42031.717442129629</v>
      </c>
      <c r="T2500" s="12">
        <f t="shared" si="240"/>
        <v>42017.717442129629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41"/>
        <v>2.0262500000000001</v>
      </c>
      <c r="P2501" s="8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4">
        <f t="shared" si="239"/>
        <v>41274.5</v>
      </c>
      <c r="T2501" s="12">
        <f t="shared" si="240"/>
        <v>41226.398576388885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41"/>
        <v>1.1333333333333333</v>
      </c>
      <c r="P2502" s="8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4">
        <f t="shared" si="239"/>
        <v>41083.522858796299</v>
      </c>
      <c r="T2502" s="12">
        <f t="shared" si="240"/>
        <v>41053.522858796299</v>
      </c>
    </row>
    <row r="2503" spans="1:20" ht="6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41"/>
        <v>2.5545454545454545E-2</v>
      </c>
      <c r="P2503" s="8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4">
        <f t="shared" si="239"/>
        <v>42274.526666666665</v>
      </c>
      <c r="T2503" s="12">
        <f t="shared" si="240"/>
        <v>42244.526666666665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41"/>
        <v>7.8181818181818181E-4</v>
      </c>
      <c r="P2504" s="8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4">
        <f t="shared" si="239"/>
        <v>41903.575439814813</v>
      </c>
      <c r="T2504" s="12">
        <f t="shared" si="240"/>
        <v>41858.575439814813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41"/>
        <v>0</v>
      </c>
      <c r="P2505" s="8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4">
        <f t="shared" si="239"/>
        <v>42528.629166666666</v>
      </c>
      <c r="T2505" s="12">
        <f t="shared" si="240"/>
        <v>42498.649398148147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41"/>
        <v>0</v>
      </c>
      <c r="P2506" s="8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4">
        <f t="shared" si="239"/>
        <v>41957.807106481487</v>
      </c>
      <c r="T2506" s="12">
        <f t="shared" si="240"/>
        <v>41927.765439814815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41"/>
        <v>0</v>
      </c>
      <c r="P2507" s="8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4">
        <f t="shared" si="239"/>
        <v>42076.764074074075</v>
      </c>
      <c r="T2507" s="12">
        <f t="shared" si="240"/>
        <v>42046.80574074074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41"/>
        <v>6.0000000000000001E-3</v>
      </c>
      <c r="P2508" s="8">
        <f t="shared" si="236"/>
        <v>15</v>
      </c>
      <c r="Q2508" t="str">
        <f t="shared" si="237"/>
        <v>food</v>
      </c>
      <c r="R2508" t="str">
        <f t="shared" si="238"/>
        <v>restaurants</v>
      </c>
      <c r="S2508" s="14">
        <f t="shared" si="239"/>
        <v>42280.625</v>
      </c>
      <c r="T2508" s="12">
        <f t="shared" si="240"/>
        <v>42258.047094907408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41"/>
        <v>0</v>
      </c>
      <c r="P2509" s="8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4">
        <f t="shared" si="239"/>
        <v>42134.822962962964</v>
      </c>
      <c r="T2509" s="12">
        <f t="shared" si="240"/>
        <v>42104.822962962964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41"/>
        <v>0</v>
      </c>
      <c r="P2510" s="8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4">
        <f t="shared" si="239"/>
        <v>41865.701782407406</v>
      </c>
      <c r="T2510" s="12">
        <f t="shared" si="240"/>
        <v>41835.701782407406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41"/>
        <v>1.0526315789473684E-2</v>
      </c>
      <c r="P2511" s="8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4">
        <f t="shared" si="239"/>
        <v>42114.517928240741</v>
      </c>
      <c r="T2511" s="12">
        <f t="shared" si="240"/>
        <v>42058.559594907405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41"/>
        <v>1.5E-3</v>
      </c>
      <c r="P2512" s="8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4">
        <f t="shared" si="239"/>
        <v>42138.747361111105</v>
      </c>
      <c r="T2512" s="12">
        <f t="shared" si="240"/>
        <v>42078.747361111105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41"/>
        <v>0</v>
      </c>
      <c r="P2513" s="8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4">
        <f t="shared" si="239"/>
        <v>42401.196909722217</v>
      </c>
      <c r="T2513" s="12">
        <f t="shared" si="240"/>
        <v>42371.196909722217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41"/>
        <v>0</v>
      </c>
      <c r="P2514" s="8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4">
        <f t="shared" si="239"/>
        <v>41986.626863425925</v>
      </c>
      <c r="T2514" s="12">
        <f t="shared" si="240"/>
        <v>41971.626863425925</v>
      </c>
    </row>
    <row r="2515" spans="1:20" ht="6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41"/>
        <v>0</v>
      </c>
      <c r="P2515" s="8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4">
        <f t="shared" si="239"/>
        <v>42791.75681712963</v>
      </c>
      <c r="T2515" s="12">
        <f t="shared" si="240"/>
        <v>42731.75681712963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41"/>
        <v>1.7500000000000002E-2</v>
      </c>
      <c r="P2516" s="8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4">
        <f t="shared" si="239"/>
        <v>41871.139780092592</v>
      </c>
      <c r="T2516" s="12">
        <f t="shared" si="240"/>
        <v>41854.139780092592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1"/>
        <v>0.186</v>
      </c>
      <c r="P2517" s="8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4">
        <f t="shared" si="239"/>
        <v>42057.589733796296</v>
      </c>
      <c r="T2517" s="12">
        <f t="shared" si="240"/>
        <v>42027.589733796296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1"/>
        <v>0</v>
      </c>
      <c r="P2518" s="8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4">
        <f t="shared" si="239"/>
        <v>41972.4450462963</v>
      </c>
      <c r="T2518" s="12">
        <f t="shared" si="240"/>
        <v>41942.403379629628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1"/>
        <v>9.8166666666666666E-2</v>
      </c>
      <c r="P2519" s="8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4">
        <f t="shared" si="239"/>
        <v>42082.510763888888</v>
      </c>
      <c r="T2519" s="12">
        <f t="shared" si="240"/>
        <v>42052.552430555559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1"/>
        <v>0</v>
      </c>
      <c r="P2520" s="8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4">
        <f t="shared" si="239"/>
        <v>41956.472546296296</v>
      </c>
      <c r="T2520" s="12">
        <f t="shared" si="240"/>
        <v>41926.430879629632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1"/>
        <v>4.3333333333333331E-4</v>
      </c>
      <c r="P2521" s="8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4">
        <f t="shared" si="239"/>
        <v>41838.905138888891</v>
      </c>
      <c r="T2521" s="12">
        <f t="shared" si="240"/>
        <v>41808.905138888891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1"/>
        <v>0</v>
      </c>
      <c r="P2522" s="8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4">
        <f t="shared" si="239"/>
        <v>42658.556249999994</v>
      </c>
      <c r="T2522" s="12">
        <f t="shared" si="240"/>
        <v>42612.350520833337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1"/>
        <v>1.0948792000000001</v>
      </c>
      <c r="P2523" s="8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4">
        <f t="shared" si="239"/>
        <v>42290.717835648145</v>
      </c>
      <c r="T2523" s="12">
        <f t="shared" si="240"/>
        <v>42269.717835648145</v>
      </c>
    </row>
    <row r="2524" spans="1:20" ht="6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1"/>
        <v>1</v>
      </c>
      <c r="P2524" s="8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4">
        <f t="shared" si="239"/>
        <v>42482.369444444441</v>
      </c>
      <c r="T2524" s="12">
        <f t="shared" si="240"/>
        <v>42460.323611111111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1"/>
        <v>1.5644444444444445</v>
      </c>
      <c r="P2525" s="8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4">
        <f t="shared" si="239"/>
        <v>41960.767268518524</v>
      </c>
      <c r="T2525" s="12">
        <f t="shared" si="240"/>
        <v>41930.725601851853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1"/>
        <v>1.016</v>
      </c>
      <c r="P2526" s="8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4">
        <f t="shared" si="239"/>
        <v>41993.9375</v>
      </c>
      <c r="T2526" s="12">
        <f t="shared" si="240"/>
        <v>41961.557372685187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1"/>
        <v>1.00325</v>
      </c>
      <c r="P2527" s="8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4">
        <f t="shared" si="239"/>
        <v>41088.594571759262</v>
      </c>
      <c r="T2527" s="12">
        <f t="shared" si="240"/>
        <v>41058.594571759262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1"/>
        <v>1.1294999999999999</v>
      </c>
      <c r="P2528" s="8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4">
        <f t="shared" si="239"/>
        <v>41980.957638888889</v>
      </c>
      <c r="T2528" s="12">
        <f t="shared" si="240"/>
        <v>41952.841134259259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1"/>
        <v>1.02125</v>
      </c>
      <c r="P2529" s="8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4">
        <f t="shared" si="239"/>
        <v>41564.915972222225</v>
      </c>
      <c r="T2529" s="12">
        <f t="shared" si="240"/>
        <v>41546.50105324074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1"/>
        <v>1.0724974999999999</v>
      </c>
      <c r="P2530" s="8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4">
        <f t="shared" si="239"/>
        <v>42236.208333333328</v>
      </c>
      <c r="T2530" s="12">
        <f t="shared" si="240"/>
        <v>42217.584525462968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1"/>
        <v>1.0428333333333333</v>
      </c>
      <c r="P2531" s="8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4">
        <f t="shared" si="239"/>
        <v>40992.7890625</v>
      </c>
      <c r="T2531" s="12">
        <f t="shared" si="240"/>
        <v>40947.830729166664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1"/>
        <v>1</v>
      </c>
      <c r="P2532" s="8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4">
        <f t="shared" si="239"/>
        <v>42113.951388888891</v>
      </c>
      <c r="T2532" s="12">
        <f t="shared" si="240"/>
        <v>42081.614641203705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1"/>
        <v>1.004</v>
      </c>
      <c r="P2533" s="8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4">
        <f t="shared" si="239"/>
        <v>42230.915972222225</v>
      </c>
      <c r="T2533" s="12">
        <f t="shared" si="240"/>
        <v>42208.430023148147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1"/>
        <v>1.26125</v>
      </c>
      <c r="P2534" s="8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4">
        <f t="shared" si="239"/>
        <v>41137.599143518521</v>
      </c>
      <c r="T2534" s="12">
        <f t="shared" si="240"/>
        <v>41107.599143518521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1"/>
        <v>1.1066666666666667</v>
      </c>
      <c r="P2535" s="8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4">
        <f t="shared" si="239"/>
        <v>41334.500787037039</v>
      </c>
      <c r="T2535" s="12">
        <f t="shared" si="240"/>
        <v>41304.501284722224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1"/>
        <v>1.05</v>
      </c>
      <c r="P2536" s="8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4">
        <f t="shared" si="239"/>
        <v>40179</v>
      </c>
      <c r="T2536" s="12">
        <f t="shared" si="240"/>
        <v>40127.450370370374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1"/>
        <v>1.03775</v>
      </c>
      <c r="P2537" s="8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4">
        <f t="shared" si="239"/>
        <v>41974.582696759258</v>
      </c>
      <c r="T2537" s="12">
        <f t="shared" si="240"/>
        <v>41943.541030092594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1"/>
        <v>1.1599999999999999</v>
      </c>
      <c r="P2538" s="8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4">
        <f t="shared" si="239"/>
        <v>41484.856087962966</v>
      </c>
      <c r="T2538" s="12">
        <f t="shared" si="240"/>
        <v>41463.856087962966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1"/>
        <v>1.1000000000000001</v>
      </c>
      <c r="P2539" s="8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4">
        <f t="shared" si="239"/>
        <v>40756.398784722223</v>
      </c>
      <c r="T2539" s="12">
        <f t="shared" si="240"/>
        <v>40696.398784722223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1"/>
        <v>1.130176111111111</v>
      </c>
      <c r="P2540" s="8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4">
        <f t="shared" si="239"/>
        <v>41328.957638888889</v>
      </c>
      <c r="T2540" s="12">
        <f t="shared" si="240"/>
        <v>41298.259965277779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1"/>
        <v>1.0024999999999999</v>
      </c>
      <c r="P2541" s="8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4">
        <f t="shared" si="239"/>
        <v>42037.652222222227</v>
      </c>
      <c r="T2541" s="12">
        <f t="shared" si="240"/>
        <v>41977.652222222227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1"/>
        <v>1.034</v>
      </c>
      <c r="P2542" s="8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4">
        <f t="shared" si="239"/>
        <v>40845.425011574072</v>
      </c>
      <c r="T2542" s="12">
        <f t="shared" si="240"/>
        <v>40785.425011574072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1"/>
        <v>1.0702857142857143</v>
      </c>
      <c r="P2543" s="8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4">
        <f t="shared" si="239"/>
        <v>41543.199282407404</v>
      </c>
      <c r="T2543" s="12">
        <f t="shared" si="240"/>
        <v>41483.199282407404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1"/>
        <v>1.0357142857142858</v>
      </c>
      <c r="P2544" s="8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4">
        <f t="shared" si="239"/>
        <v>41547.915972222225</v>
      </c>
      <c r="T2544" s="12">
        <f t="shared" si="240"/>
        <v>41509.176585648151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1"/>
        <v>1.5640000000000001</v>
      </c>
      <c r="P2545" s="8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4">
        <f t="shared" si="239"/>
        <v>40544.875</v>
      </c>
      <c r="T2545" s="12">
        <f t="shared" si="240"/>
        <v>40513.857615740737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1"/>
        <v>1.0082</v>
      </c>
      <c r="P2546" s="8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4">
        <f t="shared" si="239"/>
        <v>41098.270474537036</v>
      </c>
      <c r="T2546" s="12">
        <f t="shared" si="240"/>
        <v>41068.270474537036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1"/>
        <v>1.9530000000000001</v>
      </c>
      <c r="P2547" s="8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4">
        <f t="shared" si="239"/>
        <v>42061.770833333328</v>
      </c>
      <c r="T2547" s="12">
        <f t="shared" si="240"/>
        <v>42026.88817129629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1"/>
        <v>1.1171428571428572</v>
      </c>
      <c r="P2548" s="8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4">
        <f t="shared" si="239"/>
        <v>41551.958333333336</v>
      </c>
      <c r="T2548" s="12">
        <f t="shared" si="240"/>
        <v>41524.608553240738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1"/>
        <v>1.1985454545454546</v>
      </c>
      <c r="P2549" s="8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4">
        <f t="shared" si="239"/>
        <v>41003.481516203705</v>
      </c>
      <c r="T2549" s="12">
        <f t="shared" si="240"/>
        <v>40973.523182870369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1"/>
        <v>1.0185</v>
      </c>
      <c r="P2550" s="8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4">
        <f t="shared" si="239"/>
        <v>42642.935416666667</v>
      </c>
      <c r="T2550" s="12">
        <f t="shared" si="240"/>
        <v>42618.375428240746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1"/>
        <v>1.0280254777070064</v>
      </c>
      <c r="P2551" s="8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4">
        <f t="shared" si="239"/>
        <v>41425.458333333336</v>
      </c>
      <c r="T2551" s="12">
        <f t="shared" si="240"/>
        <v>41390.507754629631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1"/>
        <v>1.0084615384615385</v>
      </c>
      <c r="P2552" s="8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4">
        <f t="shared" si="239"/>
        <v>42284.915972222225</v>
      </c>
      <c r="T2552" s="12">
        <f t="shared" si="240"/>
        <v>42228.384328703702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1"/>
        <v>1.0273469387755103</v>
      </c>
      <c r="P2553" s="8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4">
        <f t="shared" si="239"/>
        <v>40989.616666666669</v>
      </c>
      <c r="T2553" s="12">
        <f t="shared" si="240"/>
        <v>40961.002141203702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1"/>
        <v>1.0649999999999999</v>
      </c>
      <c r="P2554" s="8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4">
        <f t="shared" si="239"/>
        <v>42799.559965277775</v>
      </c>
      <c r="T2554" s="12">
        <f t="shared" si="240"/>
        <v>42769.559965277775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1"/>
        <v>1.5553333333333332</v>
      </c>
      <c r="P2555" s="8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4">
        <f t="shared" si="239"/>
        <v>41172.949155092596</v>
      </c>
      <c r="T2555" s="12">
        <f t="shared" si="240"/>
        <v>41112.949155092596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1"/>
        <v>1.228</v>
      </c>
      <c r="P2556" s="8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4">
        <f t="shared" si="239"/>
        <v>42155.915972222225</v>
      </c>
      <c r="T2556" s="12">
        <f t="shared" si="240"/>
        <v>42124.828275462962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1"/>
        <v>1.0734999999999999</v>
      </c>
      <c r="P2557" s="8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4">
        <f t="shared" si="239"/>
        <v>41057.405011574076</v>
      </c>
      <c r="T2557" s="12">
        <f t="shared" si="240"/>
        <v>41026.405011574076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1"/>
        <v>1.0550335570469798</v>
      </c>
      <c r="P2558" s="8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4">
        <f t="shared" si="239"/>
        <v>41267.741400462961</v>
      </c>
      <c r="T2558" s="12">
        <f t="shared" si="240"/>
        <v>41222.741400462961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1"/>
        <v>1.1844444444444444</v>
      </c>
      <c r="P2559" s="8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4">
        <f t="shared" si="239"/>
        <v>41774.495208333334</v>
      </c>
      <c r="T2559" s="12">
        <f t="shared" si="240"/>
        <v>41744.495208333334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1"/>
        <v>1.0888</v>
      </c>
      <c r="P2560" s="8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4">
        <f t="shared" si="239"/>
        <v>42125.332638888889</v>
      </c>
      <c r="T2560" s="12">
        <f t="shared" si="240"/>
        <v>42093.610023148154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1"/>
        <v>1.1125</v>
      </c>
      <c r="P2561" s="8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4">
        <f t="shared" si="239"/>
        <v>40862.567361111112</v>
      </c>
      <c r="T2561" s="12">
        <f t="shared" si="240"/>
        <v>40829.623657407406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1"/>
        <v>1.0009999999999999</v>
      </c>
      <c r="P2562" s="8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4">
        <f t="shared" si="239"/>
        <v>42069.701087962967</v>
      </c>
      <c r="T2562" s="12">
        <f t="shared" si="240"/>
        <v>42039.701087962967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1"/>
        <v>0</v>
      </c>
      <c r="P2563" s="8" t="e">
        <f t="shared" ref="P2563:P2626" si="242">E2563/L2563</f>
        <v>#DIV/0!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14">
        <f t="shared" ref="S2563:S2626" si="245">(((I2563/60)/60)/24)+DATE(1970,1,1)+(-6/24)</f>
        <v>42290.278807870374</v>
      </c>
      <c r="T2563" s="12">
        <f t="shared" ref="T2563:T2626" si="246">(((J2563/60)/60)/24)+DATE(1970,1,1)+(-6/24)</f>
        <v>42260.278807870374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247">E2564/D2564</f>
        <v>7.4999999999999997E-3</v>
      </c>
      <c r="P2564" s="8">
        <f t="shared" si="242"/>
        <v>25</v>
      </c>
      <c r="Q2564" t="str">
        <f t="shared" si="243"/>
        <v>food</v>
      </c>
      <c r="R2564" t="str">
        <f t="shared" si="244"/>
        <v>food trucks</v>
      </c>
      <c r="S2564" s="14">
        <f t="shared" si="245"/>
        <v>42654.274756944447</v>
      </c>
      <c r="T2564" s="12">
        <f t="shared" si="246"/>
        <v>42594.274756944447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7"/>
        <v>0</v>
      </c>
      <c r="P2565" s="8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4">
        <f t="shared" si="245"/>
        <v>42214.889479166668</v>
      </c>
      <c r="T2565" s="12">
        <f t="shared" si="246"/>
        <v>42154.889479166668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7"/>
        <v>0</v>
      </c>
      <c r="P2566" s="8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4">
        <f t="shared" si="245"/>
        <v>41851.790497685186</v>
      </c>
      <c r="T2566" s="12">
        <f t="shared" si="246"/>
        <v>41821.790497685186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7"/>
        <v>0.01</v>
      </c>
      <c r="P2567" s="8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4">
        <f t="shared" si="245"/>
        <v>42499.618055555555</v>
      </c>
      <c r="T2567" s="12">
        <f t="shared" si="246"/>
        <v>42440.400335648148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7"/>
        <v>0</v>
      </c>
      <c r="P2568" s="8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4">
        <f t="shared" si="245"/>
        <v>41872.730879629627</v>
      </c>
      <c r="T2568" s="12">
        <f t="shared" si="246"/>
        <v>41842.730879629627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7"/>
        <v>2.6666666666666666E-3</v>
      </c>
      <c r="P2569" s="8">
        <f t="shared" si="242"/>
        <v>60</v>
      </c>
      <c r="Q2569" t="str">
        <f t="shared" si="243"/>
        <v>food</v>
      </c>
      <c r="R2569" t="str">
        <f t="shared" si="244"/>
        <v>food trucks</v>
      </c>
      <c r="S2569" s="14">
        <f t="shared" si="245"/>
        <v>42117.628912037035</v>
      </c>
      <c r="T2569" s="12">
        <f t="shared" si="246"/>
        <v>42087.628912037035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7"/>
        <v>5.0000000000000001E-3</v>
      </c>
      <c r="P2570" s="8">
        <f t="shared" si="242"/>
        <v>50</v>
      </c>
      <c r="Q2570" t="str">
        <f t="shared" si="243"/>
        <v>food</v>
      </c>
      <c r="R2570" t="str">
        <f t="shared" si="244"/>
        <v>food trucks</v>
      </c>
      <c r="S2570" s="14">
        <f t="shared" si="245"/>
        <v>42614.416597222225</v>
      </c>
      <c r="T2570" s="12">
        <f t="shared" si="246"/>
        <v>42584.416597222225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7"/>
        <v>2.2307692307692306E-2</v>
      </c>
      <c r="P2571" s="8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4">
        <f t="shared" si="245"/>
        <v>42263.855462962965</v>
      </c>
      <c r="T2571" s="12">
        <f t="shared" si="246"/>
        <v>42233.855462962965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7"/>
        <v>8.4285714285714294E-3</v>
      </c>
      <c r="P2572" s="8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4">
        <f t="shared" si="245"/>
        <v>42774.653182870374</v>
      </c>
      <c r="T2572" s="12">
        <f t="shared" si="246"/>
        <v>42744.653182870374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7"/>
        <v>2.5000000000000001E-3</v>
      </c>
      <c r="P2573" s="8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4">
        <f t="shared" si="245"/>
        <v>42509.091678240744</v>
      </c>
      <c r="T2573" s="12">
        <f t="shared" si="246"/>
        <v>42449.091678240744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7"/>
        <v>0</v>
      </c>
      <c r="P2574" s="8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4">
        <f t="shared" si="245"/>
        <v>42106.869409722218</v>
      </c>
      <c r="T2574" s="12">
        <f t="shared" si="246"/>
        <v>42076.869409722218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7"/>
        <v>0</v>
      </c>
      <c r="P2575" s="8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4">
        <f t="shared" si="245"/>
        <v>41874.342002314814</v>
      </c>
      <c r="T2575" s="12">
        <f t="shared" si="246"/>
        <v>41829.342002314814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7"/>
        <v>0</v>
      </c>
      <c r="P2576" s="8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4">
        <f t="shared" si="245"/>
        <v>42508.575752314813</v>
      </c>
      <c r="T2576" s="12">
        <f t="shared" si="246"/>
        <v>42487.575752314813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7"/>
        <v>0</v>
      </c>
      <c r="P2577" s="8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4">
        <f t="shared" si="245"/>
        <v>42015.858726851846</v>
      </c>
      <c r="T2577" s="12">
        <f t="shared" si="246"/>
        <v>41985.858726851846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7"/>
        <v>0</v>
      </c>
      <c r="P2578" s="8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4">
        <f t="shared" si="245"/>
        <v>42104.718136574069</v>
      </c>
      <c r="T2578" s="12">
        <f t="shared" si="246"/>
        <v>42059.75980324074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7"/>
        <v>0</v>
      </c>
      <c r="P2579" s="8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4">
        <f t="shared" si="245"/>
        <v>41855.570567129631</v>
      </c>
      <c r="T2579" s="12">
        <f t="shared" si="246"/>
        <v>41830.570567129631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7"/>
        <v>0</v>
      </c>
      <c r="P2580" s="8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4">
        <f t="shared" si="245"/>
        <v>42286.458333333328</v>
      </c>
      <c r="T2580" s="12">
        <f t="shared" si="246"/>
        <v>42237.772905092599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7"/>
        <v>1.3849999999999999E-3</v>
      </c>
      <c r="P2581" s="8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4">
        <f t="shared" si="245"/>
        <v>41897.579895833333</v>
      </c>
      <c r="T2581" s="12">
        <f t="shared" si="246"/>
        <v>41837.579895833333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7"/>
        <v>6.0000000000000001E-3</v>
      </c>
      <c r="P2582" s="8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4">
        <f t="shared" si="245"/>
        <v>42139.875</v>
      </c>
      <c r="T2582" s="12">
        <f t="shared" si="246"/>
        <v>42110.076423611114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7"/>
        <v>0.106</v>
      </c>
      <c r="P2583" s="8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4">
        <f t="shared" si="245"/>
        <v>42324.420115740737</v>
      </c>
      <c r="T2583" s="12">
        <f t="shared" si="246"/>
        <v>42294.378449074073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7"/>
        <v>1.1111111111111112E-5</v>
      </c>
      <c r="P2584" s="8">
        <f t="shared" si="242"/>
        <v>1</v>
      </c>
      <c r="Q2584" t="str">
        <f t="shared" si="243"/>
        <v>food</v>
      </c>
      <c r="R2584" t="str">
        <f t="shared" si="244"/>
        <v>food trucks</v>
      </c>
      <c r="S2584" s="14">
        <f t="shared" si="245"/>
        <v>42672.738819444443</v>
      </c>
      <c r="T2584" s="12">
        <f t="shared" si="246"/>
        <v>42642.738819444443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7"/>
        <v>5.0000000000000001E-3</v>
      </c>
      <c r="P2585" s="8">
        <f t="shared" si="242"/>
        <v>1</v>
      </c>
      <c r="Q2585" t="str">
        <f t="shared" si="243"/>
        <v>food</v>
      </c>
      <c r="R2585" t="str">
        <f t="shared" si="244"/>
        <v>food trucks</v>
      </c>
      <c r="S2585" s="14">
        <f t="shared" si="245"/>
        <v>42079.477777777778</v>
      </c>
      <c r="T2585" s="12">
        <f t="shared" si="246"/>
        <v>42019.51944444445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7"/>
        <v>0</v>
      </c>
      <c r="P2586" s="8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4">
        <f t="shared" si="245"/>
        <v>42169.923252314817</v>
      </c>
      <c r="T2586" s="12">
        <f t="shared" si="246"/>
        <v>42139.923252314817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7"/>
        <v>1.6666666666666668E-3</v>
      </c>
      <c r="P2587" s="8">
        <f t="shared" si="242"/>
        <v>50</v>
      </c>
      <c r="Q2587" t="str">
        <f t="shared" si="243"/>
        <v>food</v>
      </c>
      <c r="R2587" t="str">
        <f t="shared" si="244"/>
        <v>food trucks</v>
      </c>
      <c r="S2587" s="14">
        <f t="shared" si="245"/>
        <v>41825.713333333333</v>
      </c>
      <c r="T2587" s="12">
        <f t="shared" si="246"/>
        <v>41795.713333333333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7"/>
        <v>1.6666666666666668E-3</v>
      </c>
      <c r="P2588" s="8">
        <f t="shared" si="242"/>
        <v>5</v>
      </c>
      <c r="Q2588" t="str">
        <f t="shared" si="243"/>
        <v>food</v>
      </c>
      <c r="R2588" t="str">
        <f t="shared" si="244"/>
        <v>food trucks</v>
      </c>
      <c r="S2588" s="14">
        <f t="shared" si="245"/>
        <v>42363.080277777779</v>
      </c>
      <c r="T2588" s="12">
        <f t="shared" si="246"/>
        <v>42333.080277777779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7"/>
        <v>2.4340000000000001E-2</v>
      </c>
      <c r="P2589" s="8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4">
        <f t="shared" si="245"/>
        <v>42368.425381944442</v>
      </c>
      <c r="T2589" s="12">
        <f t="shared" si="246"/>
        <v>42338.425381944442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7"/>
        <v>3.8833333333333331E-2</v>
      </c>
      <c r="P2590" s="8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4">
        <f t="shared" si="245"/>
        <v>42094.301388888889</v>
      </c>
      <c r="T2590" s="12">
        <f t="shared" si="246"/>
        <v>42042.426226851851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7"/>
        <v>1E-4</v>
      </c>
      <c r="P2591" s="8">
        <f t="shared" si="242"/>
        <v>5</v>
      </c>
      <c r="Q2591" t="str">
        <f t="shared" si="243"/>
        <v>food</v>
      </c>
      <c r="R2591" t="str">
        <f t="shared" si="244"/>
        <v>food trucks</v>
      </c>
      <c r="S2591" s="14">
        <f t="shared" si="245"/>
        <v>42452.244525462964</v>
      </c>
      <c r="T2591" s="12">
        <f t="shared" si="246"/>
        <v>42422.286192129628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7"/>
        <v>0</v>
      </c>
      <c r="P2592" s="8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4">
        <f t="shared" si="245"/>
        <v>42395.339085648149</v>
      </c>
      <c r="T2592" s="12">
        <f t="shared" si="246"/>
        <v>42388.339085648149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7"/>
        <v>1.7333333333333333E-2</v>
      </c>
      <c r="P2593" s="8">
        <f t="shared" si="242"/>
        <v>13</v>
      </c>
      <c r="Q2593" t="str">
        <f t="shared" si="243"/>
        <v>food</v>
      </c>
      <c r="R2593" t="str">
        <f t="shared" si="244"/>
        <v>food trucks</v>
      </c>
      <c r="S2593" s="14">
        <f t="shared" si="245"/>
        <v>42442.614861111113</v>
      </c>
      <c r="T2593" s="12">
        <f t="shared" si="246"/>
        <v>42382.656527777777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7"/>
        <v>1.6666666666666668E-3</v>
      </c>
      <c r="P2594" s="8">
        <f t="shared" si="242"/>
        <v>50</v>
      </c>
      <c r="Q2594" t="str">
        <f t="shared" si="243"/>
        <v>food</v>
      </c>
      <c r="R2594" t="str">
        <f t="shared" si="244"/>
        <v>food trucks</v>
      </c>
      <c r="S2594" s="14">
        <f t="shared" si="245"/>
        <v>41917.551168981481</v>
      </c>
      <c r="T2594" s="12">
        <f t="shared" si="246"/>
        <v>41887.551168981481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7"/>
        <v>0</v>
      </c>
      <c r="P2595" s="8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4">
        <f t="shared" si="245"/>
        <v>42119.59520833334</v>
      </c>
      <c r="T2595" s="12">
        <f t="shared" si="246"/>
        <v>42089.59520833334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7"/>
        <v>1.2500000000000001E-5</v>
      </c>
      <c r="P2596" s="8">
        <f t="shared" si="242"/>
        <v>1</v>
      </c>
      <c r="Q2596" t="str">
        <f t="shared" si="243"/>
        <v>food</v>
      </c>
      <c r="R2596" t="str">
        <f t="shared" si="244"/>
        <v>food trucks</v>
      </c>
      <c r="S2596" s="14">
        <f t="shared" si="245"/>
        <v>41858.717916666668</v>
      </c>
      <c r="T2596" s="12">
        <f t="shared" si="246"/>
        <v>41828.717916666668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7"/>
        <v>0.12166666666666667</v>
      </c>
      <c r="P2597" s="8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4">
        <f t="shared" si="245"/>
        <v>42789.994212962964</v>
      </c>
      <c r="T2597" s="12">
        <f t="shared" si="246"/>
        <v>42759.994212962964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7"/>
        <v>0.23588571428571428</v>
      </c>
      <c r="P2598" s="8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4">
        <f t="shared" si="245"/>
        <v>41858.414456018516</v>
      </c>
      <c r="T2598" s="12">
        <f t="shared" si="246"/>
        <v>41828.414456018516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7"/>
        <v>5.6666666666666664E-2</v>
      </c>
      <c r="P2599" s="8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4">
        <f t="shared" si="245"/>
        <v>42540.091631944444</v>
      </c>
      <c r="T2599" s="12">
        <f t="shared" si="246"/>
        <v>42510.091631944444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7"/>
        <v>0.39</v>
      </c>
      <c r="P2600" s="8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4">
        <f t="shared" si="245"/>
        <v>42270.590289351851</v>
      </c>
      <c r="T2600" s="12">
        <f t="shared" si="246"/>
        <v>42240.590289351851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7"/>
        <v>9.9546510341776348E-3</v>
      </c>
      <c r="P2601" s="8">
        <f t="shared" si="242"/>
        <v>18</v>
      </c>
      <c r="Q2601" t="str">
        <f t="shared" si="243"/>
        <v>food</v>
      </c>
      <c r="R2601" t="str">
        <f t="shared" si="244"/>
        <v>food trucks</v>
      </c>
      <c r="S2601" s="14">
        <f t="shared" si="245"/>
        <v>41854.504016203704</v>
      </c>
      <c r="T2601" s="12">
        <f t="shared" si="246"/>
        <v>41809.504016203704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7"/>
        <v>6.9320000000000007E-2</v>
      </c>
      <c r="P2602" s="8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4">
        <f t="shared" si="245"/>
        <v>42454.608796296292</v>
      </c>
      <c r="T2602" s="12">
        <f t="shared" si="246"/>
        <v>42394.650462962964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7"/>
        <v>6.6139999999999999</v>
      </c>
      <c r="P2603" s="8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4">
        <f t="shared" si="245"/>
        <v>41164.915972222225</v>
      </c>
      <c r="T2603" s="12">
        <f t="shared" si="246"/>
        <v>41150.652187499996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7"/>
        <v>3.2609166666666667</v>
      </c>
      <c r="P2604" s="8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4">
        <f t="shared" si="245"/>
        <v>41955.638888888891</v>
      </c>
      <c r="T2604" s="12">
        <f t="shared" si="246"/>
        <v>41915.497314814813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7"/>
        <v>1.0148571428571429</v>
      </c>
      <c r="P2605" s="8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4">
        <f t="shared" si="245"/>
        <v>41631.662662037037</v>
      </c>
      <c r="T2605" s="12">
        <f t="shared" si="246"/>
        <v>41617.662662037037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7"/>
        <v>1.0421799999999999</v>
      </c>
      <c r="P2606" s="8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4">
        <f t="shared" si="245"/>
        <v>41027.801192129627</v>
      </c>
      <c r="T2606" s="12">
        <f t="shared" si="246"/>
        <v>40997.801192129627</v>
      </c>
    </row>
    <row r="2607" spans="1:20" ht="6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7"/>
        <v>1.0742157000000001</v>
      </c>
      <c r="P2607" s="8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4">
        <f t="shared" si="245"/>
        <v>42538.291550925926</v>
      </c>
      <c r="T2607" s="12">
        <f t="shared" si="246"/>
        <v>42508.291550925926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7"/>
        <v>1.1005454545454545</v>
      </c>
      <c r="P2608" s="8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4">
        <f t="shared" si="245"/>
        <v>41758.462754629632</v>
      </c>
      <c r="T2608" s="12">
        <f t="shared" si="246"/>
        <v>41726.462754629632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7"/>
        <v>4.077</v>
      </c>
      <c r="P2609" s="8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4">
        <f t="shared" si="245"/>
        <v>42227.833333333328</v>
      </c>
      <c r="T2609" s="12">
        <f t="shared" si="246"/>
        <v>42184.624675925923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7"/>
        <v>2.2392500000000002</v>
      </c>
      <c r="P2610" s="8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4">
        <f t="shared" si="245"/>
        <v>42808.75</v>
      </c>
      <c r="T2610" s="12">
        <f t="shared" si="246"/>
        <v>42767.551712962959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7"/>
        <v>3.038011142857143</v>
      </c>
      <c r="P2611" s="8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4">
        <f t="shared" si="245"/>
        <v>41104.987858796296</v>
      </c>
      <c r="T2611" s="12">
        <f t="shared" si="246"/>
        <v>41074.987858796296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7"/>
        <v>1.4132510432681749</v>
      </c>
      <c r="P2612" s="8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4">
        <f t="shared" si="245"/>
        <v>42604.040972222225</v>
      </c>
      <c r="T2612" s="12">
        <f t="shared" si="246"/>
        <v>42564.631076388891</v>
      </c>
    </row>
    <row r="2613" spans="1:20" ht="6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7"/>
        <v>27.906363636363636</v>
      </c>
      <c r="P2613" s="8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4">
        <f t="shared" si="245"/>
        <v>42737.707638888889</v>
      </c>
      <c r="T2613" s="12">
        <f t="shared" si="246"/>
        <v>42704.085810185185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7"/>
        <v>1.7176130000000001</v>
      </c>
      <c r="P2614" s="8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4">
        <f t="shared" si="245"/>
        <v>42012.893171296295</v>
      </c>
      <c r="T2614" s="12">
        <f t="shared" si="246"/>
        <v>41981.893171296295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7"/>
        <v>1.0101333333333333</v>
      </c>
      <c r="P2615" s="8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4">
        <f t="shared" si="245"/>
        <v>41173.56821759259</v>
      </c>
      <c r="T2615" s="12">
        <f t="shared" si="246"/>
        <v>41143.56821759259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7"/>
        <v>1.02</v>
      </c>
      <c r="P2616" s="8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4">
        <f t="shared" si="245"/>
        <v>41758.958333333336</v>
      </c>
      <c r="T2616" s="12">
        <f t="shared" si="246"/>
        <v>41730.458472222221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7"/>
        <v>1.6976511744127936</v>
      </c>
      <c r="P2617" s="8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4">
        <f t="shared" si="245"/>
        <v>42490.25</v>
      </c>
      <c r="T2617" s="12">
        <f t="shared" si="246"/>
        <v>42453.24726851852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7"/>
        <v>1.14534</v>
      </c>
      <c r="P2618" s="8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4">
        <f t="shared" si="245"/>
        <v>42241.74454861111</v>
      </c>
      <c r="T2618" s="12">
        <f t="shared" si="246"/>
        <v>42211.74454861111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7"/>
        <v>8.7759999999999998</v>
      </c>
      <c r="P2619" s="8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4">
        <f t="shared" si="245"/>
        <v>41932.624432870369</v>
      </c>
      <c r="T2619" s="12">
        <f t="shared" si="246"/>
        <v>41902.624432870369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7"/>
        <v>1.0538666666666667</v>
      </c>
      <c r="P2620" s="8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4">
        <f t="shared" si="245"/>
        <v>42339.584039351852</v>
      </c>
      <c r="T2620" s="12">
        <f t="shared" si="246"/>
        <v>42279.542372685188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7"/>
        <v>1.8839999999999999</v>
      </c>
      <c r="P2621" s="8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4">
        <f t="shared" si="245"/>
        <v>42300.208333333328</v>
      </c>
      <c r="T2621" s="12">
        <f t="shared" si="246"/>
        <v>42273.634305555555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7"/>
        <v>1.436523076923077</v>
      </c>
      <c r="P2622" s="8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4">
        <f t="shared" si="245"/>
        <v>42287.791666666672</v>
      </c>
      <c r="T2622" s="12">
        <f t="shared" si="246"/>
        <v>42250.91715277778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7"/>
        <v>1.4588000000000001</v>
      </c>
      <c r="P2623" s="8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4">
        <f t="shared" si="245"/>
        <v>42145.49754629629</v>
      </c>
      <c r="T2623" s="12">
        <f t="shared" si="246"/>
        <v>42115.49754629629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7"/>
        <v>1.3118399999999999</v>
      </c>
      <c r="P2624" s="8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4">
        <f t="shared" si="245"/>
        <v>42734.49324074074</v>
      </c>
      <c r="T2624" s="12">
        <f t="shared" si="246"/>
        <v>42689.49324074074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7"/>
        <v>1.1399999999999999</v>
      </c>
      <c r="P2625" s="8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4">
        <f t="shared" si="245"/>
        <v>42706.006550925929</v>
      </c>
      <c r="T2625" s="12">
        <f t="shared" si="246"/>
        <v>42692.006550925929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7"/>
        <v>13.794206249999998</v>
      </c>
      <c r="P2626" s="8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4">
        <f t="shared" si="245"/>
        <v>41165.17155092593</v>
      </c>
      <c r="T2626" s="12">
        <f t="shared" si="246"/>
        <v>41144.17155092593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7"/>
        <v>9.56</v>
      </c>
      <c r="P2627" s="8">
        <f t="shared" ref="P2627:P2690" si="248">E2627/L2627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14">
        <f t="shared" ref="S2627:S2690" si="251">(((I2627/60)/60)/24)+DATE(1970,1,1)+(-6/24)</f>
        <v>42683.601944444439</v>
      </c>
      <c r="T2627" s="12">
        <f t="shared" ref="T2627:T2690" si="252">(((J2627/60)/60)/24)+DATE(1970,1,1)+(-6/24)</f>
        <v>42658.560277777782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253">E2628/D2628</f>
        <v>1.1200000000000001</v>
      </c>
      <c r="P2628" s="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4">
        <f t="shared" si="251"/>
        <v>42158.378113425926</v>
      </c>
      <c r="T2628" s="12">
        <f t="shared" si="252"/>
        <v>42128.378113425926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3"/>
        <v>6.4666666666666668</v>
      </c>
      <c r="P2629" s="8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4">
        <f t="shared" si="251"/>
        <v>42334.621076388896</v>
      </c>
      <c r="T2629" s="12">
        <f t="shared" si="252"/>
        <v>42304.579409722224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3"/>
        <v>1.1036948748510131</v>
      </c>
      <c r="P2630" s="8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4">
        <f t="shared" si="251"/>
        <v>41973.716053240743</v>
      </c>
      <c r="T2630" s="12">
        <f t="shared" si="252"/>
        <v>41953.716053240743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3"/>
        <v>1.2774000000000001</v>
      </c>
      <c r="P2631" s="8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4">
        <f t="shared" si="251"/>
        <v>42138.288449074069</v>
      </c>
      <c r="T2631" s="12">
        <f t="shared" si="252"/>
        <v>42108.288449074069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3"/>
        <v>1.579</v>
      </c>
      <c r="P2632" s="8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4">
        <f t="shared" si="251"/>
        <v>42551.166666666672</v>
      </c>
      <c r="T2632" s="12">
        <f t="shared" si="252"/>
        <v>42523.855462962965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3"/>
        <v>1.1466525000000001</v>
      </c>
      <c r="P2633" s="8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4">
        <f t="shared" si="251"/>
        <v>42245.919293981482</v>
      </c>
      <c r="T2633" s="12">
        <f t="shared" si="252"/>
        <v>42217.919293981482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3"/>
        <v>1.3700934579439252</v>
      </c>
      <c r="P2634" s="8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4">
        <f t="shared" si="251"/>
        <v>42518.811793981484</v>
      </c>
      <c r="T2634" s="12">
        <f t="shared" si="252"/>
        <v>42493.811793981484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3"/>
        <v>3.5461999999999998</v>
      </c>
      <c r="P2635" s="8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4">
        <f t="shared" si="251"/>
        <v>41697.708333333336</v>
      </c>
      <c r="T2635" s="12">
        <f t="shared" si="252"/>
        <v>41667.573287037041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3"/>
        <v>1.0602150537634409</v>
      </c>
      <c r="P2636" s="8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4">
        <f t="shared" si="251"/>
        <v>42642.406493055561</v>
      </c>
      <c r="T2636" s="12">
        <f t="shared" si="252"/>
        <v>42612.406493055561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3"/>
        <v>1</v>
      </c>
      <c r="P2637" s="8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4">
        <f t="shared" si="251"/>
        <v>42072.659270833334</v>
      </c>
      <c r="T2637" s="12">
        <f t="shared" si="252"/>
        <v>42037.700937500005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3"/>
        <v>1.873</v>
      </c>
      <c r="P2638" s="8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4">
        <f t="shared" si="251"/>
        <v>42658.791666666672</v>
      </c>
      <c r="T2638" s="12">
        <f t="shared" si="252"/>
        <v>42636.364745370374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3"/>
        <v>1.6619999999999999</v>
      </c>
      <c r="P2639" s="8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4">
        <f t="shared" si="251"/>
        <v>42655.299479166672</v>
      </c>
      <c r="T2639" s="12">
        <f t="shared" si="252"/>
        <v>42639.299479166672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3"/>
        <v>1.0172910662824208</v>
      </c>
      <c r="P2640" s="8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4">
        <f t="shared" si="251"/>
        <v>42019.663136574076</v>
      </c>
      <c r="T2640" s="12">
        <f t="shared" si="252"/>
        <v>41989.663136574076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3"/>
        <v>1.64</v>
      </c>
      <c r="P2641" s="8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4">
        <f t="shared" si="251"/>
        <v>42054.61513888889</v>
      </c>
      <c r="T2641" s="12">
        <f t="shared" si="252"/>
        <v>42024.61513888889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3"/>
        <v>1.0566666666666666</v>
      </c>
      <c r="P2642" s="8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4">
        <f t="shared" si="251"/>
        <v>42162.910578703704</v>
      </c>
      <c r="T2642" s="12">
        <f t="shared" si="252"/>
        <v>42102.910578703704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3"/>
        <v>0.01</v>
      </c>
      <c r="P2643" s="8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4">
        <f t="shared" si="251"/>
        <v>41897.589583333334</v>
      </c>
      <c r="T2643" s="12">
        <f t="shared" si="252"/>
        <v>41880.577118055553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3"/>
        <v>0</v>
      </c>
      <c r="P2644" s="8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4">
        <f t="shared" si="251"/>
        <v>42566.039583333331</v>
      </c>
      <c r="T2644" s="12">
        <f t="shared" si="252"/>
        <v>42535.996620370366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3"/>
        <v>0.33559730999999998</v>
      </c>
      <c r="P2645" s="8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4">
        <f t="shared" si="251"/>
        <v>42725.082638888889</v>
      </c>
      <c r="T2645" s="12">
        <f t="shared" si="252"/>
        <v>42689.332349537035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3"/>
        <v>2.053E-2</v>
      </c>
      <c r="P2646" s="8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4">
        <f t="shared" si="251"/>
        <v>42804.542071759264</v>
      </c>
      <c r="T2646" s="12">
        <f t="shared" si="252"/>
        <v>42774.542071759264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3"/>
        <v>0.105</v>
      </c>
      <c r="P2647" s="8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4">
        <f t="shared" si="251"/>
        <v>41951.634293981479</v>
      </c>
      <c r="T2647" s="12">
        <f t="shared" si="252"/>
        <v>41921.592627314814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3"/>
        <v>8.4172839999999999E-2</v>
      </c>
      <c r="P2648" s="8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4">
        <f t="shared" si="251"/>
        <v>42256.063298611116</v>
      </c>
      <c r="T2648" s="12">
        <f t="shared" si="252"/>
        <v>42226.063298611116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3"/>
        <v>1.44E-2</v>
      </c>
      <c r="P2649" s="8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4">
        <f t="shared" si="251"/>
        <v>42230.011793981481</v>
      </c>
      <c r="T2649" s="12">
        <f t="shared" si="252"/>
        <v>42200.011793981481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3"/>
        <v>8.8333333333333337E-3</v>
      </c>
      <c r="P2650" s="8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4">
        <f t="shared" si="251"/>
        <v>42438.464814814812</v>
      </c>
      <c r="T2650" s="12">
        <f t="shared" si="252"/>
        <v>42408.464814814812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3"/>
        <v>9.9200000000000004E-4</v>
      </c>
      <c r="P2651" s="8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4">
        <f t="shared" si="251"/>
        <v>42401.74700231482</v>
      </c>
      <c r="T2651" s="12">
        <f t="shared" si="252"/>
        <v>42341.74700231482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3"/>
        <v>5.966666666666667E-3</v>
      </c>
      <c r="P2652" s="8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4">
        <f t="shared" si="251"/>
        <v>42725.374340277776</v>
      </c>
      <c r="T2652" s="12">
        <f t="shared" si="252"/>
        <v>42695.374340277776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3"/>
        <v>1.8689285714285714E-2</v>
      </c>
      <c r="P2653" s="8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4">
        <f t="shared" si="251"/>
        <v>42355.555659722217</v>
      </c>
      <c r="T2653" s="12">
        <f t="shared" si="252"/>
        <v>42327.555659722217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3"/>
        <v>8.8500000000000002E-3</v>
      </c>
      <c r="P2654" s="8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4">
        <f t="shared" si="251"/>
        <v>41982.908854166672</v>
      </c>
      <c r="T2654" s="12">
        <f t="shared" si="252"/>
        <v>41952.908854166672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3"/>
        <v>0.1152156862745098</v>
      </c>
      <c r="P2655" s="8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4">
        <f t="shared" si="251"/>
        <v>41802.916666666664</v>
      </c>
      <c r="T2655" s="12">
        <f t="shared" si="252"/>
        <v>41771.401932870373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3"/>
        <v>5.1000000000000004E-4</v>
      </c>
      <c r="P2656" s="8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4">
        <f t="shared" si="251"/>
        <v>42115.309328703705</v>
      </c>
      <c r="T2656" s="12">
        <f t="shared" si="252"/>
        <v>42055.350995370376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3"/>
        <v>0.21033333333333334</v>
      </c>
      <c r="P2657" s="8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4">
        <f t="shared" si="251"/>
        <v>42409.583333333328</v>
      </c>
      <c r="T2657" s="12">
        <f t="shared" si="252"/>
        <v>42381.616284722222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3"/>
        <v>0.11436666666666667</v>
      </c>
      <c r="P2658" s="8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4">
        <f t="shared" si="251"/>
        <v>42806.541666666672</v>
      </c>
      <c r="T2658" s="12">
        <f t="shared" si="252"/>
        <v>42767.438518518517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3"/>
        <v>0.18737933333333334</v>
      </c>
      <c r="P2659" s="8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4">
        <f t="shared" si="251"/>
        <v>42584.8125</v>
      </c>
      <c r="T2659" s="12">
        <f t="shared" si="252"/>
        <v>42551.678854166668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3"/>
        <v>9.2857142857142856E-4</v>
      </c>
      <c r="P2660" s="8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4">
        <f t="shared" si="251"/>
        <v>42581.634189814817</v>
      </c>
      <c r="T2660" s="12">
        <f t="shared" si="252"/>
        <v>42551.634189814817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3"/>
        <v>2.720408163265306E-2</v>
      </c>
      <c r="P2661" s="8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4">
        <f t="shared" si="251"/>
        <v>42111.819560185191</v>
      </c>
      <c r="T2661" s="12">
        <f t="shared" si="252"/>
        <v>42081.819560185191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3"/>
        <v>9.5E-4</v>
      </c>
      <c r="P2662" s="8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4">
        <f t="shared" si="251"/>
        <v>42332.504837962959</v>
      </c>
      <c r="T2662" s="12">
        <f t="shared" si="252"/>
        <v>42272.463171296295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3"/>
        <v>1.0289999999999999</v>
      </c>
      <c r="P2663" s="8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4">
        <f t="shared" si="251"/>
        <v>41572.708449074074</v>
      </c>
      <c r="T2663" s="12">
        <f t="shared" si="252"/>
        <v>41542.708449074074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3"/>
        <v>1.0680000000000001</v>
      </c>
      <c r="P2664" s="8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4">
        <f t="shared" si="251"/>
        <v>42237.496678240743</v>
      </c>
      <c r="T2664" s="12">
        <f t="shared" si="252"/>
        <v>42207.496678240743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3"/>
        <v>1.0459624999999999</v>
      </c>
      <c r="P2665" s="8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4">
        <f t="shared" si="251"/>
        <v>42251.375</v>
      </c>
      <c r="T2665" s="12">
        <f t="shared" si="252"/>
        <v>42222.372766203705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3"/>
        <v>1.0342857142857143</v>
      </c>
      <c r="P2666" s="8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4">
        <f t="shared" si="251"/>
        <v>42347.040972222225</v>
      </c>
      <c r="T2666" s="12">
        <f t="shared" si="252"/>
        <v>42312.77542824074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3"/>
        <v>1.2314285714285715</v>
      </c>
      <c r="P2667" s="8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4">
        <f t="shared" si="251"/>
        <v>42128.645532407405</v>
      </c>
      <c r="T2667" s="12">
        <f t="shared" si="252"/>
        <v>42083.645532407405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3"/>
        <v>1.592951</v>
      </c>
      <c r="P2668" s="8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4">
        <f t="shared" si="251"/>
        <v>42272.625</v>
      </c>
      <c r="T2668" s="12">
        <f t="shared" si="252"/>
        <v>42235.514340277776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3"/>
        <v>1.1066666666666667</v>
      </c>
      <c r="P2669" s="8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4">
        <f t="shared" si="251"/>
        <v>42410.676111111112</v>
      </c>
      <c r="T2669" s="12">
        <f t="shared" si="252"/>
        <v>42380.676111111112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3"/>
        <v>1.7070000000000001</v>
      </c>
      <c r="P2670" s="8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4">
        <f t="shared" si="251"/>
        <v>42317.35555555555</v>
      </c>
      <c r="T2670" s="12">
        <f t="shared" si="252"/>
        <v>42275.338715277772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3"/>
        <v>1.25125</v>
      </c>
      <c r="P2671" s="8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4">
        <f t="shared" si="251"/>
        <v>42378.785833333335</v>
      </c>
      <c r="T2671" s="12">
        <f t="shared" si="252"/>
        <v>42318.785833333335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3"/>
        <v>6.4158609339642042E-2</v>
      </c>
      <c r="P2672" s="8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4">
        <f t="shared" si="251"/>
        <v>41848.770601851851</v>
      </c>
      <c r="T2672" s="12">
        <f t="shared" si="252"/>
        <v>41820.770601851851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3"/>
        <v>0.11344</v>
      </c>
      <c r="P2673" s="8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4">
        <f t="shared" si="251"/>
        <v>41992.568055555559</v>
      </c>
      <c r="T2673" s="12">
        <f t="shared" si="252"/>
        <v>41962.499027777783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3"/>
        <v>0.33189999999999997</v>
      </c>
      <c r="P2674" s="8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4">
        <f t="shared" si="251"/>
        <v>42366</v>
      </c>
      <c r="T2674" s="12">
        <f t="shared" si="252"/>
        <v>42344.634143518517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3"/>
        <v>0.27579999999999999</v>
      </c>
      <c r="P2675" s="8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4">
        <f t="shared" si="251"/>
        <v>41941.697916666664</v>
      </c>
      <c r="T2675" s="12">
        <f t="shared" si="252"/>
        <v>41912.291655092595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3"/>
        <v>0.62839999999999996</v>
      </c>
      <c r="P2676" s="8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4">
        <f t="shared" si="251"/>
        <v>42555.957638888889</v>
      </c>
      <c r="T2676" s="12">
        <f t="shared" si="252"/>
        <v>42529.382754629631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3"/>
        <v>7.5880000000000003E-2</v>
      </c>
      <c r="P2677" s="8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4">
        <f t="shared" si="251"/>
        <v>41953.649178240739</v>
      </c>
      <c r="T2677" s="12">
        <f t="shared" si="252"/>
        <v>41923.607511574075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3"/>
        <v>0.50380952380952382</v>
      </c>
      <c r="P2678" s="8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4">
        <f t="shared" si="251"/>
        <v>42512.374699074076</v>
      </c>
      <c r="T2678" s="12">
        <f t="shared" si="252"/>
        <v>42482.374699074076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3"/>
        <v>0.17512820512820512</v>
      </c>
      <c r="P2679" s="8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4">
        <f t="shared" si="251"/>
        <v>41822.779432870368</v>
      </c>
      <c r="T2679" s="12">
        <f t="shared" si="252"/>
        <v>41792.779432870368</v>
      </c>
    </row>
    <row r="2680" spans="1:20" ht="6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3"/>
        <v>1.3750000000000001E-4</v>
      </c>
      <c r="P2680" s="8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4">
        <f t="shared" si="251"/>
        <v>42271.548206018517</v>
      </c>
      <c r="T2680" s="12">
        <f t="shared" si="252"/>
        <v>42241.548206018517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3"/>
        <v>3.3E-3</v>
      </c>
      <c r="P2681" s="8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4">
        <f t="shared" si="251"/>
        <v>42062.751087962963</v>
      </c>
      <c r="T2681" s="12">
        <f t="shared" si="252"/>
        <v>42032.751087962963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3"/>
        <v>8.6250000000000007E-3</v>
      </c>
      <c r="P2682" s="8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4">
        <f t="shared" si="251"/>
        <v>42465.920034722221</v>
      </c>
      <c r="T2682" s="12">
        <f t="shared" si="252"/>
        <v>42435.961701388893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3"/>
        <v>6.875E-3</v>
      </c>
      <c r="P2683" s="8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4">
        <f t="shared" si="251"/>
        <v>41830.645254629628</v>
      </c>
      <c r="T2683" s="12">
        <f t="shared" si="252"/>
        <v>41805.645254629628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3"/>
        <v>0.28299999999999997</v>
      </c>
      <c r="P2684" s="8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4">
        <f t="shared" si="251"/>
        <v>41964.999305555553</v>
      </c>
      <c r="T2684" s="12">
        <f t="shared" si="252"/>
        <v>41932.621990740743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3"/>
        <v>2.3999999999999998E-3</v>
      </c>
      <c r="P2685" s="8">
        <f t="shared" si="248"/>
        <v>12</v>
      </c>
      <c r="Q2685" t="str">
        <f t="shared" si="249"/>
        <v>food</v>
      </c>
      <c r="R2685" t="str">
        <f t="shared" si="250"/>
        <v>food trucks</v>
      </c>
      <c r="S2685" s="14">
        <f t="shared" si="251"/>
        <v>42064.50509259259</v>
      </c>
      <c r="T2685" s="12">
        <f t="shared" si="252"/>
        <v>42034.50509259259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3"/>
        <v>1.1428571428571429E-2</v>
      </c>
      <c r="P2686" s="8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4">
        <f t="shared" si="251"/>
        <v>41860.664641203701</v>
      </c>
      <c r="T2686" s="12">
        <f t="shared" si="252"/>
        <v>41820.664641203701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3"/>
        <v>2.0000000000000001E-4</v>
      </c>
      <c r="P2687" s="8">
        <f t="shared" si="248"/>
        <v>10</v>
      </c>
      <c r="Q2687" t="str">
        <f t="shared" si="249"/>
        <v>food</v>
      </c>
      <c r="R2687" t="str">
        <f t="shared" si="250"/>
        <v>food trucks</v>
      </c>
      <c r="S2687" s="14">
        <f t="shared" si="251"/>
        <v>42121.404282407413</v>
      </c>
      <c r="T2687" s="12">
        <f t="shared" si="252"/>
        <v>42061.44594907407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3"/>
        <v>0</v>
      </c>
      <c r="P2688" s="8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4">
        <f t="shared" si="251"/>
        <v>41912.724803240737</v>
      </c>
      <c r="T2688" s="12">
        <f t="shared" si="252"/>
        <v>41892.724803240737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3"/>
        <v>0</v>
      </c>
      <c r="P2689" s="8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4">
        <f t="shared" si="251"/>
        <v>42184.39025462963</v>
      </c>
      <c r="T2689" s="12">
        <f t="shared" si="252"/>
        <v>42154.39025462963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3"/>
        <v>1.48E-3</v>
      </c>
      <c r="P2690" s="8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4">
        <f t="shared" si="251"/>
        <v>42058.875</v>
      </c>
      <c r="T2690" s="12">
        <f t="shared" si="252"/>
        <v>42027.868865740747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3"/>
        <v>2.8571428571428571E-5</v>
      </c>
      <c r="P2691" s="8">
        <f t="shared" ref="P2691:P2754" si="254">E2691/L2691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14">
        <f t="shared" ref="S2691:S2754" si="257">(((I2691/60)/60)/24)+DATE(1970,1,1)+(-6/24)</f>
        <v>42581.711689814809</v>
      </c>
      <c r="T2691" s="12">
        <f t="shared" ref="T2691:T2754" si="258">(((J2691/60)/60)/24)+DATE(1970,1,1)+(-6/24)</f>
        <v>42551.711689814809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259">E2692/D2692</f>
        <v>0.107325</v>
      </c>
      <c r="P2692" s="8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4">
        <f t="shared" si="257"/>
        <v>42157.855046296296</v>
      </c>
      <c r="T2692" s="12">
        <f t="shared" si="258"/>
        <v>42112.855046296296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9"/>
        <v>5.3846153846153844E-4</v>
      </c>
      <c r="P2693" s="8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4">
        <f t="shared" si="257"/>
        <v>42134.474039351851</v>
      </c>
      <c r="T2693" s="12">
        <f t="shared" si="258"/>
        <v>42089.474039351851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9"/>
        <v>7.1428571428571426E-3</v>
      </c>
      <c r="P2694" s="8">
        <f t="shared" si="254"/>
        <v>25</v>
      </c>
      <c r="Q2694" t="str">
        <f t="shared" si="255"/>
        <v>food</v>
      </c>
      <c r="R2694" t="str">
        <f t="shared" si="256"/>
        <v>food trucks</v>
      </c>
      <c r="S2694" s="14">
        <f t="shared" si="257"/>
        <v>42088.042361111111</v>
      </c>
      <c r="T2694" s="12">
        <f t="shared" si="258"/>
        <v>42058.084027777775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9"/>
        <v>8.0000000000000002E-3</v>
      </c>
      <c r="P2695" s="8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4">
        <f t="shared" si="257"/>
        <v>41863.888495370367</v>
      </c>
      <c r="T2695" s="12">
        <f t="shared" si="258"/>
        <v>41833.888495370367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9"/>
        <v>3.3333333333333335E-5</v>
      </c>
      <c r="P2696" s="8">
        <f t="shared" si="254"/>
        <v>1</v>
      </c>
      <c r="Q2696" t="str">
        <f t="shared" si="255"/>
        <v>food</v>
      </c>
      <c r="R2696" t="str">
        <f t="shared" si="256"/>
        <v>food trucks</v>
      </c>
      <c r="S2696" s="14">
        <f t="shared" si="257"/>
        <v>41907.890497685185</v>
      </c>
      <c r="T2696" s="12">
        <f t="shared" si="258"/>
        <v>41877.890497685185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9"/>
        <v>4.7333333333333333E-3</v>
      </c>
      <c r="P2697" s="8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4">
        <f t="shared" si="257"/>
        <v>42107.89025462963</v>
      </c>
      <c r="T2697" s="12">
        <f t="shared" si="258"/>
        <v>42047.931921296295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9"/>
        <v>5.6500000000000002E-2</v>
      </c>
      <c r="P2698" s="8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4">
        <f t="shared" si="257"/>
        <v>41998.594444444447</v>
      </c>
      <c r="T2698" s="12">
        <f t="shared" si="258"/>
        <v>41964.594444444447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9"/>
        <v>0.26352173913043481</v>
      </c>
      <c r="P2699" s="8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4">
        <f t="shared" si="257"/>
        <v>42218.666666666672</v>
      </c>
      <c r="T2699" s="12">
        <f t="shared" si="258"/>
        <v>42187.690081018518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9"/>
        <v>3.2512500000000002E-3</v>
      </c>
      <c r="P2700" s="8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4">
        <f t="shared" si="257"/>
        <v>41817.648240740738</v>
      </c>
      <c r="T2700" s="12">
        <f t="shared" si="258"/>
        <v>41787.648240740738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9"/>
        <v>0</v>
      </c>
      <c r="P2701" s="8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4">
        <f t="shared" si="257"/>
        <v>41859.646562499998</v>
      </c>
      <c r="T2701" s="12">
        <f t="shared" si="258"/>
        <v>41829.646562499998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9"/>
        <v>7.0007000700070005E-3</v>
      </c>
      <c r="P2702" s="8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4">
        <f t="shared" si="257"/>
        <v>41900.62467592593</v>
      </c>
      <c r="T2702" s="12">
        <f t="shared" si="258"/>
        <v>41870.62467592593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9"/>
        <v>0.46176470588235297</v>
      </c>
      <c r="P2703" s="8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4">
        <f t="shared" si="257"/>
        <v>42832.483032407406</v>
      </c>
      <c r="T2703" s="12">
        <f t="shared" si="258"/>
        <v>42801.524699074071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9"/>
        <v>0.34410000000000002</v>
      </c>
      <c r="P2704" s="8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4">
        <f t="shared" si="257"/>
        <v>42830.510150462964</v>
      </c>
      <c r="T2704" s="12">
        <f t="shared" si="258"/>
        <v>42800.551817129628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9"/>
        <v>1.0375000000000001</v>
      </c>
      <c r="P2705" s="8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4">
        <f t="shared" si="257"/>
        <v>42816.398495370369</v>
      </c>
      <c r="T2705" s="12">
        <f t="shared" si="258"/>
        <v>42756.440162037034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9"/>
        <v>6.0263157894736845E-2</v>
      </c>
      <c r="P2706" s="8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4">
        <f t="shared" si="257"/>
        <v>42830.570763888885</v>
      </c>
      <c r="T2706" s="12">
        <f t="shared" si="258"/>
        <v>42787.612430555557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9"/>
        <v>0.10539393939393939</v>
      </c>
      <c r="P2707" s="8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4">
        <f t="shared" si="257"/>
        <v>42818.624513888892</v>
      </c>
      <c r="T2707" s="12">
        <f t="shared" si="258"/>
        <v>42773.666180555556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9"/>
        <v>1.1229714285714285</v>
      </c>
      <c r="P2708" s="8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4">
        <f t="shared" si="257"/>
        <v>41928.040972222225</v>
      </c>
      <c r="T2708" s="12">
        <f t="shared" si="258"/>
        <v>41899.044942129629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9"/>
        <v>3.50844625</v>
      </c>
      <c r="P2709" s="8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4">
        <f t="shared" si="257"/>
        <v>41421.040972222225</v>
      </c>
      <c r="T2709" s="12">
        <f t="shared" si="258"/>
        <v>41391.532905092594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9"/>
        <v>2.3321535</v>
      </c>
      <c r="P2710" s="8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4">
        <f t="shared" si="257"/>
        <v>42572.448217592595</v>
      </c>
      <c r="T2710" s="12">
        <f t="shared" si="258"/>
        <v>42512.448217592595</v>
      </c>
    </row>
    <row r="2711" spans="1:20" ht="6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9"/>
        <v>1.01606</v>
      </c>
      <c r="P2711" s="8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4">
        <f t="shared" si="257"/>
        <v>42646.915972222225</v>
      </c>
      <c r="T2711" s="12">
        <f t="shared" si="258"/>
        <v>42611.899780092594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9"/>
        <v>1.5390035000000002</v>
      </c>
      <c r="P2712" s="8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4">
        <f t="shared" si="257"/>
        <v>41859.833333333336</v>
      </c>
      <c r="T2712" s="12">
        <f t="shared" si="258"/>
        <v>41827.979490740741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9"/>
        <v>1.007161125319693</v>
      </c>
      <c r="P2713" s="8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4">
        <f t="shared" si="257"/>
        <v>41810.667361111111</v>
      </c>
      <c r="T2713" s="12">
        <f t="shared" si="258"/>
        <v>41780.495254629634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9"/>
        <v>1.3138181818181818</v>
      </c>
      <c r="P2714" s="8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4">
        <f t="shared" si="257"/>
        <v>41468.5</v>
      </c>
      <c r="T2714" s="12">
        <f t="shared" si="258"/>
        <v>41431.812037037038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9"/>
        <v>1.0224133333333334</v>
      </c>
      <c r="P2715" s="8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4">
        <f t="shared" si="257"/>
        <v>42362.403749999998</v>
      </c>
      <c r="T2715" s="12">
        <f t="shared" si="258"/>
        <v>42322.403749999998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9"/>
        <v>1.1635599999999999</v>
      </c>
      <c r="P2716" s="8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4">
        <f t="shared" si="257"/>
        <v>42657.708333333328</v>
      </c>
      <c r="T2716" s="12">
        <f t="shared" si="258"/>
        <v>42629.405046296291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9"/>
        <v>2.6462241666666664</v>
      </c>
      <c r="P2717" s="8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4">
        <f t="shared" si="257"/>
        <v>42421.148472222223</v>
      </c>
      <c r="T2717" s="12">
        <f t="shared" si="258"/>
        <v>42387.148472222223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9"/>
        <v>1.1998010000000001</v>
      </c>
      <c r="P2718" s="8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4">
        <f t="shared" si="257"/>
        <v>42285.083252314813</v>
      </c>
      <c r="T2718" s="12">
        <f t="shared" si="258"/>
        <v>42255.083252314813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9"/>
        <v>1.2010400000000001</v>
      </c>
      <c r="P2719" s="8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4">
        <f t="shared" si="257"/>
        <v>41979.706585648149</v>
      </c>
      <c r="T2719" s="12">
        <f t="shared" si="258"/>
        <v>41934.664918981485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9"/>
        <v>1.0358333333333334</v>
      </c>
      <c r="P2720" s="8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4">
        <f t="shared" si="257"/>
        <v>42493.708333333328</v>
      </c>
      <c r="T2720" s="12">
        <f t="shared" si="258"/>
        <v>42465.346585648149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9"/>
        <v>1.0883333333333334</v>
      </c>
      <c r="P2721" s="8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4">
        <f t="shared" si="257"/>
        <v>42477.739513888882</v>
      </c>
      <c r="T2721" s="12">
        <f t="shared" si="258"/>
        <v>42417.781180555554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9"/>
        <v>1.1812400000000001</v>
      </c>
      <c r="P2722" s="8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4">
        <f t="shared" si="257"/>
        <v>42685.257557870369</v>
      </c>
      <c r="T2722" s="12">
        <f t="shared" si="258"/>
        <v>42655.215891203698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9"/>
        <v>14.62</v>
      </c>
      <c r="P2723" s="8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4">
        <f t="shared" si="257"/>
        <v>41523.541666666664</v>
      </c>
      <c r="T2723" s="12">
        <f t="shared" si="258"/>
        <v>41493.293958333335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9"/>
        <v>2.5253999999999999</v>
      </c>
      <c r="P2724" s="8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4">
        <f t="shared" si="257"/>
        <v>42764.607094907406</v>
      </c>
      <c r="T2724" s="12">
        <f t="shared" si="258"/>
        <v>42704.607094907406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9"/>
        <v>1.4005000000000001</v>
      </c>
      <c r="P2725" s="8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4">
        <f t="shared" si="257"/>
        <v>42004.630648148144</v>
      </c>
      <c r="T2725" s="12">
        <f t="shared" si="258"/>
        <v>41944.58898148148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9"/>
        <v>2.9687520259319289</v>
      </c>
      <c r="P2726" s="8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4">
        <f t="shared" si="257"/>
        <v>42231.07707175926</v>
      </c>
      <c r="T2726" s="12">
        <f t="shared" si="258"/>
        <v>42199.07707175926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9"/>
        <v>1.445425</v>
      </c>
      <c r="P2727" s="8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4">
        <f t="shared" si="257"/>
        <v>42795.494618055556</v>
      </c>
      <c r="T2727" s="12">
        <f t="shared" si="258"/>
        <v>42745.494618055556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9"/>
        <v>1.05745</v>
      </c>
      <c r="P2728" s="8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4">
        <f t="shared" si="257"/>
        <v>42482.329988425925</v>
      </c>
      <c r="T2728" s="12">
        <f t="shared" si="258"/>
        <v>42452.329988425925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9"/>
        <v>4.9321000000000002</v>
      </c>
      <c r="P2729" s="8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4">
        <f t="shared" si="257"/>
        <v>42223.426655092597</v>
      </c>
      <c r="T2729" s="12">
        <f t="shared" si="258"/>
        <v>42198.426655092597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9"/>
        <v>2.0182666666666669</v>
      </c>
      <c r="P2730" s="8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4">
        <f t="shared" si="257"/>
        <v>42368.34993055556</v>
      </c>
      <c r="T2730" s="12">
        <f t="shared" si="258"/>
        <v>42333.34993055556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9"/>
        <v>1.0444</v>
      </c>
      <c r="P2731" s="8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4">
        <f t="shared" si="257"/>
        <v>42124.990706018521</v>
      </c>
      <c r="T2731" s="12">
        <f t="shared" si="258"/>
        <v>42094.990706018521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9"/>
        <v>1.7029262962962963</v>
      </c>
      <c r="P2732" s="8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4">
        <f t="shared" si="257"/>
        <v>41386.291377314818</v>
      </c>
      <c r="T2732" s="12">
        <f t="shared" si="258"/>
        <v>41351.291377314818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9"/>
        <v>1.0430333333333333</v>
      </c>
      <c r="P2733" s="8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4">
        <f t="shared" si="257"/>
        <v>41929.916666666664</v>
      </c>
      <c r="T2733" s="12">
        <f t="shared" si="258"/>
        <v>41872.275717592594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9"/>
        <v>1.1825000000000001</v>
      </c>
      <c r="P2734" s="8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4">
        <f t="shared" si="257"/>
        <v>41421.75</v>
      </c>
      <c r="T2734" s="12">
        <f t="shared" si="258"/>
        <v>41389.558194444442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9"/>
        <v>1.07538</v>
      </c>
      <c r="P2735" s="8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4">
        <f t="shared" si="257"/>
        <v>42103.981180555551</v>
      </c>
      <c r="T2735" s="12">
        <f t="shared" si="258"/>
        <v>42044.022847222222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9"/>
        <v>22603</v>
      </c>
      <c r="P2736" s="8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4">
        <f t="shared" si="257"/>
        <v>42656.665972222225</v>
      </c>
      <c r="T2736" s="12">
        <f t="shared" si="258"/>
        <v>42626.418888888889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9"/>
        <v>9.7813466666666677</v>
      </c>
      <c r="P2737" s="8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4">
        <f t="shared" si="257"/>
        <v>41346.583333333336</v>
      </c>
      <c r="T2737" s="12">
        <f t="shared" si="258"/>
        <v>41315.870949074073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9"/>
        <v>1.2290000000000001</v>
      </c>
      <c r="P2738" s="8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4">
        <f t="shared" si="257"/>
        <v>41752.416354166664</v>
      </c>
      <c r="T2738" s="12">
        <f t="shared" si="258"/>
        <v>41722.416354166664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9"/>
        <v>2.4606080000000001</v>
      </c>
      <c r="P2739" s="8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4">
        <f t="shared" si="257"/>
        <v>41654.541666666664</v>
      </c>
      <c r="T2739" s="12">
        <f t="shared" si="258"/>
        <v>41611.667673611111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9"/>
        <v>1.4794</v>
      </c>
      <c r="P2740" s="8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4">
        <f t="shared" si="257"/>
        <v>42679.893564814818</v>
      </c>
      <c r="T2740" s="12">
        <f t="shared" si="258"/>
        <v>42619.893564814818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9"/>
        <v>3.8409090909090908</v>
      </c>
      <c r="P2741" s="8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4">
        <f t="shared" si="257"/>
        <v>41764.637928240743</v>
      </c>
      <c r="T2741" s="12">
        <f t="shared" si="258"/>
        <v>41719.637928240743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9"/>
        <v>1.0333333333333334</v>
      </c>
      <c r="P2742" s="8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4">
        <f t="shared" si="257"/>
        <v>42074.74018518519</v>
      </c>
      <c r="T2742" s="12">
        <f t="shared" si="258"/>
        <v>42044.781851851847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9"/>
        <v>4.3750000000000004E-3</v>
      </c>
      <c r="P2743" s="8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4">
        <f t="shared" si="257"/>
        <v>41931.838194444441</v>
      </c>
      <c r="T2743" s="12">
        <f t="shared" si="258"/>
        <v>41911.407430555555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9"/>
        <v>0.29239999999999999</v>
      </c>
      <c r="P2744" s="8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4">
        <f t="shared" si="257"/>
        <v>41044.469756944447</v>
      </c>
      <c r="T2744" s="12">
        <f t="shared" si="258"/>
        <v>41030.469756944447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9"/>
        <v>0</v>
      </c>
      <c r="P2745" s="8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4">
        <f t="shared" si="257"/>
        <v>42662.078784722224</v>
      </c>
      <c r="T2745" s="12">
        <f t="shared" si="258"/>
        <v>42632.078784722224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9"/>
        <v>5.2187499999999998E-2</v>
      </c>
      <c r="P2746" s="8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4">
        <f t="shared" si="257"/>
        <v>40967.812476851854</v>
      </c>
      <c r="T2746" s="12">
        <f t="shared" si="258"/>
        <v>40937.812476851854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9"/>
        <v>0.21887499999999999</v>
      </c>
      <c r="P2747" s="8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4">
        <f t="shared" si="257"/>
        <v>41104.738055555557</v>
      </c>
      <c r="T2747" s="12">
        <f t="shared" si="258"/>
        <v>41044.738055555557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9"/>
        <v>0.26700000000000002</v>
      </c>
      <c r="P2748" s="8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4">
        <f t="shared" si="257"/>
        <v>41880.531377314815</v>
      </c>
      <c r="T2748" s="12">
        <f t="shared" si="258"/>
        <v>41850.531377314815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9"/>
        <v>0.28000000000000003</v>
      </c>
      <c r="P2749" s="8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4">
        <f t="shared" si="257"/>
        <v>41075.881944444445</v>
      </c>
      <c r="T2749" s="12">
        <f t="shared" si="258"/>
        <v>41044.39811342593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9"/>
        <v>1.06E-2</v>
      </c>
      <c r="P2750" s="8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4">
        <f t="shared" si="257"/>
        <v>42615.4606712963</v>
      </c>
      <c r="T2750" s="12">
        <f t="shared" si="258"/>
        <v>42585.4606712963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9"/>
        <v>1.0999999999999999E-2</v>
      </c>
      <c r="P2751" s="8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4">
        <f t="shared" si="257"/>
        <v>42098.507372685184</v>
      </c>
      <c r="T2751" s="12">
        <f t="shared" si="258"/>
        <v>42068.549039351856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9"/>
        <v>0</v>
      </c>
      <c r="P2752" s="8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4">
        <f t="shared" si="257"/>
        <v>41090.583333333336</v>
      </c>
      <c r="T2752" s="12">
        <f t="shared" si="258"/>
        <v>41078.649826388886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9"/>
        <v>0</v>
      </c>
      <c r="P2753" s="8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4">
        <f t="shared" si="257"/>
        <v>41807.637060185189</v>
      </c>
      <c r="T2753" s="12">
        <f t="shared" si="258"/>
        <v>41747.637060185189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9"/>
        <v>0.11458333333333333</v>
      </c>
      <c r="P2754" s="8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4">
        <f t="shared" si="257"/>
        <v>40895.515092592592</v>
      </c>
      <c r="T2754" s="12">
        <f t="shared" si="258"/>
        <v>40855.515092592592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9"/>
        <v>0.19</v>
      </c>
      <c r="P2755" s="8">
        <f t="shared" ref="P2755:P2818" si="260">E2755/L2755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14">
        <f t="shared" ref="S2755:S2818" si="263">(((I2755/60)/60)/24)+DATE(1970,1,1)+(-6/24)</f>
        <v>41147.650729166664</v>
      </c>
      <c r="T2755" s="12">
        <f t="shared" ref="T2755:T2818" si="264">(((J2755/60)/60)/24)+DATE(1970,1,1)+(-6/24)</f>
        <v>41117.650729166664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265">E2756/D2756</f>
        <v>0</v>
      </c>
      <c r="P2756" s="8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4">
        <f t="shared" si="263"/>
        <v>41893.386006944449</v>
      </c>
      <c r="T2756" s="12">
        <f t="shared" si="264"/>
        <v>41863.386006944449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5"/>
        <v>0.52</v>
      </c>
      <c r="P2757" s="8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4">
        <f t="shared" si="263"/>
        <v>42102.540821759263</v>
      </c>
      <c r="T2757" s="12">
        <f t="shared" si="264"/>
        <v>42072.540821759263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5"/>
        <v>0.1048</v>
      </c>
      <c r="P2758" s="8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4">
        <f t="shared" si="263"/>
        <v>41650.65047453704</v>
      </c>
      <c r="T2758" s="12">
        <f t="shared" si="264"/>
        <v>41620.65047453704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5"/>
        <v>6.6666666666666671E-3</v>
      </c>
      <c r="P2759" s="8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4">
        <f t="shared" si="263"/>
        <v>42588.40662037037</v>
      </c>
      <c r="T2759" s="12">
        <f t="shared" si="264"/>
        <v>42573.40662037037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5"/>
        <v>0.11700000000000001</v>
      </c>
      <c r="P2760" s="8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4">
        <f t="shared" si="263"/>
        <v>42653.191932870366</v>
      </c>
      <c r="T2760" s="12">
        <f t="shared" si="264"/>
        <v>42639.191932870366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5"/>
        <v>0.105</v>
      </c>
      <c r="P2761" s="8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4">
        <f t="shared" si="263"/>
        <v>42567.11650462963</v>
      </c>
      <c r="T2761" s="12">
        <f t="shared" si="264"/>
        <v>42524.11650462963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5"/>
        <v>0</v>
      </c>
      <c r="P2762" s="8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4">
        <f t="shared" si="263"/>
        <v>41445.211319444446</v>
      </c>
      <c r="T2762" s="12">
        <f t="shared" si="264"/>
        <v>41415.211319444446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5"/>
        <v>7.1999999999999998E-3</v>
      </c>
      <c r="P2763" s="8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4">
        <f t="shared" si="263"/>
        <v>41276.813576388886</v>
      </c>
      <c r="T2763" s="12">
        <f t="shared" si="264"/>
        <v>41246.813576388886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5"/>
        <v>7.6923076923076927E-3</v>
      </c>
      <c r="P2764" s="8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4">
        <f t="shared" si="263"/>
        <v>40986.745312500003</v>
      </c>
      <c r="T2764" s="12">
        <f t="shared" si="264"/>
        <v>40926.786979166667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5"/>
        <v>2.2842639593908631E-3</v>
      </c>
      <c r="P2765" s="8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4">
        <f t="shared" si="263"/>
        <v>41418.329675925925</v>
      </c>
      <c r="T2765" s="12">
        <f t="shared" si="264"/>
        <v>41373.329675925925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5"/>
        <v>1.125E-2</v>
      </c>
      <c r="P2766" s="8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4">
        <f t="shared" si="263"/>
        <v>41059.541666666664</v>
      </c>
      <c r="T2766" s="12">
        <f t="shared" si="264"/>
        <v>41030.042025462964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5"/>
        <v>0</v>
      </c>
      <c r="P2767" s="8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4">
        <f t="shared" si="263"/>
        <v>41210.329027777778</v>
      </c>
      <c r="T2767" s="12">
        <f t="shared" si="264"/>
        <v>41194.329027777778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5"/>
        <v>0.02</v>
      </c>
      <c r="P2768" s="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4">
        <f t="shared" si="263"/>
        <v>40766.418032407404</v>
      </c>
      <c r="T2768" s="12">
        <f t="shared" si="264"/>
        <v>40736.418032407404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5"/>
        <v>8.5000000000000006E-3</v>
      </c>
      <c r="P2769" s="8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4">
        <f t="shared" si="263"/>
        <v>42232.708912037036</v>
      </c>
      <c r="T2769" s="12">
        <f t="shared" si="264"/>
        <v>42172.708912037036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5"/>
        <v>0.14314285714285716</v>
      </c>
      <c r="P2770" s="8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4">
        <f t="shared" si="263"/>
        <v>40997.323182870372</v>
      </c>
      <c r="T2770" s="12">
        <f t="shared" si="264"/>
        <v>40967.364849537036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5"/>
        <v>2.5000000000000001E-3</v>
      </c>
      <c r="P2771" s="8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4">
        <f t="shared" si="263"/>
        <v>41795.576273148145</v>
      </c>
      <c r="T2771" s="12">
        <f t="shared" si="264"/>
        <v>41745.576273148145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5"/>
        <v>0.1041125</v>
      </c>
      <c r="P2772" s="8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4">
        <f t="shared" si="263"/>
        <v>41716.413541666669</v>
      </c>
      <c r="T2772" s="12">
        <f t="shared" si="264"/>
        <v>41686.455208333333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5"/>
        <v>0</v>
      </c>
      <c r="P2773" s="8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4">
        <f t="shared" si="263"/>
        <v>41306.458333333336</v>
      </c>
      <c r="T2773" s="12">
        <f t="shared" si="264"/>
        <v>41257.281712962962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5"/>
        <v>0</v>
      </c>
      <c r="P2774" s="8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4">
        <f t="shared" si="263"/>
        <v>41552.619143518517</v>
      </c>
      <c r="T2774" s="12">
        <f t="shared" si="264"/>
        <v>41537.619143518517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5"/>
        <v>1.8867924528301887E-3</v>
      </c>
      <c r="P2775" s="8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4">
        <f t="shared" si="263"/>
        <v>42484.61482638889</v>
      </c>
      <c r="T2775" s="12">
        <f t="shared" si="264"/>
        <v>42474.61482638889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5"/>
        <v>0.14249999999999999</v>
      </c>
      <c r="P2776" s="8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4">
        <f t="shared" si="263"/>
        <v>41340.876481481479</v>
      </c>
      <c r="T2776" s="12">
        <f t="shared" si="264"/>
        <v>41310.876481481479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5"/>
        <v>0.03</v>
      </c>
      <c r="P2777" s="8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4">
        <f t="shared" si="263"/>
        <v>40892.763356481482</v>
      </c>
      <c r="T2777" s="12">
        <f t="shared" si="264"/>
        <v>40862.763356481482</v>
      </c>
    </row>
    <row r="2778" spans="1:20" ht="6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5"/>
        <v>7.8809523809523815E-2</v>
      </c>
      <c r="P2778" s="8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4">
        <f t="shared" si="263"/>
        <v>42167.047175925924</v>
      </c>
      <c r="T2778" s="12">
        <f t="shared" si="264"/>
        <v>42136.047175925924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5"/>
        <v>3.3333333333333335E-3</v>
      </c>
      <c r="P2779" s="8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4">
        <f t="shared" si="263"/>
        <v>42202.419027777782</v>
      </c>
      <c r="T2779" s="12">
        <f t="shared" si="264"/>
        <v>42172.419027777782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5"/>
        <v>0.25545454545454543</v>
      </c>
      <c r="P2780" s="8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4">
        <f t="shared" si="263"/>
        <v>41876.728078703702</v>
      </c>
      <c r="T2780" s="12">
        <f t="shared" si="264"/>
        <v>41846.728078703702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5"/>
        <v>2.12E-2</v>
      </c>
      <c r="P2781" s="8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4">
        <f t="shared" si="263"/>
        <v>42330.377557870372</v>
      </c>
      <c r="T2781" s="12">
        <f t="shared" si="264"/>
        <v>42300.335891203707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5"/>
        <v>0</v>
      </c>
      <c r="P2782" s="8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4">
        <f t="shared" si="263"/>
        <v>42804.197777777779</v>
      </c>
      <c r="T2782" s="12">
        <f t="shared" si="264"/>
        <v>42774.197777777779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5"/>
        <v>1.0528</v>
      </c>
      <c r="P2783" s="8">
        <f t="shared" si="260"/>
        <v>47</v>
      </c>
      <c r="Q2783" t="str">
        <f t="shared" si="261"/>
        <v>theater</v>
      </c>
      <c r="R2783" t="str">
        <f t="shared" si="262"/>
        <v>plays</v>
      </c>
      <c r="S2783" s="14">
        <f t="shared" si="263"/>
        <v>42047.041666666672</v>
      </c>
      <c r="T2783" s="12">
        <f t="shared" si="264"/>
        <v>42018.69159722222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5"/>
        <v>1.2</v>
      </c>
      <c r="P2784" s="8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4">
        <f t="shared" si="263"/>
        <v>42051.957638888889</v>
      </c>
      <c r="T2784" s="12">
        <f t="shared" si="264"/>
        <v>42026.674976851849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5"/>
        <v>1.145</v>
      </c>
      <c r="P2785" s="8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4">
        <f t="shared" si="263"/>
        <v>42117.285254629634</v>
      </c>
      <c r="T2785" s="12">
        <f t="shared" si="264"/>
        <v>42103.285254629634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5"/>
        <v>1.19</v>
      </c>
      <c r="P2786" s="8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4">
        <f t="shared" si="263"/>
        <v>41941.537534722222</v>
      </c>
      <c r="T2786" s="12">
        <f t="shared" si="264"/>
        <v>41920.537534722222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5"/>
        <v>1.0468</v>
      </c>
      <c r="P2787" s="8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4">
        <f t="shared" si="263"/>
        <v>42587.625</v>
      </c>
      <c r="T2787" s="12">
        <f t="shared" si="264"/>
        <v>42557.939432870371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5"/>
        <v>1.1783999999999999</v>
      </c>
      <c r="P2788" s="8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4">
        <f t="shared" si="263"/>
        <v>41829.319212962961</v>
      </c>
      <c r="T2788" s="12">
        <f t="shared" si="264"/>
        <v>41815.319212962961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5"/>
        <v>1.1970000000000001</v>
      </c>
      <c r="P2789" s="8">
        <f t="shared" si="260"/>
        <v>31.5</v>
      </c>
      <c r="Q2789" t="str">
        <f t="shared" si="261"/>
        <v>theater</v>
      </c>
      <c r="R2789" t="str">
        <f t="shared" si="262"/>
        <v>plays</v>
      </c>
      <c r="S2789" s="14">
        <f t="shared" si="263"/>
        <v>41837.948518518519</v>
      </c>
      <c r="T2789" s="12">
        <f t="shared" si="264"/>
        <v>41807.948518518519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5"/>
        <v>1.0249999999999999</v>
      </c>
      <c r="P2790" s="8">
        <f t="shared" si="260"/>
        <v>102.5</v>
      </c>
      <c r="Q2790" t="str">
        <f t="shared" si="261"/>
        <v>theater</v>
      </c>
      <c r="R2790" t="str">
        <f t="shared" si="262"/>
        <v>plays</v>
      </c>
      <c r="S2790" s="14">
        <f t="shared" si="263"/>
        <v>42580.451886574068</v>
      </c>
      <c r="T2790" s="12">
        <f t="shared" si="264"/>
        <v>42550.451886574068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5"/>
        <v>1.0116666666666667</v>
      </c>
      <c r="P2791" s="8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4">
        <f t="shared" si="263"/>
        <v>42074.916666666672</v>
      </c>
      <c r="T2791" s="12">
        <f t="shared" si="264"/>
        <v>42055.763124999998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5"/>
        <v>1.0533333333333332</v>
      </c>
      <c r="P2792" s="8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4">
        <f t="shared" si="263"/>
        <v>42046.688692129625</v>
      </c>
      <c r="T2792" s="12">
        <f t="shared" si="264"/>
        <v>42016.688692129625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5"/>
        <v>1.0249999999999999</v>
      </c>
      <c r="P2793" s="8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4">
        <f t="shared" si="263"/>
        <v>42621.916666666672</v>
      </c>
      <c r="T2793" s="12">
        <f t="shared" si="264"/>
        <v>42591.649988425925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5"/>
        <v>1.0760000000000001</v>
      </c>
      <c r="P2794" s="8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4">
        <f t="shared" si="263"/>
        <v>42227.981006944443</v>
      </c>
      <c r="T2794" s="12">
        <f t="shared" si="264"/>
        <v>42182.981006944443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5"/>
        <v>1.105675</v>
      </c>
      <c r="P2795" s="8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4">
        <f t="shared" si="263"/>
        <v>42206.169039351851</v>
      </c>
      <c r="T2795" s="12">
        <f t="shared" si="264"/>
        <v>42176.169039351851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5"/>
        <v>1.5</v>
      </c>
      <c r="P2796" s="8">
        <f t="shared" si="260"/>
        <v>25</v>
      </c>
      <c r="Q2796" t="str">
        <f t="shared" si="261"/>
        <v>theater</v>
      </c>
      <c r="R2796" t="str">
        <f t="shared" si="262"/>
        <v>plays</v>
      </c>
      <c r="S2796" s="14">
        <f t="shared" si="263"/>
        <v>42432.541666666672</v>
      </c>
      <c r="T2796" s="12">
        <f t="shared" si="264"/>
        <v>42416.441655092596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5"/>
        <v>1.0428571428571429</v>
      </c>
      <c r="P2797" s="8">
        <f t="shared" si="260"/>
        <v>36.5</v>
      </c>
      <c r="Q2797" t="str">
        <f t="shared" si="261"/>
        <v>theater</v>
      </c>
      <c r="R2797" t="str">
        <f t="shared" si="262"/>
        <v>plays</v>
      </c>
      <c r="S2797" s="14">
        <f t="shared" si="263"/>
        <v>41796.708333333336</v>
      </c>
      <c r="T2797" s="12">
        <f t="shared" si="264"/>
        <v>41780.275937500002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5"/>
        <v>1.155</v>
      </c>
      <c r="P2798" s="8">
        <f t="shared" si="260"/>
        <v>44</v>
      </c>
      <c r="Q2798" t="str">
        <f t="shared" si="261"/>
        <v>theater</v>
      </c>
      <c r="R2798" t="str">
        <f t="shared" si="262"/>
        <v>plays</v>
      </c>
      <c r="S2798" s="14">
        <f t="shared" si="263"/>
        <v>41825.278101851851</v>
      </c>
      <c r="T2798" s="12">
        <f t="shared" si="264"/>
        <v>41795.278101851851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5"/>
        <v>1.02645125</v>
      </c>
      <c r="P2799" s="8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4">
        <f t="shared" si="263"/>
        <v>41828.69027777778</v>
      </c>
      <c r="T2799" s="12">
        <f t="shared" si="264"/>
        <v>41798.69027777778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5"/>
        <v>1.014</v>
      </c>
      <c r="P2800" s="8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4">
        <f t="shared" si="263"/>
        <v>42216.416666666672</v>
      </c>
      <c r="T2800" s="12">
        <f t="shared" si="264"/>
        <v>42201.425011574072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5"/>
        <v>1.1663479999999999</v>
      </c>
      <c r="P2801" s="8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4">
        <f t="shared" si="263"/>
        <v>42538.416666666672</v>
      </c>
      <c r="T2801" s="12">
        <f t="shared" si="264"/>
        <v>42507.014699074076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5"/>
        <v>1.33</v>
      </c>
      <c r="P2802" s="8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4">
        <f t="shared" si="263"/>
        <v>42008.302847222221</v>
      </c>
      <c r="T2802" s="12">
        <f t="shared" si="264"/>
        <v>41948.302847222221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5"/>
        <v>1.3320000000000001</v>
      </c>
      <c r="P2803" s="8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4">
        <f t="shared" si="263"/>
        <v>41922.208333333336</v>
      </c>
      <c r="T2803" s="12">
        <f t="shared" si="264"/>
        <v>41899.993159722224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5"/>
        <v>1.0183333333333333</v>
      </c>
      <c r="P2804" s="8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4">
        <f t="shared" si="263"/>
        <v>42222.39707175926</v>
      </c>
      <c r="T2804" s="12">
        <f t="shared" si="264"/>
        <v>42192.39707175926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5"/>
        <v>1.2795000000000001</v>
      </c>
      <c r="P2805" s="8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4">
        <f t="shared" si="263"/>
        <v>42200.75</v>
      </c>
      <c r="T2805" s="12">
        <f t="shared" si="264"/>
        <v>42157.815694444449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5"/>
        <v>1.1499999999999999</v>
      </c>
      <c r="P2806" s="8">
        <f t="shared" si="260"/>
        <v>50</v>
      </c>
      <c r="Q2806" t="str">
        <f t="shared" si="261"/>
        <v>theater</v>
      </c>
      <c r="R2806" t="str">
        <f t="shared" si="262"/>
        <v>plays</v>
      </c>
      <c r="S2806" s="14">
        <f t="shared" si="263"/>
        <v>41911.203587962962</v>
      </c>
      <c r="T2806" s="12">
        <f t="shared" si="264"/>
        <v>41881.203587962962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5"/>
        <v>1.1000000000000001</v>
      </c>
      <c r="P2807" s="8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4">
        <f t="shared" si="263"/>
        <v>42238.255474537036</v>
      </c>
      <c r="T2807" s="12">
        <f t="shared" si="264"/>
        <v>42213.255474537036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5"/>
        <v>1.121</v>
      </c>
      <c r="P2808" s="8">
        <f t="shared" si="260"/>
        <v>44.25</v>
      </c>
      <c r="Q2808" t="str">
        <f t="shared" si="261"/>
        <v>theater</v>
      </c>
      <c r="R2808" t="str">
        <f t="shared" si="262"/>
        <v>plays</v>
      </c>
      <c r="S2808" s="14">
        <f t="shared" si="263"/>
        <v>42221.208333333328</v>
      </c>
      <c r="T2808" s="12">
        <f t="shared" si="264"/>
        <v>42185.017245370371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5"/>
        <v>1.26</v>
      </c>
      <c r="P2809" s="8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4">
        <f t="shared" si="263"/>
        <v>42184.623124999998</v>
      </c>
      <c r="T2809" s="12">
        <f t="shared" si="264"/>
        <v>42154.623124999998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5"/>
        <v>1.0024444444444445</v>
      </c>
      <c r="P2810" s="8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4">
        <f t="shared" si="263"/>
        <v>42238.59646990741</v>
      </c>
      <c r="T2810" s="12">
        <f t="shared" si="264"/>
        <v>42208.59646990741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5"/>
        <v>1.024</v>
      </c>
      <c r="P2811" s="8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4">
        <f t="shared" si="263"/>
        <v>42459.360416666663</v>
      </c>
      <c r="T2811" s="12">
        <f t="shared" si="264"/>
        <v>42451.246817129635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5"/>
        <v>1.0820000000000001</v>
      </c>
      <c r="P2812" s="8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4">
        <f t="shared" si="263"/>
        <v>41790.915972222225</v>
      </c>
      <c r="T2812" s="12">
        <f t="shared" si="264"/>
        <v>41758.88962962963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5"/>
        <v>1.0026999999999999</v>
      </c>
      <c r="P2813" s="8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4">
        <f t="shared" si="263"/>
        <v>42058.246562500004</v>
      </c>
      <c r="T2813" s="12">
        <f t="shared" si="264"/>
        <v>42028.246562500004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5"/>
        <v>1.133</v>
      </c>
      <c r="P2814" s="8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4">
        <f t="shared" si="263"/>
        <v>42099.916666666672</v>
      </c>
      <c r="T2814" s="12">
        <f t="shared" si="264"/>
        <v>42054.49418981481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5"/>
        <v>1.2757571428571428</v>
      </c>
      <c r="P2815" s="8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4">
        <f t="shared" si="263"/>
        <v>42718.492604166662</v>
      </c>
      <c r="T2815" s="12">
        <f t="shared" si="264"/>
        <v>42693.492604166662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5"/>
        <v>1.0773333333333333</v>
      </c>
      <c r="P2816" s="8">
        <f t="shared" si="260"/>
        <v>25.25</v>
      </c>
      <c r="Q2816" t="str">
        <f t="shared" si="261"/>
        <v>theater</v>
      </c>
      <c r="R2816" t="str">
        <f t="shared" si="262"/>
        <v>plays</v>
      </c>
      <c r="S2816" s="14">
        <f t="shared" si="263"/>
        <v>42133.149479166663</v>
      </c>
      <c r="T2816" s="12">
        <f t="shared" si="264"/>
        <v>42103.149479166663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5"/>
        <v>2.42</v>
      </c>
      <c r="P2817" s="8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4">
        <f t="shared" si="263"/>
        <v>42589.526724537034</v>
      </c>
      <c r="T2817" s="12">
        <f t="shared" si="264"/>
        <v>42559.526724537034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5"/>
        <v>1.4156666666666666</v>
      </c>
      <c r="P2818" s="8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4">
        <f t="shared" si="263"/>
        <v>42218.416666666672</v>
      </c>
      <c r="T2818" s="12">
        <f t="shared" si="264"/>
        <v>42188.217499999999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5"/>
        <v>1.3</v>
      </c>
      <c r="P2819" s="8">
        <f t="shared" ref="P2819:P2882" si="266">E2819/L2819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14">
        <f t="shared" ref="S2819:S2882" si="269">(((I2819/60)/60)/24)+DATE(1970,1,1)+(-6/24)</f>
        <v>42063.384976851856</v>
      </c>
      <c r="T2819" s="12">
        <f t="shared" ref="T2819:T2882" si="270">(((J2819/60)/60)/24)+DATE(1970,1,1)+(-6/24)</f>
        <v>42023.384976851856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271">E2820/D2820</f>
        <v>1.0603</v>
      </c>
      <c r="P2820" s="8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4">
        <f t="shared" si="269"/>
        <v>42270.348217592589</v>
      </c>
      <c r="T2820" s="12">
        <f t="shared" si="270"/>
        <v>42250.348217592589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71"/>
        <v>1.048</v>
      </c>
      <c r="P2821" s="8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4">
        <f t="shared" si="269"/>
        <v>42169.275567129633</v>
      </c>
      <c r="T2821" s="12">
        <f t="shared" si="270"/>
        <v>42139.275567129633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71"/>
        <v>1.36</v>
      </c>
      <c r="P2822" s="8">
        <f t="shared" si="266"/>
        <v>13.6</v>
      </c>
      <c r="Q2822" t="str">
        <f t="shared" si="267"/>
        <v>theater</v>
      </c>
      <c r="R2822" t="str">
        <f t="shared" si="268"/>
        <v>plays</v>
      </c>
      <c r="S2822" s="14">
        <f t="shared" si="269"/>
        <v>42425.75</v>
      </c>
      <c r="T2822" s="12">
        <f t="shared" si="270"/>
        <v>42401.360983796301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71"/>
        <v>1</v>
      </c>
      <c r="P2823" s="8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4">
        <f t="shared" si="269"/>
        <v>41905.672858796301</v>
      </c>
      <c r="T2823" s="12">
        <f t="shared" si="270"/>
        <v>41875.672858796301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71"/>
        <v>1</v>
      </c>
      <c r="P2824" s="8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4">
        <f t="shared" si="269"/>
        <v>42090.392268518524</v>
      </c>
      <c r="T2824" s="12">
        <f t="shared" si="270"/>
        <v>42060.433935185181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71"/>
        <v>1.24</v>
      </c>
      <c r="P2825" s="8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4">
        <f t="shared" si="269"/>
        <v>42094.707638888889</v>
      </c>
      <c r="T2825" s="12">
        <f t="shared" si="270"/>
        <v>42066.761643518519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71"/>
        <v>1.1692307692307693</v>
      </c>
      <c r="P2826" s="8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4">
        <f t="shared" si="269"/>
        <v>42167.821527777778</v>
      </c>
      <c r="T2826" s="12">
        <f t="shared" si="270"/>
        <v>42136.020787037036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71"/>
        <v>1.0333333333333334</v>
      </c>
      <c r="P2827" s="8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4">
        <f t="shared" si="269"/>
        <v>42342.542662037042</v>
      </c>
      <c r="T2827" s="12">
        <f t="shared" si="270"/>
        <v>42312.542662037042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71"/>
        <v>1.0774999999999999</v>
      </c>
      <c r="P2828" s="8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4">
        <f t="shared" si="269"/>
        <v>42195.041666666672</v>
      </c>
      <c r="T2828" s="12">
        <f t="shared" si="270"/>
        <v>42170.784861111111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71"/>
        <v>1.2024999999999999</v>
      </c>
      <c r="P2829" s="8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4">
        <f t="shared" si="269"/>
        <v>42524.4375</v>
      </c>
      <c r="T2829" s="12">
        <f t="shared" si="270"/>
        <v>42494.433634259258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71"/>
        <v>1.0037894736842106</v>
      </c>
      <c r="P2830" s="8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4">
        <f t="shared" si="269"/>
        <v>42279.708333333328</v>
      </c>
      <c r="T2830" s="12">
        <f t="shared" si="270"/>
        <v>42254.014687499999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71"/>
        <v>1.0651999999999999</v>
      </c>
      <c r="P2831" s="8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4">
        <f t="shared" si="269"/>
        <v>42523.184236111112</v>
      </c>
      <c r="T2831" s="12">
        <f t="shared" si="270"/>
        <v>42495.184236111112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71"/>
        <v>1</v>
      </c>
      <c r="P2832" s="8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4">
        <f t="shared" si="269"/>
        <v>41770.915972222225</v>
      </c>
      <c r="T2832" s="12">
        <f t="shared" si="270"/>
        <v>41758.589675925927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71"/>
        <v>1.1066666666666667</v>
      </c>
      <c r="P2833" s="8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4">
        <f t="shared" si="269"/>
        <v>42201.574884259258</v>
      </c>
      <c r="T2833" s="12">
        <f t="shared" si="270"/>
        <v>42171.574884259258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71"/>
        <v>1.1471959999999999</v>
      </c>
      <c r="P2834" s="8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4">
        <f t="shared" si="269"/>
        <v>41966.666666666672</v>
      </c>
      <c r="T2834" s="12">
        <f t="shared" si="270"/>
        <v>41938.459421296298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71"/>
        <v>1.0825925925925926</v>
      </c>
      <c r="P2835" s="8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4">
        <f t="shared" si="269"/>
        <v>42287.833333333328</v>
      </c>
      <c r="T2835" s="12">
        <f t="shared" si="270"/>
        <v>42267.877696759257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71"/>
        <v>1.7</v>
      </c>
      <c r="P2836" s="8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4">
        <f t="shared" si="269"/>
        <v>42034.709837962961</v>
      </c>
      <c r="T2836" s="12">
        <f t="shared" si="270"/>
        <v>42019.709837962961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1"/>
        <v>1.8709899999999999</v>
      </c>
      <c r="P2837" s="8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4">
        <f t="shared" si="269"/>
        <v>42342.75</v>
      </c>
      <c r="T2837" s="12">
        <f t="shared" si="270"/>
        <v>42313.453900462962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1"/>
        <v>1.0777777777777777</v>
      </c>
      <c r="P2838" s="8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4">
        <f t="shared" si="269"/>
        <v>42783.957638888889</v>
      </c>
      <c r="T2838" s="12">
        <f t="shared" si="270"/>
        <v>42746.011782407411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1"/>
        <v>1</v>
      </c>
      <c r="P2839" s="8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4">
        <f t="shared" si="269"/>
        <v>42347.700046296297</v>
      </c>
      <c r="T2839" s="12">
        <f t="shared" si="270"/>
        <v>42307.658379629633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1"/>
        <v>1.2024999999999999</v>
      </c>
      <c r="P2840" s="8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4">
        <f t="shared" si="269"/>
        <v>41864.666666666664</v>
      </c>
      <c r="T2840" s="12">
        <f t="shared" si="270"/>
        <v>41842.357592592591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1"/>
        <v>1.1142857142857143</v>
      </c>
      <c r="P2841" s="8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4">
        <f t="shared" si="269"/>
        <v>41875.957638888889</v>
      </c>
      <c r="T2841" s="12">
        <f t="shared" si="270"/>
        <v>41852.990208333329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1"/>
        <v>1.04</v>
      </c>
      <c r="P2842" s="8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4">
        <f t="shared" si="269"/>
        <v>42081.458333333328</v>
      </c>
      <c r="T2842" s="12">
        <f t="shared" si="270"/>
        <v>42059.785636574074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1"/>
        <v>0.01</v>
      </c>
      <c r="P2843" s="8">
        <f t="shared" si="266"/>
        <v>10</v>
      </c>
      <c r="Q2843" t="str">
        <f t="shared" si="267"/>
        <v>theater</v>
      </c>
      <c r="R2843" t="str">
        <f t="shared" si="268"/>
        <v>plays</v>
      </c>
      <c r="S2843" s="14">
        <f t="shared" si="269"/>
        <v>42351.531215277777</v>
      </c>
      <c r="T2843" s="12">
        <f t="shared" si="270"/>
        <v>42291.489548611105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1"/>
        <v>0</v>
      </c>
      <c r="P2844" s="8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4">
        <f t="shared" si="269"/>
        <v>41811.208333333336</v>
      </c>
      <c r="T2844" s="12">
        <f t="shared" si="270"/>
        <v>41784.702488425923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1"/>
        <v>0</v>
      </c>
      <c r="P2845" s="8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4">
        <f t="shared" si="269"/>
        <v>42533.916666666672</v>
      </c>
      <c r="T2845" s="12">
        <f t="shared" si="270"/>
        <v>42492.487847222219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1"/>
        <v>5.4545454545454543E-2</v>
      </c>
      <c r="P2846" s="8">
        <f t="shared" si="266"/>
        <v>30</v>
      </c>
      <c r="Q2846" t="str">
        <f t="shared" si="267"/>
        <v>theater</v>
      </c>
      <c r="R2846" t="str">
        <f t="shared" si="268"/>
        <v>plays</v>
      </c>
      <c r="S2846" s="14">
        <f t="shared" si="269"/>
        <v>42739.296064814815</v>
      </c>
      <c r="T2846" s="12">
        <f t="shared" si="270"/>
        <v>42709.296064814815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1"/>
        <v>0.31546666666666667</v>
      </c>
      <c r="P2847" s="8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4">
        <f t="shared" si="269"/>
        <v>42162.766585648147</v>
      </c>
      <c r="T2847" s="12">
        <f t="shared" si="270"/>
        <v>42102.766585648147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1"/>
        <v>0</v>
      </c>
      <c r="P2848" s="8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4">
        <f t="shared" si="269"/>
        <v>42153.442060185189</v>
      </c>
      <c r="T2848" s="12">
        <f t="shared" si="270"/>
        <v>42108.442060185189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1"/>
        <v>0</v>
      </c>
      <c r="P2849" s="8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4">
        <f t="shared" si="269"/>
        <v>42513.556307870371</v>
      </c>
      <c r="T2849" s="12">
        <f t="shared" si="270"/>
        <v>42453.556307870371</v>
      </c>
    </row>
    <row r="2850" spans="1:20" ht="6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1"/>
        <v>2E-3</v>
      </c>
      <c r="P2850" s="8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4">
        <f t="shared" si="269"/>
        <v>42153.398831018523</v>
      </c>
      <c r="T2850" s="12">
        <f t="shared" si="270"/>
        <v>42123.398831018523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1"/>
        <v>0.01</v>
      </c>
      <c r="P2851" s="8">
        <f t="shared" si="266"/>
        <v>5</v>
      </c>
      <c r="Q2851" t="str">
        <f t="shared" si="267"/>
        <v>theater</v>
      </c>
      <c r="R2851" t="str">
        <f t="shared" si="268"/>
        <v>plays</v>
      </c>
      <c r="S2851" s="14">
        <f t="shared" si="269"/>
        <v>42483.178240740745</v>
      </c>
      <c r="T2851" s="12">
        <f t="shared" si="270"/>
        <v>42453.178240740745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1"/>
        <v>3.8875E-2</v>
      </c>
      <c r="P2852" s="8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4">
        <f t="shared" si="269"/>
        <v>41887.757071759261</v>
      </c>
      <c r="T2852" s="12">
        <f t="shared" si="270"/>
        <v>41857.757071759261</v>
      </c>
    </row>
    <row r="2853" spans="1:20" ht="6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1"/>
        <v>0</v>
      </c>
      <c r="P2853" s="8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4">
        <f t="shared" si="269"/>
        <v>42398.720138888893</v>
      </c>
      <c r="T2853" s="12">
        <f t="shared" si="270"/>
        <v>42389.752650462964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1"/>
        <v>1.9E-2</v>
      </c>
      <c r="P2854" s="8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4">
        <f t="shared" si="269"/>
        <v>41810.795173611114</v>
      </c>
      <c r="T2854" s="12">
        <f t="shared" si="270"/>
        <v>41780.795173611114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1"/>
        <v>0</v>
      </c>
      <c r="P2855" s="8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4">
        <f t="shared" si="269"/>
        <v>41895.940937499996</v>
      </c>
      <c r="T2855" s="12">
        <f t="shared" si="270"/>
        <v>41835.940937499996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1"/>
        <v>0.41699999999999998</v>
      </c>
      <c r="P2856" s="8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4">
        <f t="shared" si="269"/>
        <v>42131.46665509259</v>
      </c>
      <c r="T2856" s="12">
        <f t="shared" si="270"/>
        <v>42111.46665509259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1"/>
        <v>0.5</v>
      </c>
      <c r="P2857" s="8">
        <f t="shared" si="266"/>
        <v>60</v>
      </c>
      <c r="Q2857" t="str">
        <f t="shared" si="267"/>
        <v>theater</v>
      </c>
      <c r="R2857" t="str">
        <f t="shared" si="268"/>
        <v>plays</v>
      </c>
      <c r="S2857" s="14">
        <f t="shared" si="269"/>
        <v>42398.731944444444</v>
      </c>
      <c r="T2857" s="12">
        <f t="shared" si="270"/>
        <v>42369.757766203707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1"/>
        <v>4.8666666666666664E-2</v>
      </c>
      <c r="P2858" s="8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4">
        <f t="shared" si="269"/>
        <v>42224.648611111115</v>
      </c>
      <c r="T2858" s="12">
        <f t="shared" si="270"/>
        <v>42164.787581018521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1"/>
        <v>0.19736842105263158</v>
      </c>
      <c r="P2859" s="8">
        <f t="shared" si="266"/>
        <v>500</v>
      </c>
      <c r="Q2859" t="str">
        <f t="shared" si="267"/>
        <v>theater</v>
      </c>
      <c r="R2859" t="str">
        <f t="shared" si="268"/>
        <v>plays</v>
      </c>
      <c r="S2859" s="14">
        <f t="shared" si="269"/>
        <v>42786.5</v>
      </c>
      <c r="T2859" s="12">
        <f t="shared" si="270"/>
        <v>42726.670081018514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1"/>
        <v>0</v>
      </c>
      <c r="P2860" s="8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4">
        <f t="shared" si="269"/>
        <v>41978.227777777778</v>
      </c>
      <c r="T2860" s="12">
        <f t="shared" si="270"/>
        <v>41954.295081018514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1"/>
        <v>1.7500000000000002E-2</v>
      </c>
      <c r="P2861" s="8">
        <f t="shared" si="266"/>
        <v>35</v>
      </c>
      <c r="Q2861" t="str">
        <f t="shared" si="267"/>
        <v>theater</v>
      </c>
      <c r="R2861" t="str">
        <f t="shared" si="268"/>
        <v>plays</v>
      </c>
      <c r="S2861" s="14">
        <f t="shared" si="269"/>
        <v>42293.112314814818</v>
      </c>
      <c r="T2861" s="12">
        <f t="shared" si="270"/>
        <v>42233.112314814818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1"/>
        <v>6.6500000000000004E-2</v>
      </c>
      <c r="P2862" s="8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4">
        <f t="shared" si="269"/>
        <v>42540.550648148142</v>
      </c>
      <c r="T2862" s="12">
        <f t="shared" si="270"/>
        <v>42480.550648148142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1"/>
        <v>0.32</v>
      </c>
      <c r="P2863" s="8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4">
        <f t="shared" si="269"/>
        <v>42271.340833333335</v>
      </c>
      <c r="T2863" s="12">
        <f t="shared" si="270"/>
        <v>42257.340833333335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1"/>
        <v>4.3307086614173228E-3</v>
      </c>
      <c r="P2864" s="8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4">
        <f t="shared" si="269"/>
        <v>41814.539687500001</v>
      </c>
      <c r="T2864" s="12">
        <f t="shared" si="270"/>
        <v>41784.539687500001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1"/>
        <v>4.0000000000000002E-4</v>
      </c>
      <c r="P2865" s="8">
        <f t="shared" si="266"/>
        <v>20</v>
      </c>
      <c r="Q2865" t="str">
        <f t="shared" si="267"/>
        <v>theater</v>
      </c>
      <c r="R2865" t="str">
        <f t="shared" si="268"/>
        <v>plays</v>
      </c>
      <c r="S2865" s="14">
        <f t="shared" si="269"/>
        <v>41891.425034722226</v>
      </c>
      <c r="T2865" s="12">
        <f t="shared" si="270"/>
        <v>41831.425034722226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1"/>
        <v>1.6E-2</v>
      </c>
      <c r="P2866" s="8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4">
        <f t="shared" si="269"/>
        <v>42202.304166666669</v>
      </c>
      <c r="T2866" s="12">
        <f t="shared" si="270"/>
        <v>42172.363506944443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1"/>
        <v>0</v>
      </c>
      <c r="P2867" s="8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4">
        <f t="shared" si="269"/>
        <v>42009.864108796297</v>
      </c>
      <c r="T2867" s="12">
        <f t="shared" si="270"/>
        <v>41949.864108796297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1"/>
        <v>8.9999999999999993E-3</v>
      </c>
      <c r="P2868" s="8">
        <f t="shared" si="266"/>
        <v>22.5</v>
      </c>
      <c r="Q2868" t="str">
        <f t="shared" si="267"/>
        <v>theater</v>
      </c>
      <c r="R2868" t="str">
        <f t="shared" si="268"/>
        <v>plays</v>
      </c>
      <c r="S2868" s="14">
        <f t="shared" si="269"/>
        <v>42657.666666666672</v>
      </c>
      <c r="T2868" s="12">
        <f t="shared" si="270"/>
        <v>42627.705104166671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1"/>
        <v>0.2016</v>
      </c>
      <c r="P2869" s="8">
        <f t="shared" si="266"/>
        <v>50.4</v>
      </c>
      <c r="Q2869" t="str">
        <f t="shared" si="267"/>
        <v>theater</v>
      </c>
      <c r="R2869" t="str">
        <f t="shared" si="268"/>
        <v>plays</v>
      </c>
      <c r="S2869" s="14">
        <f t="shared" si="269"/>
        <v>42554.916666666672</v>
      </c>
      <c r="T2869" s="12">
        <f t="shared" si="270"/>
        <v>42530.945277777777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1"/>
        <v>0.42011733333333334</v>
      </c>
      <c r="P2870" s="8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4">
        <f t="shared" si="269"/>
        <v>42648.577013888891</v>
      </c>
      <c r="T2870" s="12">
        <f t="shared" si="270"/>
        <v>42618.577013888891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1"/>
        <v>8.8500000000000002E-3</v>
      </c>
      <c r="P2871" s="8">
        <f t="shared" si="266"/>
        <v>35.4</v>
      </c>
      <c r="Q2871" t="str">
        <f t="shared" si="267"/>
        <v>theater</v>
      </c>
      <c r="R2871" t="str">
        <f t="shared" si="268"/>
        <v>plays</v>
      </c>
      <c r="S2871" s="14">
        <f t="shared" si="269"/>
        <v>42570.343530092592</v>
      </c>
      <c r="T2871" s="12">
        <f t="shared" si="270"/>
        <v>42540.343530092592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1"/>
        <v>0.15</v>
      </c>
      <c r="P2872" s="8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4">
        <f t="shared" si="269"/>
        <v>41775.939409722225</v>
      </c>
      <c r="T2872" s="12">
        <f t="shared" si="270"/>
        <v>41745.939409722225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1"/>
        <v>4.6699999999999998E-2</v>
      </c>
      <c r="P2873" s="8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4">
        <f t="shared" si="269"/>
        <v>41994.488576388889</v>
      </c>
      <c r="T2873" s="12">
        <f t="shared" si="270"/>
        <v>41974.488576388889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1"/>
        <v>0</v>
      </c>
      <c r="P2874" s="8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4">
        <f t="shared" si="269"/>
        <v>42174.86618055556</v>
      </c>
      <c r="T2874" s="12">
        <f t="shared" si="270"/>
        <v>42114.86618055556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1"/>
        <v>0.38119999999999998</v>
      </c>
      <c r="P2875" s="8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4">
        <f t="shared" si="269"/>
        <v>42032.567488425921</v>
      </c>
      <c r="T2875" s="12">
        <f t="shared" si="270"/>
        <v>42002.567488425921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1"/>
        <v>5.4199999999999998E-2</v>
      </c>
      <c r="P2876" s="8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4">
        <f t="shared" si="269"/>
        <v>42752.59474537037</v>
      </c>
      <c r="T2876" s="12">
        <f t="shared" si="270"/>
        <v>42722.59474537037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1"/>
        <v>3.5E-4</v>
      </c>
      <c r="P2877" s="8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4">
        <f t="shared" si="269"/>
        <v>42494.878391203703</v>
      </c>
      <c r="T2877" s="12">
        <f t="shared" si="270"/>
        <v>42464.878391203703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1"/>
        <v>0</v>
      </c>
      <c r="P2878" s="8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4">
        <f t="shared" si="269"/>
        <v>42201.493969907402</v>
      </c>
      <c r="T2878" s="12">
        <f t="shared" si="270"/>
        <v>42171.493969907402</v>
      </c>
    </row>
    <row r="2879" spans="1:20" ht="6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1"/>
        <v>0.10833333333333334</v>
      </c>
      <c r="P2879" s="8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4">
        <f t="shared" si="269"/>
        <v>42704.458333333328</v>
      </c>
      <c r="T2879" s="12">
        <f t="shared" si="270"/>
        <v>42672.705138888887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1"/>
        <v>2.1000000000000001E-2</v>
      </c>
      <c r="P2880" s="8">
        <f t="shared" si="266"/>
        <v>15.75</v>
      </c>
      <c r="Q2880" t="str">
        <f t="shared" si="267"/>
        <v>theater</v>
      </c>
      <c r="R2880" t="str">
        <f t="shared" si="268"/>
        <v>plays</v>
      </c>
      <c r="S2880" s="14">
        <f t="shared" si="269"/>
        <v>42188.365682870368</v>
      </c>
      <c r="T2880" s="12">
        <f t="shared" si="270"/>
        <v>42128.365682870368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1"/>
        <v>2.5892857142857141E-3</v>
      </c>
      <c r="P2881" s="8">
        <f t="shared" si="266"/>
        <v>29</v>
      </c>
      <c r="Q2881" t="str">
        <f t="shared" si="267"/>
        <v>theater</v>
      </c>
      <c r="R2881" t="str">
        <f t="shared" si="268"/>
        <v>plays</v>
      </c>
      <c r="S2881" s="14">
        <f t="shared" si="269"/>
        <v>42389.475243055553</v>
      </c>
      <c r="T2881" s="12">
        <f t="shared" si="270"/>
        <v>42359.475243055553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1"/>
        <v>0.23333333333333334</v>
      </c>
      <c r="P2882" s="8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4">
        <f t="shared" si="269"/>
        <v>42236.461805555555</v>
      </c>
      <c r="T2882" s="12">
        <f t="shared" si="270"/>
        <v>42192.655694444446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1"/>
        <v>0</v>
      </c>
      <c r="P2883" s="8" t="e">
        <f t="shared" ref="P2883:P2946" si="272">E2883/L2883</f>
        <v>#DIV/0!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14">
        <f t="shared" ref="S2883:S2946" si="275">(((I2883/60)/60)/24)+DATE(1970,1,1)+(-6/24)</f>
        <v>41976.389305555553</v>
      </c>
      <c r="T2883" s="12">
        <f t="shared" ref="T2883:T2946" si="276">(((J2883/60)/60)/24)+DATE(1970,1,1)+(-6/24)</f>
        <v>41916.347638888888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277">E2884/D2884</f>
        <v>0.33600000000000002</v>
      </c>
      <c r="P2884" s="8">
        <f t="shared" si="272"/>
        <v>63</v>
      </c>
      <c r="Q2884" t="str">
        <f t="shared" si="273"/>
        <v>theater</v>
      </c>
      <c r="R2884" t="str">
        <f t="shared" si="274"/>
        <v>plays</v>
      </c>
      <c r="S2884" s="14">
        <f t="shared" si="275"/>
        <v>42491.346273148149</v>
      </c>
      <c r="T2884" s="12">
        <f t="shared" si="276"/>
        <v>42461.346273148149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7"/>
        <v>0.1908</v>
      </c>
      <c r="P2885" s="8">
        <f t="shared" si="272"/>
        <v>381.6</v>
      </c>
      <c r="Q2885" t="str">
        <f t="shared" si="273"/>
        <v>theater</v>
      </c>
      <c r="R2885" t="str">
        <f t="shared" si="274"/>
        <v>plays</v>
      </c>
      <c r="S2885" s="14">
        <f t="shared" si="275"/>
        <v>42405.957638888889</v>
      </c>
      <c r="T2885" s="12">
        <f t="shared" si="276"/>
        <v>42370.65320601852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7"/>
        <v>4.1111111111111114E-3</v>
      </c>
      <c r="P2886" s="8">
        <f t="shared" si="272"/>
        <v>46.25</v>
      </c>
      <c r="Q2886" t="str">
        <f t="shared" si="273"/>
        <v>theater</v>
      </c>
      <c r="R2886" t="str">
        <f t="shared" si="274"/>
        <v>plays</v>
      </c>
      <c r="S2886" s="14">
        <f t="shared" si="275"/>
        <v>41978.477256944447</v>
      </c>
      <c r="T2886" s="12">
        <f t="shared" si="276"/>
        <v>41948.477256944447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7"/>
        <v>0.32500000000000001</v>
      </c>
      <c r="P2887" s="8">
        <f t="shared" si="272"/>
        <v>26</v>
      </c>
      <c r="Q2887" t="str">
        <f t="shared" si="273"/>
        <v>theater</v>
      </c>
      <c r="R2887" t="str">
        <f t="shared" si="274"/>
        <v>plays</v>
      </c>
      <c r="S2887" s="14">
        <f t="shared" si="275"/>
        <v>42076.784733796296</v>
      </c>
      <c r="T2887" s="12">
        <f t="shared" si="276"/>
        <v>42046.82640046296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7"/>
        <v>0.05</v>
      </c>
      <c r="P2888" s="8">
        <f t="shared" si="272"/>
        <v>10</v>
      </c>
      <c r="Q2888" t="str">
        <f t="shared" si="273"/>
        <v>theater</v>
      </c>
      <c r="R2888" t="str">
        <f t="shared" si="274"/>
        <v>plays</v>
      </c>
      <c r="S2888" s="14">
        <f t="shared" si="275"/>
        <v>42265.915972222225</v>
      </c>
      <c r="T2888" s="12">
        <f t="shared" si="276"/>
        <v>42261.382916666669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7"/>
        <v>1.6666666666666668E-3</v>
      </c>
      <c r="P2889" s="8">
        <f t="shared" si="272"/>
        <v>5</v>
      </c>
      <c r="Q2889" t="str">
        <f t="shared" si="273"/>
        <v>theater</v>
      </c>
      <c r="R2889" t="str">
        <f t="shared" si="274"/>
        <v>plays</v>
      </c>
      <c r="S2889" s="14">
        <f t="shared" si="275"/>
        <v>42015.177361111113</v>
      </c>
      <c r="T2889" s="12">
        <f t="shared" si="276"/>
        <v>41985.177361111113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7"/>
        <v>0</v>
      </c>
      <c r="P2890" s="8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4">
        <f t="shared" si="275"/>
        <v>41929.957638888889</v>
      </c>
      <c r="T2890" s="12">
        <f t="shared" si="276"/>
        <v>41922.285185185188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7"/>
        <v>0.38066666666666665</v>
      </c>
      <c r="P2891" s="8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4">
        <f t="shared" si="275"/>
        <v>41880.613252314812</v>
      </c>
      <c r="T2891" s="12">
        <f t="shared" si="276"/>
        <v>41850.613252314812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7"/>
        <v>1.0500000000000001E-2</v>
      </c>
      <c r="P2892" s="8">
        <f t="shared" si="272"/>
        <v>7</v>
      </c>
      <c r="Q2892" t="str">
        <f t="shared" si="273"/>
        <v>theater</v>
      </c>
      <c r="R2892" t="str">
        <f t="shared" si="274"/>
        <v>plays</v>
      </c>
      <c r="S2892" s="14">
        <f t="shared" si="275"/>
        <v>41859.875</v>
      </c>
      <c r="T2892" s="12">
        <f t="shared" si="276"/>
        <v>41831.492962962962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7"/>
        <v>2.7300000000000001E-2</v>
      </c>
      <c r="P2893" s="8">
        <f t="shared" si="272"/>
        <v>27.3</v>
      </c>
      <c r="Q2893" t="str">
        <f t="shared" si="273"/>
        <v>theater</v>
      </c>
      <c r="R2893" t="str">
        <f t="shared" si="274"/>
        <v>plays</v>
      </c>
      <c r="S2893" s="14">
        <f t="shared" si="275"/>
        <v>42475.59175925926</v>
      </c>
      <c r="T2893" s="12">
        <f t="shared" si="276"/>
        <v>42415.633425925931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7"/>
        <v>9.0909090909090912E-2</v>
      </c>
      <c r="P2894" s="8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4">
        <f t="shared" si="275"/>
        <v>41876.625</v>
      </c>
      <c r="T2894" s="12">
        <f t="shared" si="276"/>
        <v>41869.464166666665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7"/>
        <v>5.0000000000000001E-3</v>
      </c>
      <c r="P2895" s="8">
        <f t="shared" si="272"/>
        <v>12.5</v>
      </c>
      <c r="Q2895" t="str">
        <f t="shared" si="273"/>
        <v>theater</v>
      </c>
      <c r="R2895" t="str">
        <f t="shared" si="274"/>
        <v>plays</v>
      </c>
      <c r="S2895" s="14">
        <f t="shared" si="275"/>
        <v>42012.833333333328</v>
      </c>
      <c r="T2895" s="12">
        <f t="shared" si="276"/>
        <v>41953.523090277777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7"/>
        <v>0</v>
      </c>
      <c r="P2896" s="8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4">
        <f t="shared" si="275"/>
        <v>42097.694618055553</v>
      </c>
      <c r="T2896" s="12">
        <f t="shared" si="276"/>
        <v>42037.736284722225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7"/>
        <v>4.5999999999999999E-2</v>
      </c>
      <c r="P2897" s="8">
        <f t="shared" si="272"/>
        <v>5.75</v>
      </c>
      <c r="Q2897" t="str">
        <f t="shared" si="273"/>
        <v>theater</v>
      </c>
      <c r="R2897" t="str">
        <f t="shared" si="274"/>
        <v>plays</v>
      </c>
      <c r="S2897" s="14">
        <f t="shared" si="275"/>
        <v>41812.625</v>
      </c>
      <c r="T2897" s="12">
        <f t="shared" si="276"/>
        <v>41811.305462962962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7"/>
        <v>0.20833333333333334</v>
      </c>
      <c r="P2898" s="8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4">
        <f t="shared" si="275"/>
        <v>42716</v>
      </c>
      <c r="T2898" s="12">
        <f t="shared" si="276"/>
        <v>42701.658807870372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7"/>
        <v>4.583333333333333E-2</v>
      </c>
      <c r="P2899" s="8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4">
        <f t="shared" si="275"/>
        <v>42288.395196759258</v>
      </c>
      <c r="T2899" s="12">
        <f t="shared" si="276"/>
        <v>42258.396504629629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7"/>
        <v>4.2133333333333335E-2</v>
      </c>
      <c r="P2900" s="8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4">
        <f t="shared" si="275"/>
        <v>42308.414965277778</v>
      </c>
      <c r="T2900" s="12">
        <f t="shared" si="276"/>
        <v>42278.414965277778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7"/>
        <v>0</v>
      </c>
      <c r="P2901" s="8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4">
        <f t="shared" si="275"/>
        <v>42574.828217592592</v>
      </c>
      <c r="T2901" s="12">
        <f t="shared" si="276"/>
        <v>42514.828217592592</v>
      </c>
    </row>
    <row r="2902" spans="1:20" ht="6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7"/>
        <v>0.61909090909090914</v>
      </c>
      <c r="P2902" s="8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4">
        <f t="shared" si="275"/>
        <v>41859.984166666669</v>
      </c>
      <c r="T2902" s="12">
        <f t="shared" si="276"/>
        <v>41829.984166666669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7"/>
        <v>8.0000000000000002E-3</v>
      </c>
      <c r="P2903" s="8">
        <f t="shared" si="272"/>
        <v>3</v>
      </c>
      <c r="Q2903" t="str">
        <f t="shared" si="273"/>
        <v>theater</v>
      </c>
      <c r="R2903" t="str">
        <f t="shared" si="274"/>
        <v>plays</v>
      </c>
      <c r="S2903" s="14">
        <f t="shared" si="275"/>
        <v>42042.654386574075</v>
      </c>
      <c r="T2903" s="12">
        <f t="shared" si="276"/>
        <v>41982.654386574075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7"/>
        <v>1.6666666666666666E-4</v>
      </c>
      <c r="P2904" s="8">
        <f t="shared" si="272"/>
        <v>25</v>
      </c>
      <c r="Q2904" t="str">
        <f t="shared" si="273"/>
        <v>theater</v>
      </c>
      <c r="R2904" t="str">
        <f t="shared" si="274"/>
        <v>plays</v>
      </c>
      <c r="S2904" s="14">
        <f t="shared" si="275"/>
        <v>42240.189768518518</v>
      </c>
      <c r="T2904" s="12">
        <f t="shared" si="276"/>
        <v>42210.189768518518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7"/>
        <v>7.7999999999999996E-3</v>
      </c>
      <c r="P2905" s="8">
        <f t="shared" si="272"/>
        <v>9.75</v>
      </c>
      <c r="Q2905" t="str">
        <f t="shared" si="273"/>
        <v>theater</v>
      </c>
      <c r="R2905" t="str">
        <f t="shared" si="274"/>
        <v>plays</v>
      </c>
      <c r="S2905" s="14">
        <f t="shared" si="275"/>
        <v>42255.916874999995</v>
      </c>
      <c r="T2905" s="12">
        <f t="shared" si="276"/>
        <v>42195.916874999995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7"/>
        <v>0.05</v>
      </c>
      <c r="P2906" s="8">
        <f t="shared" si="272"/>
        <v>18.75</v>
      </c>
      <c r="Q2906" t="str">
        <f t="shared" si="273"/>
        <v>theater</v>
      </c>
      <c r="R2906" t="str">
        <f t="shared" si="274"/>
        <v>plays</v>
      </c>
      <c r="S2906" s="14">
        <f t="shared" si="275"/>
        <v>41952.25</v>
      </c>
      <c r="T2906" s="12">
        <f t="shared" si="276"/>
        <v>41940.717951388891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7"/>
        <v>0.17771428571428571</v>
      </c>
      <c r="P2907" s="8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4">
        <f t="shared" si="275"/>
        <v>42619.806863425925</v>
      </c>
      <c r="T2907" s="12">
        <f t="shared" si="276"/>
        <v>42605.806863425925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7"/>
        <v>9.4166666666666662E-2</v>
      </c>
      <c r="P2908" s="8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4">
        <f t="shared" si="275"/>
        <v>42216.791666666672</v>
      </c>
      <c r="T2908" s="12">
        <f t="shared" si="276"/>
        <v>42199.398912037039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7"/>
        <v>8.0000000000000004E-4</v>
      </c>
      <c r="P2909" s="8">
        <f t="shared" si="272"/>
        <v>1</v>
      </c>
      <c r="Q2909" t="str">
        <f t="shared" si="273"/>
        <v>theater</v>
      </c>
      <c r="R2909" t="str">
        <f t="shared" si="274"/>
        <v>plays</v>
      </c>
      <c r="S2909" s="14">
        <f t="shared" si="275"/>
        <v>42504.627743055549</v>
      </c>
      <c r="T2909" s="12">
        <f t="shared" si="276"/>
        <v>42444.627743055549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7"/>
        <v>2.75E-2</v>
      </c>
      <c r="P2910" s="8">
        <f t="shared" si="272"/>
        <v>52.8</v>
      </c>
      <c r="Q2910" t="str">
        <f t="shared" si="273"/>
        <v>theater</v>
      </c>
      <c r="R2910" t="str">
        <f t="shared" si="274"/>
        <v>plays</v>
      </c>
      <c r="S2910" s="14">
        <f t="shared" si="275"/>
        <v>42529.481701388882</v>
      </c>
      <c r="T2910" s="12">
        <f t="shared" si="276"/>
        <v>42499.481701388882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7"/>
        <v>1.1111111111111112E-4</v>
      </c>
      <c r="P2911" s="8">
        <f t="shared" si="272"/>
        <v>20</v>
      </c>
      <c r="Q2911" t="str">
        <f t="shared" si="273"/>
        <v>theater</v>
      </c>
      <c r="R2911" t="str">
        <f t="shared" si="274"/>
        <v>plays</v>
      </c>
      <c r="S2911" s="14">
        <f t="shared" si="275"/>
        <v>41968.573611111111</v>
      </c>
      <c r="T2911" s="12">
        <f t="shared" si="276"/>
        <v>41929.016215277778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7"/>
        <v>3.3333333333333335E-5</v>
      </c>
      <c r="P2912" s="8">
        <f t="shared" si="272"/>
        <v>1</v>
      </c>
      <c r="Q2912" t="str">
        <f t="shared" si="273"/>
        <v>theater</v>
      </c>
      <c r="R2912" t="str">
        <f t="shared" si="274"/>
        <v>plays</v>
      </c>
      <c r="S2912" s="14">
        <f t="shared" si="275"/>
        <v>42167.591284722221</v>
      </c>
      <c r="T2912" s="12">
        <f t="shared" si="276"/>
        <v>42107.591284722221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7"/>
        <v>0.36499999999999999</v>
      </c>
      <c r="P2913" s="8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4">
        <f t="shared" si="275"/>
        <v>42182.518819444449</v>
      </c>
      <c r="T2913" s="12">
        <f t="shared" si="276"/>
        <v>42142.518819444449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7"/>
        <v>0.14058171745152354</v>
      </c>
      <c r="P2914" s="8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4">
        <f t="shared" si="275"/>
        <v>42383.881643518514</v>
      </c>
      <c r="T2914" s="12">
        <f t="shared" si="276"/>
        <v>42353.881643518514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7"/>
        <v>2.0000000000000001E-4</v>
      </c>
      <c r="P2915" s="8">
        <f t="shared" si="272"/>
        <v>1</v>
      </c>
      <c r="Q2915" t="str">
        <f t="shared" si="273"/>
        <v>theater</v>
      </c>
      <c r="R2915" t="str">
        <f t="shared" si="274"/>
        <v>plays</v>
      </c>
      <c r="S2915" s="14">
        <f t="shared" si="275"/>
        <v>41888.672905092593</v>
      </c>
      <c r="T2915" s="12">
        <f t="shared" si="276"/>
        <v>41828.672905092593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7"/>
        <v>4.0000000000000003E-5</v>
      </c>
      <c r="P2916" s="8">
        <f t="shared" si="272"/>
        <v>1</v>
      </c>
      <c r="Q2916" t="str">
        <f t="shared" si="273"/>
        <v>theater</v>
      </c>
      <c r="R2916" t="str">
        <f t="shared" si="274"/>
        <v>plays</v>
      </c>
      <c r="S2916" s="14">
        <f t="shared" si="275"/>
        <v>42077.615671296298</v>
      </c>
      <c r="T2916" s="12">
        <f t="shared" si="276"/>
        <v>42017.657337962963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7"/>
        <v>0.61099999999999999</v>
      </c>
      <c r="P2917" s="8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4">
        <f t="shared" si="275"/>
        <v>42445.106365740736</v>
      </c>
      <c r="T2917" s="12">
        <f t="shared" si="276"/>
        <v>42415.148032407407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7"/>
        <v>7.8378378378378383E-2</v>
      </c>
      <c r="P2918" s="8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4">
        <f t="shared" si="275"/>
        <v>41778.226724537039</v>
      </c>
      <c r="T2918" s="12">
        <f t="shared" si="276"/>
        <v>41755.226724537039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7"/>
        <v>0.2185</v>
      </c>
      <c r="P2919" s="8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4">
        <f t="shared" si="275"/>
        <v>42262.984340277777</v>
      </c>
      <c r="T2919" s="12">
        <f t="shared" si="276"/>
        <v>42244.984340277777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7"/>
        <v>0.27239999999999998</v>
      </c>
      <c r="P2920" s="8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4">
        <f t="shared" si="275"/>
        <v>42306.379710648151</v>
      </c>
      <c r="T2920" s="12">
        <f t="shared" si="276"/>
        <v>42278.379710648151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7"/>
        <v>8.5000000000000006E-2</v>
      </c>
      <c r="P2921" s="8">
        <f t="shared" si="272"/>
        <v>8.5</v>
      </c>
      <c r="Q2921" t="str">
        <f t="shared" si="273"/>
        <v>theater</v>
      </c>
      <c r="R2921" t="str">
        <f t="shared" si="274"/>
        <v>plays</v>
      </c>
      <c r="S2921" s="14">
        <f t="shared" si="275"/>
        <v>41856.36954861111</v>
      </c>
      <c r="T2921" s="12">
        <f t="shared" si="276"/>
        <v>41826.36954861111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7"/>
        <v>0.26840000000000003</v>
      </c>
      <c r="P2922" s="8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4">
        <f t="shared" si="275"/>
        <v>42088.500810185185</v>
      </c>
      <c r="T2922" s="12">
        <f t="shared" si="276"/>
        <v>42058.542476851857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7"/>
        <v>1.29</v>
      </c>
      <c r="P2923" s="8">
        <f t="shared" si="272"/>
        <v>43</v>
      </c>
      <c r="Q2923" t="str">
        <f t="shared" si="273"/>
        <v>theater</v>
      </c>
      <c r="R2923" t="str">
        <f t="shared" si="274"/>
        <v>musical</v>
      </c>
      <c r="S2923" s="14">
        <f t="shared" si="275"/>
        <v>41907.636620370373</v>
      </c>
      <c r="T2923" s="12">
        <f t="shared" si="276"/>
        <v>41877.636620370373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7"/>
        <v>1</v>
      </c>
      <c r="P2924" s="8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4">
        <f t="shared" si="275"/>
        <v>42142.624155092592</v>
      </c>
      <c r="T2924" s="12">
        <f t="shared" si="276"/>
        <v>42097.624155092592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7"/>
        <v>1</v>
      </c>
      <c r="P2925" s="8">
        <f t="shared" si="272"/>
        <v>30</v>
      </c>
      <c r="Q2925" t="str">
        <f t="shared" si="273"/>
        <v>theater</v>
      </c>
      <c r="R2925" t="str">
        <f t="shared" si="274"/>
        <v>musical</v>
      </c>
      <c r="S2925" s="14">
        <f t="shared" si="275"/>
        <v>42027.875</v>
      </c>
      <c r="T2925" s="12">
        <f t="shared" si="276"/>
        <v>42012.90253472222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7"/>
        <v>1.032</v>
      </c>
      <c r="P2926" s="8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4">
        <f t="shared" si="275"/>
        <v>42132.915972222225</v>
      </c>
      <c r="T2926" s="12">
        <f t="shared" si="276"/>
        <v>42103.306828703702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7"/>
        <v>1.0244597777777777</v>
      </c>
      <c r="P2927" s="8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4">
        <f t="shared" si="275"/>
        <v>41893.334120370368</v>
      </c>
      <c r="T2927" s="12">
        <f t="shared" si="276"/>
        <v>41863.334120370368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7"/>
        <v>1.25</v>
      </c>
      <c r="P2928" s="8">
        <f t="shared" si="272"/>
        <v>75</v>
      </c>
      <c r="Q2928" t="str">
        <f t="shared" si="273"/>
        <v>theater</v>
      </c>
      <c r="R2928" t="str">
        <f t="shared" si="274"/>
        <v>musical</v>
      </c>
      <c r="S2928" s="14">
        <f t="shared" si="275"/>
        <v>42058.515960648147</v>
      </c>
      <c r="T2928" s="12">
        <f t="shared" si="276"/>
        <v>42044.515960648147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7"/>
        <v>1.3083333333333333</v>
      </c>
      <c r="P2929" s="8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4">
        <f t="shared" si="275"/>
        <v>41834.958333333336</v>
      </c>
      <c r="T2929" s="12">
        <f t="shared" si="276"/>
        <v>41806.419317129628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7"/>
        <v>1</v>
      </c>
      <c r="P2930" s="8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4">
        <f t="shared" si="275"/>
        <v>42433.748217592598</v>
      </c>
      <c r="T2930" s="12">
        <f t="shared" si="276"/>
        <v>42403.748217592598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7"/>
        <v>1.02069375</v>
      </c>
      <c r="P2931" s="8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4">
        <f t="shared" si="275"/>
        <v>41784.314328703702</v>
      </c>
      <c r="T2931" s="12">
        <f t="shared" si="276"/>
        <v>41754.314328703702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7"/>
        <v>1.0092000000000001</v>
      </c>
      <c r="P2932" s="8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4">
        <f t="shared" si="275"/>
        <v>42131.334074074075</v>
      </c>
      <c r="T2932" s="12">
        <f t="shared" si="276"/>
        <v>42101.334074074075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7"/>
        <v>1.06</v>
      </c>
      <c r="P2933" s="8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4">
        <f t="shared" si="275"/>
        <v>41897.005555555559</v>
      </c>
      <c r="T2933" s="12">
        <f t="shared" si="276"/>
        <v>41872.041238425925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7"/>
        <v>1.0509677419354839</v>
      </c>
      <c r="P2934" s="8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4">
        <f t="shared" si="275"/>
        <v>42056.208333333328</v>
      </c>
      <c r="T2934" s="12">
        <f t="shared" si="276"/>
        <v>42024.914780092593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7"/>
        <v>1.0276000000000001</v>
      </c>
      <c r="P2935" s="8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4">
        <f t="shared" si="275"/>
        <v>42525.706631944442</v>
      </c>
      <c r="T2935" s="12">
        <f t="shared" si="276"/>
        <v>42495.706631944442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7"/>
        <v>1.08</v>
      </c>
      <c r="P2936" s="8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4">
        <f t="shared" si="275"/>
        <v>41805.386157407411</v>
      </c>
      <c r="T2936" s="12">
        <f t="shared" si="276"/>
        <v>41775.386157407411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7"/>
        <v>1.0088571428571429</v>
      </c>
      <c r="P2937" s="8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4">
        <f t="shared" si="275"/>
        <v>42611.458333333328</v>
      </c>
      <c r="T2937" s="12">
        <f t="shared" si="276"/>
        <v>42553.333425925928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7"/>
        <v>1.28</v>
      </c>
      <c r="P2938" s="8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4">
        <f t="shared" si="275"/>
        <v>41924.957638888889</v>
      </c>
      <c r="T2938" s="12">
        <f t="shared" si="276"/>
        <v>41912.400729166664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7"/>
        <v>1.3333333333333333</v>
      </c>
      <c r="P2939" s="8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4">
        <f t="shared" si="275"/>
        <v>41833.207326388889</v>
      </c>
      <c r="T2939" s="12">
        <f t="shared" si="276"/>
        <v>41803.207326388889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7"/>
        <v>1.0137499999999999</v>
      </c>
      <c r="P2940" s="8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4">
        <f t="shared" si="275"/>
        <v>42034.453865740739</v>
      </c>
      <c r="T2940" s="12">
        <f t="shared" si="276"/>
        <v>42004.453865740739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7"/>
        <v>1.0287500000000001</v>
      </c>
      <c r="P2941" s="8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4">
        <f t="shared" si="275"/>
        <v>41878.791666666664</v>
      </c>
      <c r="T2941" s="12">
        <f t="shared" si="276"/>
        <v>41845.559166666666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7"/>
        <v>1.0724</v>
      </c>
      <c r="P2942" s="8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4">
        <f t="shared" si="275"/>
        <v>42022.523356481484</v>
      </c>
      <c r="T2942" s="12">
        <f t="shared" si="276"/>
        <v>41982.523356481484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7"/>
        <v>4.0000000000000003E-5</v>
      </c>
      <c r="P2943" s="8">
        <f t="shared" si="272"/>
        <v>1</v>
      </c>
      <c r="Q2943" t="str">
        <f t="shared" si="273"/>
        <v>theater</v>
      </c>
      <c r="R2943" t="str">
        <f t="shared" si="274"/>
        <v>spaces</v>
      </c>
      <c r="S2943" s="14">
        <f t="shared" si="275"/>
        <v>42064.710127314815</v>
      </c>
      <c r="T2943" s="12">
        <f t="shared" si="276"/>
        <v>42034.710127314815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7"/>
        <v>0.20424999999999999</v>
      </c>
      <c r="P2944" s="8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4">
        <f t="shared" si="275"/>
        <v>42354.595833333333</v>
      </c>
      <c r="T2944" s="12">
        <f t="shared" si="276"/>
        <v>42334.553923611107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7"/>
        <v>0</v>
      </c>
      <c r="P2945" s="8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4">
        <f t="shared" si="275"/>
        <v>42106.879398148143</v>
      </c>
      <c r="T2945" s="12">
        <f t="shared" si="276"/>
        <v>42076.879398148143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7"/>
        <v>0.01</v>
      </c>
      <c r="P2946" s="8">
        <f t="shared" si="272"/>
        <v>100</v>
      </c>
      <c r="Q2946" t="str">
        <f t="shared" si="273"/>
        <v>theater</v>
      </c>
      <c r="R2946" t="str">
        <f t="shared" si="274"/>
        <v>spaces</v>
      </c>
      <c r="S2946" s="14">
        <f t="shared" si="275"/>
        <v>42162.6643287037</v>
      </c>
      <c r="T2946" s="12">
        <f t="shared" si="276"/>
        <v>42132.6643287037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7"/>
        <v>0</v>
      </c>
      <c r="P2947" s="8" t="e">
        <f t="shared" ref="P2947:P3010" si="278">E2947/L2947</f>
        <v>#DIV/0!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14">
        <f t="shared" ref="S2947:S3010" si="281">(((I2947/60)/60)/24)+DATE(1970,1,1)+(-6/24)</f>
        <v>42147.889583333337</v>
      </c>
      <c r="T2947" s="12">
        <f t="shared" ref="T2947:T3010" si="282">(((J2947/60)/60)/24)+DATE(1970,1,1)+(-6/24)</f>
        <v>42117.889583333337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283">E2948/D2948</f>
        <v>1E-3</v>
      </c>
      <c r="P2948" s="8">
        <f t="shared" si="278"/>
        <v>1</v>
      </c>
      <c r="Q2948" t="str">
        <f t="shared" si="279"/>
        <v>theater</v>
      </c>
      <c r="R2948" t="str">
        <f t="shared" si="280"/>
        <v>spaces</v>
      </c>
      <c r="S2948" s="14">
        <f t="shared" si="281"/>
        <v>42597.281157407408</v>
      </c>
      <c r="T2948" s="12">
        <f t="shared" si="282"/>
        <v>42567.281157407408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3"/>
        <v>4.2880000000000001E-2</v>
      </c>
      <c r="P2949" s="8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4">
        <f t="shared" si="281"/>
        <v>42698.465972222228</v>
      </c>
      <c r="T2949" s="12">
        <f t="shared" si="282"/>
        <v>42649.312118055561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3"/>
        <v>4.8000000000000001E-5</v>
      </c>
      <c r="P2950" s="8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4">
        <f t="shared" si="281"/>
        <v>42157.399224537032</v>
      </c>
      <c r="T2950" s="12">
        <f t="shared" si="282"/>
        <v>42097.399224537032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3"/>
        <v>2.5000000000000001E-2</v>
      </c>
      <c r="P2951" s="8">
        <f t="shared" si="278"/>
        <v>12.5</v>
      </c>
      <c r="Q2951" t="str">
        <f t="shared" si="279"/>
        <v>theater</v>
      </c>
      <c r="R2951" t="str">
        <f t="shared" si="280"/>
        <v>spaces</v>
      </c>
      <c r="S2951" s="14">
        <f t="shared" si="281"/>
        <v>42327.614780092597</v>
      </c>
      <c r="T2951" s="12">
        <f t="shared" si="282"/>
        <v>42297.573113425926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3"/>
        <v>0</v>
      </c>
      <c r="P2952" s="8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4">
        <f t="shared" si="281"/>
        <v>42392.11518518519</v>
      </c>
      <c r="T2952" s="12">
        <f t="shared" si="282"/>
        <v>42362.11518518519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3"/>
        <v>2.1919999999999999E-2</v>
      </c>
      <c r="P2953" s="8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4">
        <f t="shared" si="281"/>
        <v>41917.552928240737</v>
      </c>
      <c r="T2953" s="12">
        <f t="shared" si="282"/>
        <v>41872.552928240737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3"/>
        <v>8.0250000000000002E-2</v>
      </c>
      <c r="P2954" s="8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4">
        <f t="shared" si="281"/>
        <v>42659.916666666672</v>
      </c>
      <c r="T2954" s="12">
        <f t="shared" si="282"/>
        <v>42628.440266203703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3"/>
        <v>1.5125E-3</v>
      </c>
      <c r="P2955" s="8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4">
        <f t="shared" si="281"/>
        <v>42285.541909722218</v>
      </c>
      <c r="T2955" s="12">
        <f t="shared" si="282"/>
        <v>42255.541909722218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3"/>
        <v>0</v>
      </c>
      <c r="P2956" s="8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4">
        <f t="shared" si="281"/>
        <v>42810.291701388895</v>
      </c>
      <c r="T2956" s="12">
        <f t="shared" si="282"/>
        <v>42790.333368055552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3"/>
        <v>0.59583333333333333</v>
      </c>
      <c r="P2957" s="8">
        <f t="shared" si="278"/>
        <v>65</v>
      </c>
      <c r="Q2957" t="str">
        <f t="shared" si="279"/>
        <v>theater</v>
      </c>
      <c r="R2957" t="str">
        <f t="shared" si="280"/>
        <v>spaces</v>
      </c>
      <c r="S2957" s="14">
        <f t="shared" si="281"/>
        <v>42171.491307870368</v>
      </c>
      <c r="T2957" s="12">
        <f t="shared" si="282"/>
        <v>42141.491307870368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3"/>
        <v>0.16734177215189874</v>
      </c>
      <c r="P2958" s="8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4">
        <f t="shared" si="281"/>
        <v>42494.708912037036</v>
      </c>
      <c r="T2958" s="12">
        <f t="shared" si="282"/>
        <v>42464.708912037036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3"/>
        <v>1.8666666666666668E-2</v>
      </c>
      <c r="P2959" s="8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4">
        <f t="shared" si="281"/>
        <v>42090.719583333332</v>
      </c>
      <c r="T2959" s="12">
        <f t="shared" si="282"/>
        <v>42030.761249999996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3"/>
        <v>0</v>
      </c>
      <c r="P2960" s="8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4">
        <f t="shared" si="281"/>
        <v>42498.48746527778</v>
      </c>
      <c r="T2960" s="12">
        <f t="shared" si="282"/>
        <v>42438.529131944444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3"/>
        <v>0</v>
      </c>
      <c r="P2961" s="8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4">
        <f t="shared" si="281"/>
        <v>42527.758391203708</v>
      </c>
      <c r="T2961" s="12">
        <f t="shared" si="282"/>
        <v>42497.758391203708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3"/>
        <v>0</v>
      </c>
      <c r="P2962" s="8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4">
        <f t="shared" si="281"/>
        <v>41893.507210648146</v>
      </c>
      <c r="T2962" s="12">
        <f t="shared" si="282"/>
        <v>41863.507210648146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3"/>
        <v>1.0962000000000001</v>
      </c>
      <c r="P2963" s="8">
        <f t="shared" si="278"/>
        <v>50.75</v>
      </c>
      <c r="Q2963" t="str">
        <f t="shared" si="279"/>
        <v>theater</v>
      </c>
      <c r="R2963" t="str">
        <f t="shared" si="280"/>
        <v>plays</v>
      </c>
      <c r="S2963" s="14">
        <f t="shared" si="281"/>
        <v>42088.916666666672</v>
      </c>
      <c r="T2963" s="12">
        <f t="shared" si="282"/>
        <v>42060.962488425925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3"/>
        <v>1.218</v>
      </c>
      <c r="P2964" s="8">
        <f t="shared" si="278"/>
        <v>60.9</v>
      </c>
      <c r="Q2964" t="str">
        <f t="shared" si="279"/>
        <v>theater</v>
      </c>
      <c r="R2964" t="str">
        <f t="shared" si="280"/>
        <v>plays</v>
      </c>
      <c r="S2964" s="14">
        <f t="shared" si="281"/>
        <v>42064.040972222225</v>
      </c>
      <c r="T2964" s="12">
        <f t="shared" si="282"/>
        <v>42035.99428240741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3"/>
        <v>1.0685</v>
      </c>
      <c r="P2965" s="8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4">
        <f t="shared" si="281"/>
        <v>42187.220185185186</v>
      </c>
      <c r="T2965" s="12">
        <f t="shared" si="282"/>
        <v>42157.220185185186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3"/>
        <v>1.0071379999999999</v>
      </c>
      <c r="P2966" s="8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4">
        <f t="shared" si="281"/>
        <v>41857.647222222222</v>
      </c>
      <c r="T2966" s="12">
        <f t="shared" si="282"/>
        <v>41827.659942129627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3"/>
        <v>1.0900000000000001</v>
      </c>
      <c r="P2967" s="8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4">
        <f t="shared" si="281"/>
        <v>42192.479548611111</v>
      </c>
      <c r="T2967" s="12">
        <f t="shared" si="282"/>
        <v>42162.479548611111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3"/>
        <v>1.1363000000000001</v>
      </c>
      <c r="P2968" s="8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4">
        <f t="shared" si="281"/>
        <v>42263.488564814819</v>
      </c>
      <c r="T2968" s="12">
        <f t="shared" si="282"/>
        <v>42233.488564814819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3"/>
        <v>1.1392</v>
      </c>
      <c r="P2969" s="8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4">
        <f t="shared" si="281"/>
        <v>42071.906157407408</v>
      </c>
      <c r="T2969" s="12">
        <f t="shared" si="282"/>
        <v>42041.947824074072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3"/>
        <v>1.06</v>
      </c>
      <c r="P2970" s="8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4">
        <f t="shared" si="281"/>
        <v>42598.915972222225</v>
      </c>
      <c r="T2970" s="12">
        <f t="shared" si="282"/>
        <v>42585.273842592593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3"/>
        <v>1.625</v>
      </c>
      <c r="P2971" s="8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4">
        <f t="shared" si="281"/>
        <v>42127.702083333337</v>
      </c>
      <c r="T2971" s="12">
        <f t="shared" si="282"/>
        <v>42097.536493055552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3"/>
        <v>1.06</v>
      </c>
      <c r="P2972" s="8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4">
        <f t="shared" si="281"/>
        <v>41838.419571759259</v>
      </c>
      <c r="T2972" s="12">
        <f t="shared" si="282"/>
        <v>41808.419571759259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3"/>
        <v>1.0015624999999999</v>
      </c>
      <c r="P2973" s="8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4">
        <f t="shared" si="281"/>
        <v>41882.408310185187</v>
      </c>
      <c r="T2973" s="12">
        <f t="shared" si="282"/>
        <v>41852.408310185187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3"/>
        <v>1.0535000000000001</v>
      </c>
      <c r="P2974" s="8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4">
        <f t="shared" si="281"/>
        <v>42708.791666666672</v>
      </c>
      <c r="T2974" s="12">
        <f t="shared" si="282"/>
        <v>42693.860185185185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3"/>
        <v>1.748</v>
      </c>
      <c r="P2975" s="8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4">
        <f t="shared" si="281"/>
        <v>42369.916666666672</v>
      </c>
      <c r="T2975" s="12">
        <f t="shared" si="282"/>
        <v>42341.568379629629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3"/>
        <v>1.02</v>
      </c>
      <c r="P2976" s="8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4">
        <f t="shared" si="281"/>
        <v>41907.815972222219</v>
      </c>
      <c r="T2976" s="12">
        <f t="shared" si="282"/>
        <v>41879.811006944445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3"/>
        <v>1.00125</v>
      </c>
      <c r="P2977" s="8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4">
        <f t="shared" si="281"/>
        <v>41969.875</v>
      </c>
      <c r="T2977" s="12">
        <f t="shared" si="282"/>
        <v>41941.433865740742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3"/>
        <v>1.7142857142857142</v>
      </c>
      <c r="P2978" s="8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4">
        <f t="shared" si="281"/>
        <v>42442.25</v>
      </c>
      <c r="T2978" s="12">
        <f t="shared" si="282"/>
        <v>42425.480671296296</v>
      </c>
    </row>
    <row r="2979" spans="1:20" ht="8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3"/>
        <v>1.1356666666666666</v>
      </c>
      <c r="P2979" s="8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4">
        <f t="shared" si="281"/>
        <v>42085.843055555553</v>
      </c>
      <c r="T2979" s="12">
        <f t="shared" si="282"/>
        <v>42026.63118055556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3"/>
        <v>1.2946666666666666</v>
      </c>
      <c r="P2980" s="8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4">
        <f t="shared" si="281"/>
        <v>41931.999305555553</v>
      </c>
      <c r="T2980" s="12">
        <f t="shared" si="282"/>
        <v>41922.390590277777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3"/>
        <v>1.014</v>
      </c>
      <c r="P2981" s="8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4">
        <f t="shared" si="281"/>
        <v>42010</v>
      </c>
      <c r="T2981" s="12">
        <f t="shared" si="282"/>
        <v>41993.574340277773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3"/>
        <v>1.0916666666666666</v>
      </c>
      <c r="P2982" s="8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4">
        <f t="shared" si="281"/>
        <v>42239.833333333328</v>
      </c>
      <c r="T2982" s="12">
        <f t="shared" si="282"/>
        <v>42219.665856481486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3"/>
        <v>1.28925</v>
      </c>
      <c r="P2983" s="8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4">
        <f t="shared" si="281"/>
        <v>42270.309675925921</v>
      </c>
      <c r="T2983" s="12">
        <f t="shared" si="282"/>
        <v>42225.309675925921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3"/>
        <v>1.0206</v>
      </c>
      <c r="P2984" s="8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4">
        <f t="shared" si="281"/>
        <v>42411.436840277776</v>
      </c>
      <c r="T2984" s="12">
        <f t="shared" si="282"/>
        <v>42381.436840277776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3"/>
        <v>1.465395775862069</v>
      </c>
      <c r="P2985" s="8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4">
        <f t="shared" si="281"/>
        <v>41954.424027777779</v>
      </c>
      <c r="T2985" s="12">
        <f t="shared" si="282"/>
        <v>41894.382361111115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3"/>
        <v>1.00352</v>
      </c>
      <c r="P2986" s="8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4">
        <f t="shared" si="281"/>
        <v>42606.028715277775</v>
      </c>
      <c r="T2986" s="12">
        <f t="shared" si="282"/>
        <v>42576.028715277775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3"/>
        <v>1.2164999999999999</v>
      </c>
      <c r="P2987" s="8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4">
        <f t="shared" si="281"/>
        <v>42673.916666666672</v>
      </c>
      <c r="T2987" s="12">
        <f t="shared" si="282"/>
        <v>42654.723703703698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3"/>
        <v>1.0549999999999999</v>
      </c>
      <c r="P2988" s="8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4">
        <f t="shared" si="281"/>
        <v>42491.208402777775</v>
      </c>
      <c r="T2988" s="12">
        <f t="shared" si="282"/>
        <v>42431.250069444446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3"/>
        <v>1.1040080000000001</v>
      </c>
      <c r="P2989" s="8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4">
        <f t="shared" si="281"/>
        <v>42655.75</v>
      </c>
      <c r="T2989" s="12">
        <f t="shared" si="282"/>
        <v>42627.057303240741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3"/>
        <v>1</v>
      </c>
      <c r="P2990" s="8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4">
        <f t="shared" si="281"/>
        <v>42541.112048611118</v>
      </c>
      <c r="T2990" s="12">
        <f t="shared" si="282"/>
        <v>42511.112048611118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3"/>
        <v>1.76535</v>
      </c>
      <c r="P2991" s="8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4">
        <f t="shared" si="281"/>
        <v>42358.957638888889</v>
      </c>
      <c r="T2991" s="12">
        <f t="shared" si="282"/>
        <v>42336.77039351852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3"/>
        <v>1</v>
      </c>
      <c r="P2992" s="8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4">
        <f t="shared" si="281"/>
        <v>42376.32430555555</v>
      </c>
      <c r="T2992" s="12">
        <f t="shared" si="282"/>
        <v>42341.32430555555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3"/>
        <v>1.0329411764705883</v>
      </c>
      <c r="P2993" s="8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4">
        <f t="shared" si="281"/>
        <v>42762.587152777778</v>
      </c>
      <c r="T2993" s="12">
        <f t="shared" si="282"/>
        <v>42740.587152777778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3"/>
        <v>1.0449999999999999</v>
      </c>
      <c r="P2994" s="8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4">
        <f t="shared" si="281"/>
        <v>42652.517476851848</v>
      </c>
      <c r="T2994" s="12">
        <f t="shared" si="282"/>
        <v>42622.517476851848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3"/>
        <v>1.0029999999999999</v>
      </c>
      <c r="P2995" s="8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4">
        <f t="shared" si="281"/>
        <v>42420.588738425926</v>
      </c>
      <c r="T2995" s="12">
        <f t="shared" si="282"/>
        <v>42390.588738425926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3"/>
        <v>4.577466666666667</v>
      </c>
      <c r="P2996" s="8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4">
        <f t="shared" si="281"/>
        <v>41915.228842592594</v>
      </c>
      <c r="T2996" s="12">
        <f t="shared" si="282"/>
        <v>41885.228842592594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3"/>
        <v>1.0496000000000001</v>
      </c>
      <c r="P2997" s="8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4">
        <f t="shared" si="281"/>
        <v>42754.415173611109</v>
      </c>
      <c r="T2997" s="12">
        <f t="shared" si="282"/>
        <v>42724.415173611109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3"/>
        <v>1.7194285714285715</v>
      </c>
      <c r="P2998" s="8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4">
        <f t="shared" si="281"/>
        <v>42150.662500000006</v>
      </c>
      <c r="T2998" s="12">
        <f t="shared" si="282"/>
        <v>42090.662500000006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3"/>
        <v>1.0373000000000001</v>
      </c>
      <c r="P2999" s="8">
        <f t="shared" si="278"/>
        <v>90.2</v>
      </c>
      <c r="Q2999" t="str">
        <f t="shared" si="279"/>
        <v>theater</v>
      </c>
      <c r="R2999" t="str">
        <f t="shared" si="280"/>
        <v>spaces</v>
      </c>
      <c r="S2999" s="14">
        <f t="shared" si="281"/>
        <v>42792.957638888889</v>
      </c>
      <c r="T2999" s="12">
        <f t="shared" si="282"/>
        <v>42775.483715277776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3"/>
        <v>1.0302899999999999</v>
      </c>
      <c r="P3000" s="8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4">
        <f t="shared" si="281"/>
        <v>41805.934027777781</v>
      </c>
      <c r="T3000" s="12">
        <f t="shared" si="282"/>
        <v>41777.943622685183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3"/>
        <v>1.1888888888888889</v>
      </c>
      <c r="P3001" s="8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4">
        <f t="shared" si="281"/>
        <v>42794.833333333328</v>
      </c>
      <c r="T3001" s="12">
        <f t="shared" si="282"/>
        <v>42780.490277777775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3"/>
        <v>1</v>
      </c>
      <c r="P3002" s="8">
        <f t="shared" si="278"/>
        <v>62.5</v>
      </c>
      <c r="Q3002" t="str">
        <f t="shared" si="279"/>
        <v>theater</v>
      </c>
      <c r="R3002" t="str">
        <f t="shared" si="280"/>
        <v>spaces</v>
      </c>
      <c r="S3002" s="14">
        <f t="shared" si="281"/>
        <v>42766.5</v>
      </c>
      <c r="T3002" s="12">
        <f t="shared" si="282"/>
        <v>42752.577199074076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3"/>
        <v>3.1869988910451896</v>
      </c>
      <c r="P3003" s="8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4">
        <f t="shared" si="281"/>
        <v>42564.645625000005</v>
      </c>
      <c r="T3003" s="12">
        <f t="shared" si="282"/>
        <v>42534.645625000005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3"/>
        <v>1.0850614285714286</v>
      </c>
      <c r="P3004" s="8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4">
        <f t="shared" si="281"/>
        <v>41269.58625</v>
      </c>
      <c r="T3004" s="12">
        <f t="shared" si="282"/>
        <v>41239.58625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3"/>
        <v>1.0116666666666667</v>
      </c>
      <c r="P3005" s="8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4">
        <f t="shared" si="281"/>
        <v>42429.999305555553</v>
      </c>
      <c r="T3005" s="12">
        <f t="shared" si="282"/>
        <v>42398.599259259259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3"/>
        <v>1.12815</v>
      </c>
      <c r="P3006" s="8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4">
        <f t="shared" si="281"/>
        <v>41958.672731481478</v>
      </c>
      <c r="T3006" s="12">
        <f t="shared" si="282"/>
        <v>41928.631064814814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3"/>
        <v>1.2049622641509434</v>
      </c>
      <c r="P3007" s="8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4">
        <f t="shared" si="281"/>
        <v>41918.424826388888</v>
      </c>
      <c r="T3007" s="12">
        <f t="shared" si="282"/>
        <v>41888.424826388888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3"/>
        <v>1.0774999999999999</v>
      </c>
      <c r="P3008" s="8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4">
        <f t="shared" si="281"/>
        <v>41987.506840277783</v>
      </c>
      <c r="T3008" s="12">
        <f t="shared" si="282"/>
        <v>41957.506840277783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3"/>
        <v>1.8</v>
      </c>
      <c r="P3009" s="8">
        <f t="shared" si="278"/>
        <v>54</v>
      </c>
      <c r="Q3009" t="str">
        <f t="shared" si="279"/>
        <v>theater</v>
      </c>
      <c r="R3009" t="str">
        <f t="shared" si="280"/>
        <v>spaces</v>
      </c>
      <c r="S3009" s="14">
        <f t="shared" si="281"/>
        <v>42118.966238425928</v>
      </c>
      <c r="T3009" s="12">
        <f t="shared" si="282"/>
        <v>42097.966238425928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3"/>
        <v>1.0116666666666667</v>
      </c>
      <c r="P3010" s="8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4">
        <f t="shared" si="281"/>
        <v>42389.962025462963</v>
      </c>
      <c r="T3010" s="12">
        <f t="shared" si="282"/>
        <v>42359.962025462963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3"/>
        <v>1.19756</v>
      </c>
      <c r="P3011" s="8">
        <f t="shared" ref="P3011:P3074" si="284">E3011/L3011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14">
        <f t="shared" ref="S3011:S3074" si="287">(((I3011/60)/60)/24)+DATE(1970,1,1)+(-6/24)</f>
        <v>41969.361574074079</v>
      </c>
      <c r="T3011" s="12">
        <f t="shared" ref="T3011:T3074" si="288">(((J3011/60)/60)/24)+DATE(1970,1,1)+(-6/24)</f>
        <v>41939.319907407407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289">E3012/D3012</f>
        <v>1.58</v>
      </c>
      <c r="P3012" s="8">
        <f t="shared" si="284"/>
        <v>158</v>
      </c>
      <c r="Q3012" t="str">
        <f t="shared" si="285"/>
        <v>theater</v>
      </c>
      <c r="R3012" t="str">
        <f t="shared" si="286"/>
        <v>spaces</v>
      </c>
      <c r="S3012" s="14">
        <f t="shared" si="287"/>
        <v>42056.582395833335</v>
      </c>
      <c r="T3012" s="12">
        <f t="shared" si="288"/>
        <v>41996.582395833335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9"/>
        <v>1.2366666666666666</v>
      </c>
      <c r="P3013" s="8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4">
        <f t="shared" si="287"/>
        <v>42361.707638888889</v>
      </c>
      <c r="T3013" s="12">
        <f t="shared" si="288"/>
        <v>42334.218935185185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9"/>
        <v>1.1712499999999999</v>
      </c>
      <c r="P3014" s="8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4">
        <f t="shared" si="287"/>
        <v>42045.452893518523</v>
      </c>
      <c r="T3014" s="12">
        <f t="shared" si="288"/>
        <v>42024.452893518523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9"/>
        <v>1.5696000000000001</v>
      </c>
      <c r="P3015" s="8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4">
        <f t="shared" si="287"/>
        <v>42176.586215277777</v>
      </c>
      <c r="T3015" s="12">
        <f t="shared" si="288"/>
        <v>42146.586215277777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9"/>
        <v>1.13104</v>
      </c>
      <c r="P3016" s="8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4">
        <f t="shared" si="287"/>
        <v>41947.958333333336</v>
      </c>
      <c r="T3016" s="12">
        <f t="shared" si="288"/>
        <v>41919.873611111114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9"/>
        <v>1.0317647058823529</v>
      </c>
      <c r="P3017" s="8">
        <f t="shared" si="284"/>
        <v>87.7</v>
      </c>
      <c r="Q3017" t="str">
        <f t="shared" si="285"/>
        <v>theater</v>
      </c>
      <c r="R3017" t="str">
        <f t="shared" si="286"/>
        <v>spaces</v>
      </c>
      <c r="S3017" s="14">
        <f t="shared" si="287"/>
        <v>41800.916666666664</v>
      </c>
      <c r="T3017" s="12">
        <f t="shared" si="288"/>
        <v>41785.47729166667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9"/>
        <v>1.0261176470588236</v>
      </c>
      <c r="P3018" s="8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4">
        <f t="shared" si="287"/>
        <v>41838.298055555555</v>
      </c>
      <c r="T3018" s="12">
        <f t="shared" si="288"/>
        <v>41778.298055555555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9"/>
        <v>1.0584090909090909</v>
      </c>
      <c r="P3019" s="8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4">
        <f t="shared" si="287"/>
        <v>41871.600034722222</v>
      </c>
      <c r="T3019" s="12">
        <f t="shared" si="288"/>
        <v>41841.600034722222</v>
      </c>
    </row>
    <row r="3020" spans="1:20" ht="6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9"/>
        <v>1.0071428571428571</v>
      </c>
      <c r="P3020" s="8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4">
        <f t="shared" si="287"/>
        <v>42205.666666666672</v>
      </c>
      <c r="T3020" s="12">
        <f t="shared" si="288"/>
        <v>42163.04833333334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9"/>
        <v>1.2123333333333333</v>
      </c>
      <c r="P3021" s="8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4">
        <f t="shared" si="287"/>
        <v>41785.875</v>
      </c>
      <c r="T3021" s="12">
        <f t="shared" si="288"/>
        <v>41758.583564814813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9"/>
        <v>1.0057142857142858</v>
      </c>
      <c r="P3022" s="8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4">
        <f t="shared" si="287"/>
        <v>42230.596446759257</v>
      </c>
      <c r="T3022" s="12">
        <f t="shared" si="288"/>
        <v>42170.596446759257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9"/>
        <v>1.1602222222222223</v>
      </c>
      <c r="P3023" s="8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4">
        <f t="shared" si="287"/>
        <v>42695.999305555553</v>
      </c>
      <c r="T3023" s="12">
        <f t="shared" si="288"/>
        <v>42660.368854166663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9"/>
        <v>1.0087999999999999</v>
      </c>
      <c r="P3024" s="8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4">
        <f t="shared" si="287"/>
        <v>42609.70380787037</v>
      </c>
      <c r="T3024" s="12">
        <f t="shared" si="288"/>
        <v>42564.70380787037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9"/>
        <v>1.03</v>
      </c>
      <c r="P3025" s="8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4">
        <f t="shared" si="287"/>
        <v>42166.425763888896</v>
      </c>
      <c r="T3025" s="12">
        <f t="shared" si="288"/>
        <v>42121.425763888896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9"/>
        <v>2.4641999999999999</v>
      </c>
      <c r="P3026" s="8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4">
        <f t="shared" si="287"/>
        <v>41188.743923611109</v>
      </c>
      <c r="T3026" s="12">
        <f t="shared" si="288"/>
        <v>41158.743923611109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9"/>
        <v>3.0219999999999998</v>
      </c>
      <c r="P3027" s="8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4">
        <f t="shared" si="287"/>
        <v>41789.416666666664</v>
      </c>
      <c r="T3027" s="12">
        <f t="shared" si="288"/>
        <v>41761.259409722225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9"/>
        <v>1.4333333333333333</v>
      </c>
      <c r="P3028" s="8">
        <f t="shared" si="284"/>
        <v>51.6</v>
      </c>
      <c r="Q3028" t="str">
        <f t="shared" si="285"/>
        <v>theater</v>
      </c>
      <c r="R3028" t="str">
        <f t="shared" si="286"/>
        <v>spaces</v>
      </c>
      <c r="S3028" s="14">
        <f t="shared" si="287"/>
        <v>42797.209398148145</v>
      </c>
      <c r="T3028" s="12">
        <f t="shared" si="288"/>
        <v>42783.209398148145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9"/>
        <v>1.3144</v>
      </c>
      <c r="P3029" s="8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4">
        <f t="shared" si="287"/>
        <v>42083.412627314814</v>
      </c>
      <c r="T3029" s="12">
        <f t="shared" si="288"/>
        <v>42053.454293981486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9"/>
        <v>1.6801999999999999</v>
      </c>
      <c r="P3030" s="8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4">
        <f t="shared" si="287"/>
        <v>42597.014178240745</v>
      </c>
      <c r="T3030" s="12">
        <f t="shared" si="288"/>
        <v>42567.014178240745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9"/>
        <v>1.0967666666666667</v>
      </c>
      <c r="P3031" s="8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4">
        <f t="shared" si="287"/>
        <v>41960.940972222219</v>
      </c>
      <c r="T3031" s="12">
        <f t="shared" si="288"/>
        <v>41932.458877314813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9"/>
        <v>1.0668571428571429</v>
      </c>
      <c r="P3032" s="8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4">
        <f t="shared" si="287"/>
        <v>42263.497349537036</v>
      </c>
      <c r="T3032" s="12">
        <f t="shared" si="288"/>
        <v>42233.497349537036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9"/>
        <v>1</v>
      </c>
      <c r="P3033" s="8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4">
        <f t="shared" si="287"/>
        <v>42657.632488425923</v>
      </c>
      <c r="T3033" s="12">
        <f t="shared" si="288"/>
        <v>42597.632488425923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9"/>
        <v>1.272</v>
      </c>
      <c r="P3034" s="8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4">
        <f t="shared" si="287"/>
        <v>42257.794664351852</v>
      </c>
      <c r="T3034" s="12">
        <f t="shared" si="288"/>
        <v>42227.794664351852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9"/>
        <v>1.4653333333333334</v>
      </c>
      <c r="P3035" s="8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4">
        <f t="shared" si="287"/>
        <v>42599.860243055555</v>
      </c>
      <c r="T3035" s="12">
        <f t="shared" si="288"/>
        <v>42569.860243055555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9"/>
        <v>1.1253599999999999</v>
      </c>
      <c r="P3036" s="8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4">
        <f t="shared" si="287"/>
        <v>42674.915972222225</v>
      </c>
      <c r="T3036" s="12">
        <f t="shared" si="288"/>
        <v>42644.285358796296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9"/>
        <v>1.0878684000000001</v>
      </c>
      <c r="P3037" s="8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4">
        <f t="shared" si="287"/>
        <v>41398.310289351852</v>
      </c>
      <c r="T3037" s="12">
        <f t="shared" si="288"/>
        <v>41368.310289351852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9"/>
        <v>1.26732</v>
      </c>
      <c r="P3038" s="8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4">
        <f t="shared" si="287"/>
        <v>41502.249305555553</v>
      </c>
      <c r="T3038" s="12">
        <f t="shared" si="288"/>
        <v>41466.535231481481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9"/>
        <v>2.1320000000000001</v>
      </c>
      <c r="P3039" s="8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4">
        <f t="shared" si="287"/>
        <v>40452.957638888889</v>
      </c>
      <c r="T3039" s="12">
        <f t="shared" si="288"/>
        <v>40378.643206018518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9"/>
        <v>1.0049999999999999</v>
      </c>
      <c r="P3040" s="8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4">
        <f t="shared" si="287"/>
        <v>42433.002280092594</v>
      </c>
      <c r="T3040" s="12">
        <f t="shared" si="288"/>
        <v>42373.002280092594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9"/>
        <v>1.0871389999999999</v>
      </c>
      <c r="P3041" s="8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4">
        <f t="shared" si="287"/>
        <v>41637.082638888889</v>
      </c>
      <c r="T3041" s="12">
        <f t="shared" si="288"/>
        <v>41610.544421296298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9"/>
        <v>1.075</v>
      </c>
      <c r="P3042" s="8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4">
        <f t="shared" si="287"/>
        <v>42181.708333333328</v>
      </c>
      <c r="T3042" s="12">
        <f t="shared" si="288"/>
        <v>42177.541909722218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9"/>
        <v>1.1048192771084338</v>
      </c>
      <c r="P3043" s="8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4">
        <f t="shared" si="287"/>
        <v>42389.618611111116</v>
      </c>
      <c r="T3043" s="12">
        <f t="shared" si="288"/>
        <v>42359.618611111116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9"/>
        <v>1.28</v>
      </c>
      <c r="P3044" s="8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4">
        <f t="shared" si="287"/>
        <v>42283.438043981485</v>
      </c>
      <c r="T3044" s="12">
        <f t="shared" si="288"/>
        <v>42253.438043981485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9"/>
        <v>1.1000666666666667</v>
      </c>
      <c r="P3045" s="8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4">
        <f t="shared" si="287"/>
        <v>42109.868055555555</v>
      </c>
      <c r="T3045" s="12">
        <f t="shared" si="288"/>
        <v>42082.820590277777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9"/>
        <v>1.0934166666666667</v>
      </c>
      <c r="P3046" s="8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4">
        <f t="shared" si="287"/>
        <v>42402.4768287037</v>
      </c>
      <c r="T3046" s="12">
        <f t="shared" si="288"/>
        <v>42387.4768287037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9"/>
        <v>1.3270650000000002</v>
      </c>
      <c r="P3047" s="8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4">
        <f t="shared" si="287"/>
        <v>41872.905729166669</v>
      </c>
      <c r="T3047" s="12">
        <f t="shared" si="288"/>
        <v>41842.905729166669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9"/>
        <v>1.9084810126582279</v>
      </c>
      <c r="P3048" s="8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4">
        <f t="shared" si="287"/>
        <v>41891.952777777777</v>
      </c>
      <c r="T3048" s="12">
        <f t="shared" si="288"/>
        <v>41862.553078703706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9"/>
        <v>1.49</v>
      </c>
      <c r="P3049" s="8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4">
        <f t="shared" si="287"/>
        <v>42487.302777777775</v>
      </c>
      <c r="T3049" s="12">
        <f t="shared" si="288"/>
        <v>42443.739050925928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9"/>
        <v>1.6639999999999999</v>
      </c>
      <c r="P3050" s="8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4">
        <f t="shared" si="287"/>
        <v>42004.640277777777</v>
      </c>
      <c r="T3050" s="12">
        <f t="shared" si="288"/>
        <v>41975.651180555549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9"/>
        <v>1.0666666666666667</v>
      </c>
      <c r="P3051" s="8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4">
        <f t="shared" si="287"/>
        <v>42168.764525462961</v>
      </c>
      <c r="T3051" s="12">
        <f t="shared" si="288"/>
        <v>42138.764525462961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9"/>
        <v>1.06</v>
      </c>
      <c r="P3052" s="8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4">
        <f t="shared" si="287"/>
        <v>42494.91851851852</v>
      </c>
      <c r="T3052" s="12">
        <f t="shared" si="288"/>
        <v>42464.91851851852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9"/>
        <v>0.23628571428571429</v>
      </c>
      <c r="P3053" s="8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4">
        <f t="shared" si="287"/>
        <v>42774.166030092587</v>
      </c>
      <c r="T3053" s="12">
        <f t="shared" si="288"/>
        <v>42744.166030092587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9"/>
        <v>1.5E-3</v>
      </c>
      <c r="P3054" s="8">
        <f t="shared" si="284"/>
        <v>37.5</v>
      </c>
      <c r="Q3054" t="str">
        <f t="shared" si="285"/>
        <v>theater</v>
      </c>
      <c r="R3054" t="str">
        <f t="shared" si="286"/>
        <v>spaces</v>
      </c>
      <c r="S3054" s="14">
        <f t="shared" si="287"/>
        <v>42152.415972222225</v>
      </c>
      <c r="T3054" s="12">
        <f t="shared" si="288"/>
        <v>42122.420069444444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9"/>
        <v>4.0000000000000001E-3</v>
      </c>
      <c r="P3055" s="8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4">
        <f t="shared" si="287"/>
        <v>41913.915972222225</v>
      </c>
      <c r="T3055" s="12">
        <f t="shared" si="288"/>
        <v>41862.511724537035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9"/>
        <v>0</v>
      </c>
      <c r="P3056" s="8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4">
        <f t="shared" si="287"/>
        <v>42064.794444444444</v>
      </c>
      <c r="T3056" s="12">
        <f t="shared" si="288"/>
        <v>42027.582800925928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9"/>
        <v>5.0000000000000002E-5</v>
      </c>
      <c r="P3057" s="8">
        <f t="shared" si="284"/>
        <v>1</v>
      </c>
      <c r="Q3057" t="str">
        <f t="shared" si="285"/>
        <v>theater</v>
      </c>
      <c r="R3057" t="str">
        <f t="shared" si="286"/>
        <v>spaces</v>
      </c>
      <c r="S3057" s="14">
        <f t="shared" si="287"/>
        <v>42013.70821759259</v>
      </c>
      <c r="T3057" s="12">
        <f t="shared" si="288"/>
        <v>41953.70821759259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9"/>
        <v>0</v>
      </c>
      <c r="P3058" s="8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4">
        <f t="shared" si="287"/>
        <v>41911.386388888888</v>
      </c>
      <c r="T3058" s="12">
        <f t="shared" si="288"/>
        <v>41851.386388888888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9"/>
        <v>0</v>
      </c>
      <c r="P3059" s="8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4">
        <f t="shared" si="287"/>
        <v>42463.358923611115</v>
      </c>
      <c r="T3059" s="12">
        <f t="shared" si="288"/>
        <v>42433.400590277779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9"/>
        <v>1.6666666666666666E-4</v>
      </c>
      <c r="P3060" s="8">
        <f t="shared" si="284"/>
        <v>1</v>
      </c>
      <c r="Q3060" t="str">
        <f t="shared" si="285"/>
        <v>theater</v>
      </c>
      <c r="R3060" t="str">
        <f t="shared" si="286"/>
        <v>spaces</v>
      </c>
      <c r="S3060" s="14">
        <f t="shared" si="287"/>
        <v>42510.124305555553</v>
      </c>
      <c r="T3060" s="12">
        <f t="shared" si="288"/>
        <v>42460.124305555553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9"/>
        <v>3.0066666666666665E-2</v>
      </c>
      <c r="P3061" s="8">
        <f t="shared" si="284"/>
        <v>41</v>
      </c>
      <c r="Q3061" t="str">
        <f t="shared" si="285"/>
        <v>theater</v>
      </c>
      <c r="R3061" t="str">
        <f t="shared" si="286"/>
        <v>spaces</v>
      </c>
      <c r="S3061" s="14">
        <f t="shared" si="287"/>
        <v>41859.685717592591</v>
      </c>
      <c r="T3061" s="12">
        <f t="shared" si="288"/>
        <v>41829.685717592591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9"/>
        <v>1.5227272727272728E-3</v>
      </c>
      <c r="P3062" s="8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4">
        <f t="shared" si="287"/>
        <v>42275.024699074071</v>
      </c>
      <c r="T3062" s="12">
        <f t="shared" si="288"/>
        <v>42245.024699074071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9"/>
        <v>0</v>
      </c>
      <c r="P3063" s="8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4">
        <f t="shared" si="287"/>
        <v>41864.534120370372</v>
      </c>
      <c r="T3063" s="12">
        <f t="shared" si="288"/>
        <v>41834.534120370372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9"/>
        <v>0.66839999999999999</v>
      </c>
      <c r="P3064" s="8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4">
        <f t="shared" si="287"/>
        <v>42277.5</v>
      </c>
      <c r="T3064" s="12">
        <f t="shared" si="288"/>
        <v>42248.285787037035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9"/>
        <v>0.19566666666666666</v>
      </c>
      <c r="P3065" s="8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4">
        <f t="shared" si="287"/>
        <v>42665.672893518517</v>
      </c>
      <c r="T3065" s="12">
        <f t="shared" si="288"/>
        <v>42630.672893518517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9"/>
        <v>0.11294666666666667</v>
      </c>
      <c r="P3066" s="8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4">
        <f t="shared" si="287"/>
        <v>42330.040972222225</v>
      </c>
      <c r="T3066" s="12">
        <f t="shared" si="288"/>
        <v>42298.880162037036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9"/>
        <v>4.0000000000000002E-4</v>
      </c>
      <c r="P3067" s="8">
        <f t="shared" si="284"/>
        <v>5</v>
      </c>
      <c r="Q3067" t="str">
        <f t="shared" si="285"/>
        <v>theater</v>
      </c>
      <c r="R3067" t="str">
        <f t="shared" si="286"/>
        <v>spaces</v>
      </c>
      <c r="S3067" s="14">
        <f t="shared" si="287"/>
        <v>41849.805231481485</v>
      </c>
      <c r="T3067" s="12">
        <f t="shared" si="288"/>
        <v>41824.805231481485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9"/>
        <v>0.11985714285714286</v>
      </c>
      <c r="P3068" s="8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4">
        <f t="shared" si="287"/>
        <v>42560.978437500002</v>
      </c>
      <c r="T3068" s="12">
        <f t="shared" si="288"/>
        <v>42530.978437500002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9"/>
        <v>2.5000000000000001E-2</v>
      </c>
      <c r="P3069" s="8">
        <f t="shared" si="284"/>
        <v>200</v>
      </c>
      <c r="Q3069" t="str">
        <f t="shared" si="285"/>
        <v>theater</v>
      </c>
      <c r="R3069" t="str">
        <f t="shared" si="286"/>
        <v>spaces</v>
      </c>
      <c r="S3069" s="14">
        <f t="shared" si="287"/>
        <v>42256.688414351855</v>
      </c>
      <c r="T3069" s="12">
        <f t="shared" si="288"/>
        <v>42226.688414351855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9"/>
        <v>6.9999999999999999E-4</v>
      </c>
      <c r="P3070" s="8">
        <f t="shared" si="284"/>
        <v>87.5</v>
      </c>
      <c r="Q3070" t="str">
        <f t="shared" si="285"/>
        <v>theater</v>
      </c>
      <c r="R3070" t="str">
        <f t="shared" si="286"/>
        <v>spaces</v>
      </c>
      <c r="S3070" s="14">
        <f t="shared" si="287"/>
        <v>42293.441574074073</v>
      </c>
      <c r="T3070" s="12">
        <f t="shared" si="288"/>
        <v>42263.441574074073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9"/>
        <v>0.14099999999999999</v>
      </c>
      <c r="P3071" s="8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4">
        <f t="shared" si="287"/>
        <v>41987.583726851852</v>
      </c>
      <c r="T3071" s="12">
        <f t="shared" si="288"/>
        <v>41957.583726851852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9"/>
        <v>3.3399999999999999E-2</v>
      </c>
      <c r="P3072" s="8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4">
        <f t="shared" si="287"/>
        <v>42711.483437499999</v>
      </c>
      <c r="T3072" s="12">
        <f t="shared" si="288"/>
        <v>42690.483437499999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9"/>
        <v>0.59775</v>
      </c>
      <c r="P3073" s="8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4">
        <f t="shared" si="287"/>
        <v>42114.999305555553</v>
      </c>
      <c r="T3073" s="12">
        <f t="shared" si="288"/>
        <v>42097.482418981483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9"/>
        <v>1.6666666666666666E-4</v>
      </c>
      <c r="P3074" s="8">
        <f t="shared" si="284"/>
        <v>1</v>
      </c>
      <c r="Q3074" t="str">
        <f t="shared" si="285"/>
        <v>theater</v>
      </c>
      <c r="R3074" t="str">
        <f t="shared" si="286"/>
        <v>spaces</v>
      </c>
      <c r="S3074" s="14">
        <f t="shared" si="287"/>
        <v>42672.823611111111</v>
      </c>
      <c r="T3074" s="12">
        <f t="shared" si="288"/>
        <v>42658.440532407403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9"/>
        <v>2.3035714285714285E-4</v>
      </c>
      <c r="P3075" s="8">
        <f t="shared" ref="P3075:P3138" si="290">E3075/L3075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14">
        <f t="shared" ref="S3075:S3138" si="293">(((I3075/60)/60)/24)+DATE(1970,1,1)+(-6/24)</f>
        <v>42169.554861111115</v>
      </c>
      <c r="T3075" s="12">
        <f t="shared" ref="T3075:T3138" si="294">(((J3075/60)/60)/24)+DATE(1970,1,1)+(-6/24)</f>
        <v>42111.434027777781</v>
      </c>
    </row>
    <row r="3076" spans="1:20" ht="8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295">E3076/D3076</f>
        <v>8.8000000000000003E-4</v>
      </c>
      <c r="P3076" s="8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4">
        <f t="shared" si="293"/>
        <v>42439.321284722217</v>
      </c>
      <c r="T3076" s="12">
        <f t="shared" si="294"/>
        <v>42409.321284722217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5"/>
        <v>8.6400000000000005E-2</v>
      </c>
      <c r="P3077" s="8">
        <f t="shared" si="290"/>
        <v>64.8</v>
      </c>
      <c r="Q3077" t="str">
        <f t="shared" si="291"/>
        <v>theater</v>
      </c>
      <c r="R3077" t="str">
        <f t="shared" si="292"/>
        <v>spaces</v>
      </c>
      <c r="S3077" s="14">
        <f t="shared" si="293"/>
        <v>42600.852314814809</v>
      </c>
      <c r="T3077" s="12">
        <f t="shared" si="294"/>
        <v>42550.852314814809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5"/>
        <v>0.15060000000000001</v>
      </c>
      <c r="P3078" s="8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4">
        <f t="shared" si="293"/>
        <v>42286.401886574073</v>
      </c>
      <c r="T3078" s="12">
        <f t="shared" si="294"/>
        <v>42226.401886574073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5"/>
        <v>4.7727272727272731E-3</v>
      </c>
      <c r="P3079" s="8">
        <f t="shared" si="290"/>
        <v>52.5</v>
      </c>
      <c r="Q3079" t="str">
        <f t="shared" si="291"/>
        <v>theater</v>
      </c>
      <c r="R3079" t="str">
        <f t="shared" si="292"/>
        <v>spaces</v>
      </c>
      <c r="S3079" s="14">
        <f t="shared" si="293"/>
        <v>42796.706921296296</v>
      </c>
      <c r="T3079" s="12">
        <f t="shared" si="294"/>
        <v>42766.706921296296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5"/>
        <v>1.1833333333333333E-3</v>
      </c>
      <c r="P3080" s="8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4">
        <f t="shared" si="293"/>
        <v>42060.888831018514</v>
      </c>
      <c r="T3080" s="12">
        <f t="shared" si="294"/>
        <v>42030.888831018514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5"/>
        <v>8.4173998587352451E-3</v>
      </c>
      <c r="P3081" s="8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4">
        <f t="shared" si="293"/>
        <v>42085.421701388885</v>
      </c>
      <c r="T3081" s="12">
        <f t="shared" si="294"/>
        <v>42055.463368055556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5"/>
        <v>1.8799999999999999E-4</v>
      </c>
      <c r="P3082" s="8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4">
        <f t="shared" si="293"/>
        <v>41999.8199537037</v>
      </c>
      <c r="T3082" s="12">
        <f t="shared" si="294"/>
        <v>41939.778287037036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5"/>
        <v>2.1029999999999998E-3</v>
      </c>
      <c r="P3083" s="8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4">
        <f t="shared" si="293"/>
        <v>42266.931608796294</v>
      </c>
      <c r="T3083" s="12">
        <f t="shared" si="294"/>
        <v>42236.931608796294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5"/>
        <v>0</v>
      </c>
      <c r="P3084" s="8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4">
        <f t="shared" si="293"/>
        <v>42323.71465277778</v>
      </c>
      <c r="T3084" s="12">
        <f t="shared" si="294"/>
        <v>42293.672986111109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5"/>
        <v>2.8E-3</v>
      </c>
      <c r="P3085" s="8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4">
        <f t="shared" si="293"/>
        <v>41882.958333333336</v>
      </c>
      <c r="T3085" s="12">
        <f t="shared" si="294"/>
        <v>41853.313402777778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5"/>
        <v>0.11579206701157921</v>
      </c>
      <c r="P3086" s="8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4">
        <f t="shared" si="293"/>
        <v>42129.533333333333</v>
      </c>
      <c r="T3086" s="12">
        <f t="shared" si="294"/>
        <v>42100.473738425921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5"/>
        <v>2.4400000000000002E-2</v>
      </c>
      <c r="P3087" s="8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4">
        <f t="shared" si="293"/>
        <v>42276.633784722217</v>
      </c>
      <c r="T3087" s="12">
        <f t="shared" si="294"/>
        <v>42246.633784722217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5"/>
        <v>2.5000000000000001E-3</v>
      </c>
      <c r="P3088" s="8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4">
        <f t="shared" si="293"/>
        <v>42233.42082175926</v>
      </c>
      <c r="T3088" s="12">
        <f t="shared" si="294"/>
        <v>42173.42082175926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5"/>
        <v>6.2500000000000003E-3</v>
      </c>
      <c r="P3089" s="8">
        <f t="shared" si="290"/>
        <v>62.5</v>
      </c>
      <c r="Q3089" t="str">
        <f t="shared" si="291"/>
        <v>theater</v>
      </c>
      <c r="R3089" t="str">
        <f t="shared" si="292"/>
        <v>spaces</v>
      </c>
      <c r="S3089" s="14">
        <f t="shared" si="293"/>
        <v>42724.942013888889</v>
      </c>
      <c r="T3089" s="12">
        <f t="shared" si="294"/>
        <v>42664.900347222225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5"/>
        <v>1.9384615384615384E-3</v>
      </c>
      <c r="P3090" s="8">
        <f t="shared" si="290"/>
        <v>42</v>
      </c>
      <c r="Q3090" t="str">
        <f t="shared" si="291"/>
        <v>theater</v>
      </c>
      <c r="R3090" t="str">
        <f t="shared" si="292"/>
        <v>spaces</v>
      </c>
      <c r="S3090" s="14">
        <f t="shared" si="293"/>
        <v>42012.320138888885</v>
      </c>
      <c r="T3090" s="12">
        <f t="shared" si="294"/>
        <v>41981.32230324074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5"/>
        <v>0.23416000000000001</v>
      </c>
      <c r="P3091" s="8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4">
        <f t="shared" si="293"/>
        <v>42559.832638888889</v>
      </c>
      <c r="T3091" s="12">
        <f t="shared" si="294"/>
        <v>42528.292627314819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5"/>
        <v>5.080888888888889E-2</v>
      </c>
      <c r="P3092" s="8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4">
        <f t="shared" si="293"/>
        <v>42125.527141203704</v>
      </c>
      <c r="T3092" s="12">
        <f t="shared" si="294"/>
        <v>42065.568807870368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5"/>
        <v>0.15920000000000001</v>
      </c>
      <c r="P3093" s="8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4">
        <f t="shared" si="293"/>
        <v>42596.698414351849</v>
      </c>
      <c r="T3093" s="12">
        <f t="shared" si="294"/>
        <v>42566.698414351849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5"/>
        <v>1.1831900000000001E-2</v>
      </c>
      <c r="P3094" s="8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4">
        <f t="shared" si="293"/>
        <v>42292.666666666672</v>
      </c>
      <c r="T3094" s="12">
        <f t="shared" si="294"/>
        <v>42255.369351851856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5"/>
        <v>0.22750000000000001</v>
      </c>
      <c r="P3095" s="8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4">
        <f t="shared" si="293"/>
        <v>41790.915972222225</v>
      </c>
      <c r="T3095" s="12">
        <f t="shared" si="294"/>
        <v>41760.659039351849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5"/>
        <v>2.5000000000000001E-4</v>
      </c>
      <c r="P3096" s="8">
        <f t="shared" si="290"/>
        <v>25</v>
      </c>
      <c r="Q3096" t="str">
        <f t="shared" si="291"/>
        <v>theater</v>
      </c>
      <c r="R3096" t="str">
        <f t="shared" si="292"/>
        <v>spaces</v>
      </c>
      <c r="S3096" s="14">
        <f t="shared" si="293"/>
        <v>42267.545787037037</v>
      </c>
      <c r="T3096" s="12">
        <f t="shared" si="294"/>
        <v>42207.545787037037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5"/>
        <v>3.351206434316354E-3</v>
      </c>
      <c r="P3097" s="8">
        <f t="shared" si="290"/>
        <v>50</v>
      </c>
      <c r="Q3097" t="str">
        <f t="shared" si="291"/>
        <v>theater</v>
      </c>
      <c r="R3097" t="str">
        <f t="shared" si="292"/>
        <v>spaces</v>
      </c>
      <c r="S3097" s="14">
        <f t="shared" si="293"/>
        <v>42582.775231481486</v>
      </c>
      <c r="T3097" s="12">
        <f t="shared" si="294"/>
        <v>42522.775231481486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5"/>
        <v>3.9750000000000001E-2</v>
      </c>
      <c r="P3098" s="8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4">
        <f t="shared" si="293"/>
        <v>42144.575532407413</v>
      </c>
      <c r="T3098" s="12">
        <f t="shared" si="294"/>
        <v>42114.575532407413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5"/>
        <v>0.17150000000000001</v>
      </c>
      <c r="P3099" s="8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4">
        <f t="shared" si="293"/>
        <v>42650.333333333328</v>
      </c>
      <c r="T3099" s="12">
        <f t="shared" si="294"/>
        <v>42629.253483796296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5"/>
        <v>3.608004104669061E-2</v>
      </c>
      <c r="P3100" s="8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4">
        <f t="shared" si="293"/>
        <v>42407.76180555555</v>
      </c>
      <c r="T3100" s="12">
        <f t="shared" si="294"/>
        <v>42359.542233796295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5"/>
        <v>0.13900000000000001</v>
      </c>
      <c r="P3101" s="8">
        <f t="shared" si="290"/>
        <v>55.6</v>
      </c>
      <c r="Q3101" t="str">
        <f t="shared" si="291"/>
        <v>theater</v>
      </c>
      <c r="R3101" t="str">
        <f t="shared" si="292"/>
        <v>spaces</v>
      </c>
      <c r="S3101" s="14">
        <f t="shared" si="293"/>
        <v>42411.939710648148</v>
      </c>
      <c r="T3101" s="12">
        <f t="shared" si="294"/>
        <v>42381.939710648148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5"/>
        <v>0.15225</v>
      </c>
      <c r="P3102" s="8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4">
        <f t="shared" si="293"/>
        <v>41932.372395833336</v>
      </c>
      <c r="T3102" s="12">
        <f t="shared" si="294"/>
        <v>41902.372395833336</v>
      </c>
    </row>
    <row r="3103" spans="1:20" ht="6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5"/>
        <v>0.12</v>
      </c>
      <c r="P3103" s="8">
        <f t="shared" si="290"/>
        <v>25</v>
      </c>
      <c r="Q3103" t="str">
        <f t="shared" si="291"/>
        <v>theater</v>
      </c>
      <c r="R3103" t="str">
        <f t="shared" si="292"/>
        <v>spaces</v>
      </c>
      <c r="S3103" s="14">
        <f t="shared" si="293"/>
        <v>42201.080555555556</v>
      </c>
      <c r="T3103" s="12">
        <f t="shared" si="294"/>
        <v>42171.133530092593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5"/>
        <v>0.391125</v>
      </c>
      <c r="P3104" s="8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4">
        <f t="shared" si="293"/>
        <v>42605.090486111112</v>
      </c>
      <c r="T3104" s="12">
        <f t="shared" si="294"/>
        <v>42555.090486111112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5"/>
        <v>2.6829268292682929E-3</v>
      </c>
      <c r="P3105" s="8">
        <f t="shared" si="290"/>
        <v>5.5</v>
      </c>
      <c r="Q3105" t="str">
        <f t="shared" si="291"/>
        <v>theater</v>
      </c>
      <c r="R3105" t="str">
        <f t="shared" si="292"/>
        <v>spaces</v>
      </c>
      <c r="S3105" s="14">
        <f t="shared" si="293"/>
        <v>42166.906319444446</v>
      </c>
      <c r="T3105" s="12">
        <f t="shared" si="294"/>
        <v>42106.906319444446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5"/>
        <v>0.29625000000000001</v>
      </c>
      <c r="P3106" s="8">
        <f t="shared" si="290"/>
        <v>237</v>
      </c>
      <c r="Q3106" t="str">
        <f t="shared" si="291"/>
        <v>theater</v>
      </c>
      <c r="R3106" t="str">
        <f t="shared" si="292"/>
        <v>spaces</v>
      </c>
      <c r="S3106" s="14">
        <f t="shared" si="293"/>
        <v>42037.833333333328</v>
      </c>
      <c r="T3106" s="12">
        <f t="shared" si="294"/>
        <v>42006.658692129626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5"/>
        <v>0.4236099230111206</v>
      </c>
      <c r="P3107" s="8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4">
        <f t="shared" si="293"/>
        <v>41930.958333333336</v>
      </c>
      <c r="T3107" s="12">
        <f t="shared" si="294"/>
        <v>41876.468935185185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5"/>
        <v>4.1000000000000002E-2</v>
      </c>
      <c r="P3108" s="8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4">
        <f t="shared" si="293"/>
        <v>42263.666666666672</v>
      </c>
      <c r="T3108" s="12">
        <f t="shared" si="294"/>
        <v>42241.179120370376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5"/>
        <v>0.197625</v>
      </c>
      <c r="P3109" s="8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4">
        <f t="shared" si="293"/>
        <v>42135.564247685179</v>
      </c>
      <c r="T3109" s="12">
        <f t="shared" si="294"/>
        <v>42128.564247685179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5"/>
        <v>5.1999999999999995E-4</v>
      </c>
      <c r="P3110" s="8">
        <f t="shared" si="290"/>
        <v>13</v>
      </c>
      <c r="Q3110" t="str">
        <f t="shared" si="291"/>
        <v>theater</v>
      </c>
      <c r="R3110" t="str">
        <f t="shared" si="292"/>
        <v>spaces</v>
      </c>
      <c r="S3110" s="14">
        <f t="shared" si="293"/>
        <v>42122.388819444444</v>
      </c>
      <c r="T3110" s="12">
        <f t="shared" si="294"/>
        <v>42062.430486111116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5"/>
        <v>0.25030188679245285</v>
      </c>
      <c r="P3111" s="8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4">
        <f t="shared" si="293"/>
        <v>41878.875115740739</v>
      </c>
      <c r="T3111" s="12">
        <f t="shared" si="294"/>
        <v>41843.875115740739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5"/>
        <v>4.0000000000000002E-4</v>
      </c>
      <c r="P3112" s="8">
        <f t="shared" si="290"/>
        <v>10</v>
      </c>
      <c r="Q3112" t="str">
        <f t="shared" si="291"/>
        <v>theater</v>
      </c>
      <c r="R3112" t="str">
        <f t="shared" si="292"/>
        <v>spaces</v>
      </c>
      <c r="S3112" s="14">
        <f t="shared" si="293"/>
        <v>42784.781469907408</v>
      </c>
      <c r="T3112" s="12">
        <f t="shared" si="294"/>
        <v>42744.781469907408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5"/>
        <v>0.26640000000000003</v>
      </c>
      <c r="P3113" s="8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4">
        <f t="shared" si="293"/>
        <v>41916.345138888886</v>
      </c>
      <c r="T3113" s="12">
        <f t="shared" si="294"/>
        <v>41885.345138888886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5"/>
        <v>4.7363636363636365E-2</v>
      </c>
      <c r="P3114" s="8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4">
        <f t="shared" si="293"/>
        <v>42674.871921296297</v>
      </c>
      <c r="T3114" s="12">
        <f t="shared" si="294"/>
        <v>42614.871921296297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5"/>
        <v>4.2435339894712751E-2</v>
      </c>
      <c r="P3115" s="8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4">
        <f t="shared" si="293"/>
        <v>42111.481273148151</v>
      </c>
      <c r="T3115" s="12">
        <f t="shared" si="294"/>
        <v>42081.481273148151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5"/>
        <v>0</v>
      </c>
      <c r="P3116" s="8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4">
        <f t="shared" si="293"/>
        <v>41903.382523148146</v>
      </c>
      <c r="T3116" s="12">
        <f t="shared" si="294"/>
        <v>41843.382523148146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5"/>
        <v>0.03</v>
      </c>
      <c r="P3117" s="8">
        <f t="shared" si="290"/>
        <v>300</v>
      </c>
      <c r="Q3117" t="str">
        <f t="shared" si="291"/>
        <v>theater</v>
      </c>
      <c r="R3117" t="str">
        <f t="shared" si="292"/>
        <v>spaces</v>
      </c>
      <c r="S3117" s="14">
        <f t="shared" si="293"/>
        <v>42526.197071759263</v>
      </c>
      <c r="T3117" s="12">
        <f t="shared" si="294"/>
        <v>42496.197071759263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5"/>
        <v>0.57333333333333336</v>
      </c>
      <c r="P3118" s="8">
        <f t="shared" si="290"/>
        <v>43</v>
      </c>
      <c r="Q3118" t="str">
        <f t="shared" si="291"/>
        <v>theater</v>
      </c>
      <c r="R3118" t="str">
        <f t="shared" si="292"/>
        <v>spaces</v>
      </c>
      <c r="S3118" s="14">
        <f t="shared" si="293"/>
        <v>42095.265335648146</v>
      </c>
      <c r="T3118" s="12">
        <f t="shared" si="294"/>
        <v>42081.265335648146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5"/>
        <v>1E-3</v>
      </c>
      <c r="P3119" s="8">
        <f t="shared" si="290"/>
        <v>1</v>
      </c>
      <c r="Q3119" t="str">
        <f t="shared" si="291"/>
        <v>theater</v>
      </c>
      <c r="R3119" t="str">
        <f t="shared" si="292"/>
        <v>spaces</v>
      </c>
      <c r="S3119" s="14">
        <f t="shared" si="293"/>
        <v>42517.3</v>
      </c>
      <c r="T3119" s="12">
        <f t="shared" si="294"/>
        <v>42509.124537037031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5"/>
        <v>3.0999999999999999E-3</v>
      </c>
      <c r="P3120" s="8">
        <f t="shared" si="290"/>
        <v>775</v>
      </c>
      <c r="Q3120" t="str">
        <f t="shared" si="291"/>
        <v>theater</v>
      </c>
      <c r="R3120" t="str">
        <f t="shared" si="292"/>
        <v>spaces</v>
      </c>
      <c r="S3120" s="14">
        <f t="shared" si="293"/>
        <v>42553.399571759262</v>
      </c>
      <c r="T3120" s="12">
        <f t="shared" si="294"/>
        <v>42534.399571759262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5"/>
        <v>5.0000000000000001E-4</v>
      </c>
      <c r="P3121" s="8">
        <f t="shared" si="290"/>
        <v>5</v>
      </c>
      <c r="Q3121" t="str">
        <f t="shared" si="291"/>
        <v>theater</v>
      </c>
      <c r="R3121" t="str">
        <f t="shared" si="292"/>
        <v>spaces</v>
      </c>
      <c r="S3121" s="14">
        <f t="shared" si="293"/>
        <v>42089.753842592589</v>
      </c>
      <c r="T3121" s="12">
        <f t="shared" si="294"/>
        <v>42059.79550925926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5"/>
        <v>9.8461538461538464E-5</v>
      </c>
      <c r="P3122" s="8">
        <f t="shared" si="290"/>
        <v>12.8</v>
      </c>
      <c r="Q3122" t="str">
        <f t="shared" si="291"/>
        <v>theater</v>
      </c>
      <c r="R3122" t="str">
        <f t="shared" si="292"/>
        <v>spaces</v>
      </c>
      <c r="S3122" s="14">
        <f t="shared" si="293"/>
        <v>42495.650416666671</v>
      </c>
      <c r="T3122" s="12">
        <f t="shared" si="294"/>
        <v>42435.692083333335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5"/>
        <v>6.6666666666666671E-3</v>
      </c>
      <c r="P3123" s="8">
        <f t="shared" si="290"/>
        <v>10</v>
      </c>
      <c r="Q3123" t="str">
        <f t="shared" si="291"/>
        <v>theater</v>
      </c>
      <c r="R3123" t="str">
        <f t="shared" si="292"/>
        <v>spaces</v>
      </c>
      <c r="S3123" s="14">
        <f t="shared" si="293"/>
        <v>41908.429803240739</v>
      </c>
      <c r="T3123" s="12">
        <f t="shared" si="294"/>
        <v>41848.429803240739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5"/>
        <v>0.58291457286432158</v>
      </c>
      <c r="P3124" s="8">
        <f t="shared" si="290"/>
        <v>58</v>
      </c>
      <c r="Q3124" t="str">
        <f t="shared" si="291"/>
        <v>theater</v>
      </c>
      <c r="R3124" t="str">
        <f t="shared" si="292"/>
        <v>spaces</v>
      </c>
      <c r="S3124" s="14">
        <f t="shared" si="293"/>
        <v>42683.723750000005</v>
      </c>
      <c r="T3124" s="12">
        <f t="shared" si="294"/>
        <v>42678.682083333333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5"/>
        <v>0.68153600000000003</v>
      </c>
      <c r="P3125" s="8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4">
        <f t="shared" si="293"/>
        <v>42560.743032407408</v>
      </c>
      <c r="T3125" s="12">
        <f t="shared" si="294"/>
        <v>42530.743032407408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5"/>
        <v>3.2499999999999997E-5</v>
      </c>
      <c r="P3126" s="8">
        <f t="shared" si="290"/>
        <v>6.5</v>
      </c>
      <c r="Q3126" t="str">
        <f t="shared" si="291"/>
        <v>theater</v>
      </c>
      <c r="R3126" t="str">
        <f t="shared" si="292"/>
        <v>spaces</v>
      </c>
      <c r="S3126" s="14">
        <f t="shared" si="293"/>
        <v>42037.530104166668</v>
      </c>
      <c r="T3126" s="12">
        <f t="shared" si="294"/>
        <v>41977.530104166668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5"/>
        <v>0</v>
      </c>
      <c r="P3127" s="8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4">
        <f t="shared" si="293"/>
        <v>42375.95685185185</v>
      </c>
      <c r="T3127" s="12">
        <f t="shared" si="294"/>
        <v>42345.95685185185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5"/>
        <v>4.1599999999999998E-2</v>
      </c>
      <c r="P3128" s="8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4">
        <f t="shared" si="293"/>
        <v>42456.726412037038</v>
      </c>
      <c r="T3128" s="12">
        <f t="shared" si="294"/>
        <v>42426.76807870371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5"/>
        <v>0</v>
      </c>
      <c r="P3129" s="8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4">
        <f t="shared" si="293"/>
        <v>42064.606817129628</v>
      </c>
      <c r="T3129" s="12">
        <f t="shared" si="294"/>
        <v>42034.606817129628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5"/>
        <v>1.0860666666666667</v>
      </c>
      <c r="P3130" s="8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4">
        <f t="shared" si="293"/>
        <v>42810.534039351856</v>
      </c>
      <c r="T3130" s="12">
        <f t="shared" si="294"/>
        <v>42780.575706018513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5"/>
        <v>8.0000000000000002E-3</v>
      </c>
      <c r="P3131" s="8">
        <f t="shared" si="290"/>
        <v>10</v>
      </c>
      <c r="Q3131" t="str">
        <f t="shared" si="291"/>
        <v>theater</v>
      </c>
      <c r="R3131" t="str">
        <f t="shared" si="292"/>
        <v>plays</v>
      </c>
      <c r="S3131" s="14">
        <f t="shared" si="293"/>
        <v>42843.551145833335</v>
      </c>
      <c r="T3131" s="12">
        <f t="shared" si="294"/>
        <v>42803.592812499999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5"/>
        <v>3.7499999999999999E-2</v>
      </c>
      <c r="P3132" s="8">
        <f t="shared" si="290"/>
        <v>93.75</v>
      </c>
      <c r="Q3132" t="str">
        <f t="shared" si="291"/>
        <v>theater</v>
      </c>
      <c r="R3132" t="str">
        <f t="shared" si="292"/>
        <v>plays</v>
      </c>
      <c r="S3132" s="14">
        <f t="shared" si="293"/>
        <v>42838.957638888889</v>
      </c>
      <c r="T3132" s="12">
        <f t="shared" si="294"/>
        <v>42808.390231481477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5"/>
        <v>0.15731707317073171</v>
      </c>
      <c r="P3133" s="8">
        <f t="shared" si="290"/>
        <v>53.75</v>
      </c>
      <c r="Q3133" t="str">
        <f t="shared" si="291"/>
        <v>theater</v>
      </c>
      <c r="R3133" t="str">
        <f t="shared" si="292"/>
        <v>plays</v>
      </c>
      <c r="S3133" s="14">
        <f t="shared" si="293"/>
        <v>42833.287557870368</v>
      </c>
      <c r="T3133" s="12">
        <f t="shared" si="294"/>
        <v>42803.329224537039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5"/>
        <v>3.3333333333333332E-4</v>
      </c>
      <c r="P3134" s="8">
        <f t="shared" si="290"/>
        <v>10</v>
      </c>
      <c r="Q3134" t="str">
        <f t="shared" si="291"/>
        <v>theater</v>
      </c>
      <c r="R3134" t="str">
        <f t="shared" si="292"/>
        <v>plays</v>
      </c>
      <c r="S3134" s="14">
        <f t="shared" si="293"/>
        <v>42846.058564814812</v>
      </c>
      <c r="T3134" s="12">
        <f t="shared" si="294"/>
        <v>42786.100231481483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5"/>
        <v>1.08</v>
      </c>
      <c r="P3135" s="8">
        <f t="shared" si="290"/>
        <v>33.75</v>
      </c>
      <c r="Q3135" t="str">
        <f t="shared" si="291"/>
        <v>theater</v>
      </c>
      <c r="R3135" t="str">
        <f t="shared" si="292"/>
        <v>plays</v>
      </c>
      <c r="S3135" s="14">
        <f t="shared" si="293"/>
        <v>42818.273541666669</v>
      </c>
      <c r="T3135" s="12">
        <f t="shared" si="294"/>
        <v>42788.315208333333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5"/>
        <v>0.22500000000000001</v>
      </c>
      <c r="P3136" s="8">
        <f t="shared" si="290"/>
        <v>18.75</v>
      </c>
      <c r="Q3136" t="str">
        <f t="shared" si="291"/>
        <v>theater</v>
      </c>
      <c r="R3136" t="str">
        <f t="shared" si="292"/>
        <v>plays</v>
      </c>
      <c r="S3136" s="14">
        <f t="shared" si="293"/>
        <v>42821.428460648152</v>
      </c>
      <c r="T3136" s="12">
        <f t="shared" si="294"/>
        <v>42800.470127314817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5"/>
        <v>0.20849420849420849</v>
      </c>
      <c r="P3137" s="8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4">
        <f t="shared" si="293"/>
        <v>42828.901863425926</v>
      </c>
      <c r="T3137" s="12">
        <f t="shared" si="294"/>
        <v>42806.901863425926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5"/>
        <v>1.278</v>
      </c>
      <c r="P3138" s="8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4">
        <f t="shared" si="293"/>
        <v>42825.707638888889</v>
      </c>
      <c r="T3138" s="12">
        <f t="shared" si="294"/>
        <v>42789.212430555555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5"/>
        <v>3.3333333333333333E-2</v>
      </c>
      <c r="P3139" s="8">
        <f t="shared" ref="P3139:P3202" si="296">E3139/L3139</f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14">
        <f t="shared" ref="S3139:S3202" si="299">(((I3139/60)/60)/24)+DATE(1970,1,1)+(-6/24)</f>
        <v>42858.55</v>
      </c>
      <c r="T3139" s="12">
        <f t="shared" ref="T3139:T3202" si="300">(((J3139/60)/60)/24)+DATE(1970,1,1)+(-6/24)</f>
        <v>42807.635057870371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301">E3140/D3140</f>
        <v>0</v>
      </c>
      <c r="P3140" s="8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4">
        <f t="shared" si="299"/>
        <v>42828.395914351851</v>
      </c>
      <c r="T3140" s="12">
        <f t="shared" si="300"/>
        <v>42809.395914351851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01"/>
        <v>5.3999999999999999E-2</v>
      </c>
      <c r="P3141" s="8">
        <f t="shared" si="296"/>
        <v>450</v>
      </c>
      <c r="Q3141" t="str">
        <f t="shared" si="297"/>
        <v>theater</v>
      </c>
      <c r="R3141" t="str">
        <f t="shared" si="298"/>
        <v>plays</v>
      </c>
      <c r="S3141" s="14">
        <f t="shared" si="299"/>
        <v>42818.939583333333</v>
      </c>
      <c r="T3141" s="12">
        <f t="shared" si="300"/>
        <v>42785.020370370374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01"/>
        <v>9.5999999999999992E-3</v>
      </c>
      <c r="P3142" s="8">
        <f t="shared" si="296"/>
        <v>24</v>
      </c>
      <c r="Q3142" t="str">
        <f t="shared" si="297"/>
        <v>theater</v>
      </c>
      <c r="R3142" t="str">
        <f t="shared" si="298"/>
        <v>plays</v>
      </c>
      <c r="S3142" s="14">
        <f t="shared" si="299"/>
        <v>42832.427118055552</v>
      </c>
      <c r="T3142" s="12">
        <f t="shared" si="300"/>
        <v>42802.468784722223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01"/>
        <v>0.51600000000000001</v>
      </c>
      <c r="P3143" s="8">
        <f t="shared" si="296"/>
        <v>32.25</v>
      </c>
      <c r="Q3143" t="str">
        <f t="shared" si="297"/>
        <v>theater</v>
      </c>
      <c r="R3143" t="str">
        <f t="shared" si="298"/>
        <v>plays</v>
      </c>
      <c r="S3143" s="14">
        <f t="shared" si="299"/>
        <v>42841.583333333328</v>
      </c>
      <c r="T3143" s="12">
        <f t="shared" si="300"/>
        <v>42800.503333333334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01"/>
        <v>1.6363636363636365E-2</v>
      </c>
      <c r="P3144" s="8">
        <f t="shared" si="296"/>
        <v>15</v>
      </c>
      <c r="Q3144" t="str">
        <f t="shared" si="297"/>
        <v>theater</v>
      </c>
      <c r="R3144" t="str">
        <f t="shared" si="298"/>
        <v>plays</v>
      </c>
      <c r="S3144" s="14">
        <f t="shared" si="299"/>
        <v>42813.221516203703</v>
      </c>
      <c r="T3144" s="12">
        <f t="shared" si="300"/>
        <v>42783.263182870374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01"/>
        <v>0</v>
      </c>
      <c r="P3145" s="8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4">
        <f t="shared" si="299"/>
        <v>42834.108287037037</v>
      </c>
      <c r="T3145" s="12">
        <f t="shared" si="300"/>
        <v>42808.108287037037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01"/>
        <v>0.754</v>
      </c>
      <c r="P3146" s="8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4">
        <f t="shared" si="299"/>
        <v>42813</v>
      </c>
      <c r="T3146" s="12">
        <f t="shared" si="300"/>
        <v>42796.288275462968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01"/>
        <v>0</v>
      </c>
      <c r="P3147" s="8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4">
        <f t="shared" si="299"/>
        <v>42821.749236111107</v>
      </c>
      <c r="T3147" s="12">
        <f t="shared" si="300"/>
        <v>42761.790902777779</v>
      </c>
    </row>
    <row r="3148" spans="1:20" ht="49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01"/>
        <v>0.105</v>
      </c>
      <c r="P3148" s="8">
        <f t="shared" si="296"/>
        <v>437.5</v>
      </c>
      <c r="Q3148" t="str">
        <f t="shared" si="297"/>
        <v>theater</v>
      </c>
      <c r="R3148" t="str">
        <f t="shared" si="298"/>
        <v>plays</v>
      </c>
      <c r="S3148" s="14">
        <f t="shared" si="299"/>
        <v>42841.390810185185</v>
      </c>
      <c r="T3148" s="12">
        <f t="shared" si="300"/>
        <v>42796.432476851856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01"/>
        <v>1.1752499999999999</v>
      </c>
      <c r="P3149" s="8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4">
        <f t="shared" si="299"/>
        <v>41949.761053240742</v>
      </c>
      <c r="T3149" s="12">
        <f t="shared" si="300"/>
        <v>41909.719386574077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01"/>
        <v>1.3116666666666668</v>
      </c>
      <c r="P3150" s="8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4">
        <f t="shared" si="299"/>
        <v>41912.916666666664</v>
      </c>
      <c r="T3150" s="12">
        <f t="shared" si="300"/>
        <v>41891.415324074071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01"/>
        <v>1.04</v>
      </c>
      <c r="P3151" s="8">
        <f t="shared" si="296"/>
        <v>52</v>
      </c>
      <c r="Q3151" t="str">
        <f t="shared" si="297"/>
        <v>theater</v>
      </c>
      <c r="R3151" t="str">
        <f t="shared" si="298"/>
        <v>plays</v>
      </c>
      <c r="S3151" s="14">
        <f t="shared" si="299"/>
        <v>41249.833333333336</v>
      </c>
      <c r="T3151" s="12">
        <f t="shared" si="300"/>
        <v>41225.767361111109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01"/>
        <v>1.01</v>
      </c>
      <c r="P3152" s="8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4">
        <f t="shared" si="299"/>
        <v>40567.916666666664</v>
      </c>
      <c r="T3152" s="12">
        <f t="shared" si="300"/>
        <v>40478.013923611114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01"/>
        <v>1.004</v>
      </c>
      <c r="P3153" s="8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4">
        <f t="shared" si="299"/>
        <v>41892.58997685185</v>
      </c>
      <c r="T3153" s="12">
        <f t="shared" si="300"/>
        <v>41862.58997685185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01"/>
        <v>1.0595454545454546</v>
      </c>
      <c r="P3154" s="8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4">
        <f t="shared" si="299"/>
        <v>41580.617673611108</v>
      </c>
      <c r="T3154" s="12">
        <f t="shared" si="300"/>
        <v>41550.617673611108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01"/>
        <v>3.3558333333333334</v>
      </c>
      <c r="P3155" s="8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4">
        <f t="shared" si="299"/>
        <v>40663.957638888889</v>
      </c>
      <c r="T3155" s="12">
        <f t="shared" si="300"/>
        <v>40632.904363425929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01"/>
        <v>1.1292857142857142</v>
      </c>
      <c r="P3156" s="8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4">
        <f t="shared" si="299"/>
        <v>41000.584004629629</v>
      </c>
      <c r="T3156" s="12">
        <f t="shared" si="300"/>
        <v>40970.625671296293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1"/>
        <v>1.885046</v>
      </c>
      <c r="P3157" s="8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4">
        <f t="shared" si="299"/>
        <v>41263.249131944445</v>
      </c>
      <c r="T3157" s="12">
        <f t="shared" si="300"/>
        <v>41233.249131944445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1"/>
        <v>1.0181818181818181</v>
      </c>
      <c r="P3158" s="8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4">
        <f t="shared" si="299"/>
        <v>41061.703055555554</v>
      </c>
      <c r="T3158" s="12">
        <f t="shared" si="300"/>
        <v>41026.703055555554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1"/>
        <v>1.01</v>
      </c>
      <c r="P3159" s="8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4">
        <f t="shared" si="299"/>
        <v>41838.958333333336</v>
      </c>
      <c r="T3159" s="12">
        <f t="shared" si="300"/>
        <v>41829.538252314815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1"/>
        <v>1.1399999999999999</v>
      </c>
      <c r="P3160" s="8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4">
        <f t="shared" si="299"/>
        <v>41477.589722222219</v>
      </c>
      <c r="T3160" s="12">
        <f t="shared" si="300"/>
        <v>41447.589722222219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1"/>
        <v>1.3348133333333334</v>
      </c>
      <c r="P3161" s="8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4">
        <f t="shared" si="299"/>
        <v>40926.708333333336</v>
      </c>
      <c r="T3161" s="12">
        <f t="shared" si="300"/>
        <v>40883.816678240742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1"/>
        <v>1.0153333333333334</v>
      </c>
      <c r="P3162" s="8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4">
        <f t="shared" si="299"/>
        <v>41863.957638888889</v>
      </c>
      <c r="T3162" s="12">
        <f t="shared" si="300"/>
        <v>41841.01489583333</v>
      </c>
    </row>
    <row r="3163" spans="1:20" ht="6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1"/>
        <v>1.0509999999999999</v>
      </c>
      <c r="P3163" s="8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4">
        <f t="shared" si="299"/>
        <v>41927.286134259259</v>
      </c>
      <c r="T3163" s="12">
        <f t="shared" si="300"/>
        <v>41897.286134259259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1"/>
        <v>1.2715000000000001</v>
      </c>
      <c r="P3164" s="8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4">
        <f t="shared" si="299"/>
        <v>41826.833333333336</v>
      </c>
      <c r="T3164" s="12">
        <f t="shared" si="300"/>
        <v>41799.435902777775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1"/>
        <v>1.1115384615384616</v>
      </c>
      <c r="P3165" s="8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4">
        <f t="shared" si="299"/>
        <v>41805.503761574073</v>
      </c>
      <c r="T3165" s="12">
        <f t="shared" si="300"/>
        <v>41775.503761574073</v>
      </c>
    </row>
    <row r="3166" spans="1:20" ht="6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1"/>
        <v>1.0676000000000001</v>
      </c>
      <c r="P3166" s="8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4">
        <f t="shared" si="299"/>
        <v>41799.55572916667</v>
      </c>
      <c r="T3166" s="12">
        <f t="shared" si="300"/>
        <v>41766.55572916667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1"/>
        <v>1.6266666666666667</v>
      </c>
      <c r="P3167" s="8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4">
        <f t="shared" si="299"/>
        <v>40665.915972222225</v>
      </c>
      <c r="T3167" s="12">
        <f t="shared" si="300"/>
        <v>40643.909259259257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1"/>
        <v>1.6022808571428573</v>
      </c>
      <c r="P3168" s="8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4">
        <f t="shared" si="299"/>
        <v>41969.082638888889</v>
      </c>
      <c r="T3168" s="12">
        <f t="shared" si="300"/>
        <v>41940.44158564815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1"/>
        <v>1.1616666666666666</v>
      </c>
      <c r="P3169" s="8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4">
        <f t="shared" si="299"/>
        <v>41852.925706018519</v>
      </c>
      <c r="T3169" s="12">
        <f t="shared" si="300"/>
        <v>41838.925706018519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1"/>
        <v>1.242</v>
      </c>
      <c r="P3170" s="8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4">
        <f t="shared" si="299"/>
        <v>41803.666666666664</v>
      </c>
      <c r="T3170" s="12">
        <f t="shared" si="300"/>
        <v>41771.855937500004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1"/>
        <v>1.030125</v>
      </c>
      <c r="P3171" s="8">
        <f t="shared" si="296"/>
        <v>100.5</v>
      </c>
      <c r="Q3171" t="str">
        <f t="shared" si="297"/>
        <v>theater</v>
      </c>
      <c r="R3171" t="str">
        <f t="shared" si="298"/>
        <v>plays</v>
      </c>
      <c r="S3171" s="14">
        <f t="shared" si="299"/>
        <v>41620.957638888889</v>
      </c>
      <c r="T3171" s="12">
        <f t="shared" si="300"/>
        <v>41591.487974537034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1"/>
        <v>1.1225000000000001</v>
      </c>
      <c r="P3172" s="8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4">
        <f t="shared" si="299"/>
        <v>41821.916666666664</v>
      </c>
      <c r="T3172" s="12">
        <f t="shared" si="300"/>
        <v>41788.830370370371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1"/>
        <v>1.0881428571428571</v>
      </c>
      <c r="P3173" s="8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4">
        <f t="shared" si="299"/>
        <v>42496.358310185184</v>
      </c>
      <c r="T3173" s="12">
        <f t="shared" si="300"/>
        <v>42466.358310185184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1"/>
        <v>1.1499999999999999</v>
      </c>
      <c r="P3174" s="8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4">
        <f t="shared" si="299"/>
        <v>40953.479953703703</v>
      </c>
      <c r="T3174" s="12">
        <f t="shared" si="300"/>
        <v>40923.479953703703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1"/>
        <v>1.03</v>
      </c>
      <c r="P3175" s="8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4">
        <f t="shared" si="299"/>
        <v>41908.628379629627</v>
      </c>
      <c r="T3175" s="12">
        <f t="shared" si="300"/>
        <v>41878.628379629627</v>
      </c>
    </row>
    <row r="3176" spans="1:20" ht="6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1"/>
        <v>1.0113333333333334</v>
      </c>
      <c r="P3176" s="8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4">
        <f t="shared" si="299"/>
        <v>41876.614675925928</v>
      </c>
      <c r="T3176" s="12">
        <f t="shared" si="300"/>
        <v>41862.614675925928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1"/>
        <v>1.0955999999999999</v>
      </c>
      <c r="P3177" s="8">
        <f t="shared" si="296"/>
        <v>91.3</v>
      </c>
      <c r="Q3177" t="str">
        <f t="shared" si="297"/>
        <v>theater</v>
      </c>
      <c r="R3177" t="str">
        <f t="shared" si="298"/>
        <v>plays</v>
      </c>
      <c r="S3177" s="14">
        <f t="shared" si="299"/>
        <v>40591.636886574073</v>
      </c>
      <c r="T3177" s="12">
        <f t="shared" si="300"/>
        <v>40531.636886574073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1"/>
        <v>1.148421052631579</v>
      </c>
      <c r="P3178" s="8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4">
        <f t="shared" si="299"/>
        <v>41504.375</v>
      </c>
      <c r="T3178" s="12">
        <f t="shared" si="300"/>
        <v>41477.680914351848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1"/>
        <v>1.1739999999999999</v>
      </c>
      <c r="P3179" s="8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4">
        <f t="shared" si="299"/>
        <v>41811.416770833333</v>
      </c>
      <c r="T3179" s="12">
        <f t="shared" si="300"/>
        <v>41781.416770833333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1"/>
        <v>1.7173333333333334</v>
      </c>
      <c r="P3180" s="8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4">
        <f t="shared" si="299"/>
        <v>41836.355034722219</v>
      </c>
      <c r="T3180" s="12">
        <f t="shared" si="300"/>
        <v>41806.355034722219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1"/>
        <v>1.1416238095238094</v>
      </c>
      <c r="P3181" s="8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4">
        <f t="shared" si="299"/>
        <v>41400.452210648145</v>
      </c>
      <c r="T3181" s="12">
        <f t="shared" si="300"/>
        <v>41375.452210648145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1"/>
        <v>1.1975</v>
      </c>
      <c r="P3182" s="8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4">
        <f t="shared" si="299"/>
        <v>41810.162604166668</v>
      </c>
      <c r="T3182" s="12">
        <f t="shared" si="300"/>
        <v>41780.162604166668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1"/>
        <v>1.0900000000000001</v>
      </c>
      <c r="P3183" s="8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4">
        <f t="shared" si="299"/>
        <v>41805.416666666664</v>
      </c>
      <c r="T3183" s="12">
        <f t="shared" si="300"/>
        <v>41779.060034722221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1"/>
        <v>1.0088571428571429</v>
      </c>
      <c r="P3184" s="8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4">
        <f t="shared" si="299"/>
        <v>40939.458333333336</v>
      </c>
      <c r="T3184" s="12">
        <f t="shared" si="300"/>
        <v>40883.699317129627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1"/>
        <v>1.0900000000000001</v>
      </c>
      <c r="P3185" s="8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4">
        <f t="shared" si="299"/>
        <v>41509.54478009259</v>
      </c>
      <c r="T3185" s="12">
        <f t="shared" si="300"/>
        <v>41491.54478009259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1"/>
        <v>1.0720930232558139</v>
      </c>
      <c r="P3186" s="8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4">
        <f t="shared" si="299"/>
        <v>41821.743414351848</v>
      </c>
      <c r="T3186" s="12">
        <f t="shared" si="300"/>
        <v>41791.743414351848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1"/>
        <v>1</v>
      </c>
      <c r="P3187" s="8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4">
        <f t="shared" si="299"/>
        <v>41836.727326388893</v>
      </c>
      <c r="T3187" s="12">
        <f t="shared" si="300"/>
        <v>41829.727326388893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1"/>
        <v>1.0218750000000001</v>
      </c>
      <c r="P3188" s="8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4">
        <f t="shared" si="299"/>
        <v>41898.625</v>
      </c>
      <c r="T3188" s="12">
        <f t="shared" si="300"/>
        <v>41868.674050925925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1"/>
        <v>1.1629333333333334</v>
      </c>
      <c r="P3189" s="8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4">
        <f t="shared" si="299"/>
        <v>41855.416354166664</v>
      </c>
      <c r="T3189" s="12">
        <f t="shared" si="300"/>
        <v>41835.416354166664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1"/>
        <v>0.65</v>
      </c>
      <c r="P3190" s="8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4">
        <f t="shared" si="299"/>
        <v>42165.165532407409</v>
      </c>
      <c r="T3190" s="12">
        <f t="shared" si="300"/>
        <v>42144.165532407409</v>
      </c>
    </row>
    <row r="3191" spans="1:20" ht="6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1"/>
        <v>0.12327272727272727</v>
      </c>
      <c r="P3191" s="8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4">
        <f t="shared" si="299"/>
        <v>42148.096435185187</v>
      </c>
      <c r="T3191" s="12">
        <f t="shared" si="300"/>
        <v>42118.096435185187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1"/>
        <v>0</v>
      </c>
      <c r="P3192" s="8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4">
        <f t="shared" si="299"/>
        <v>42712.942997685182</v>
      </c>
      <c r="T3192" s="12">
        <f t="shared" si="300"/>
        <v>42682.901331018518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1"/>
        <v>4.0266666666666666E-2</v>
      </c>
      <c r="P3193" s="8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4">
        <f t="shared" si="299"/>
        <v>42598.505428240736</v>
      </c>
      <c r="T3193" s="12">
        <f t="shared" si="300"/>
        <v>42538.505428240736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1"/>
        <v>1.0200000000000001E-2</v>
      </c>
      <c r="P3194" s="8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4">
        <f t="shared" si="299"/>
        <v>42063.666666666672</v>
      </c>
      <c r="T3194" s="12">
        <f t="shared" si="300"/>
        <v>42018.69049768518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1"/>
        <v>0.1174</v>
      </c>
      <c r="P3195" s="8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4">
        <f t="shared" si="299"/>
        <v>42055.718240740738</v>
      </c>
      <c r="T3195" s="12">
        <f t="shared" si="300"/>
        <v>42010.718240740738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1"/>
        <v>0</v>
      </c>
      <c r="P3196" s="8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4">
        <f t="shared" si="299"/>
        <v>42211.812476851846</v>
      </c>
      <c r="T3196" s="12">
        <f t="shared" si="300"/>
        <v>42181.812476851846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1"/>
        <v>0.59142857142857141</v>
      </c>
      <c r="P3197" s="8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4">
        <f t="shared" si="299"/>
        <v>42047.344236111108</v>
      </c>
      <c r="T3197" s="12">
        <f t="shared" si="300"/>
        <v>42017.344236111108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1"/>
        <v>5.9999999999999995E-4</v>
      </c>
      <c r="P3198" s="8">
        <f t="shared" si="296"/>
        <v>300</v>
      </c>
      <c r="Q3198" t="str">
        <f t="shared" si="297"/>
        <v>theater</v>
      </c>
      <c r="R3198" t="str">
        <f t="shared" si="298"/>
        <v>musical</v>
      </c>
      <c r="S3198" s="14">
        <f t="shared" si="299"/>
        <v>42217.333333333328</v>
      </c>
      <c r="T3198" s="12">
        <f t="shared" si="300"/>
        <v>42157.348090277781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1"/>
        <v>0.1145</v>
      </c>
      <c r="P3199" s="8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4">
        <f t="shared" si="299"/>
        <v>42039.243263888886</v>
      </c>
      <c r="T3199" s="12">
        <f t="shared" si="300"/>
        <v>42009.243263888886</v>
      </c>
    </row>
    <row r="3200" spans="1:20" ht="6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1"/>
        <v>3.6666666666666666E-3</v>
      </c>
      <c r="P3200" s="8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4">
        <f t="shared" si="299"/>
        <v>42051.174502314811</v>
      </c>
      <c r="T3200" s="12">
        <f t="shared" si="300"/>
        <v>42013.174502314811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1"/>
        <v>0.52159999999999995</v>
      </c>
      <c r="P3201" s="8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4">
        <f t="shared" si="299"/>
        <v>41888.625</v>
      </c>
      <c r="T3201" s="12">
        <f t="shared" si="300"/>
        <v>41858.511782407404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1"/>
        <v>2.0000000000000002E-5</v>
      </c>
      <c r="P3202" s="8">
        <f t="shared" si="296"/>
        <v>1</v>
      </c>
      <c r="Q3202" t="str">
        <f t="shared" si="297"/>
        <v>theater</v>
      </c>
      <c r="R3202" t="str">
        <f t="shared" si="298"/>
        <v>musical</v>
      </c>
      <c r="S3202" s="14">
        <f t="shared" si="299"/>
        <v>42489.981944444444</v>
      </c>
      <c r="T3202" s="12">
        <f t="shared" si="300"/>
        <v>42460.070613425924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1"/>
        <v>1.2500000000000001E-2</v>
      </c>
      <c r="P3203" s="8">
        <f t="shared" ref="P3203:P3266" si="302">E3203/L3203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14">
        <f t="shared" ref="S3203:S3266" si="305">(((I3203/60)/60)/24)+DATE(1970,1,1)+(-6/24)</f>
        <v>41882.517094907409</v>
      </c>
      <c r="T3203" s="12">
        <f t="shared" ref="T3203:T3266" si="306">(((J3203/60)/60)/24)+DATE(1970,1,1)+(-6/24)</f>
        <v>41861.517094907409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307">E3204/D3204</f>
        <v>0.54520000000000002</v>
      </c>
      <c r="P3204" s="8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4">
        <f t="shared" si="305"/>
        <v>42351.999305555553</v>
      </c>
      <c r="T3204" s="12">
        <f t="shared" si="306"/>
        <v>42293.603541666671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7"/>
        <v>0.25</v>
      </c>
      <c r="P3205" s="8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4">
        <f t="shared" si="305"/>
        <v>42272.738680555558</v>
      </c>
      <c r="T3205" s="12">
        <f t="shared" si="306"/>
        <v>42242.738680555558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7"/>
        <v>0</v>
      </c>
      <c r="P3206" s="8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4">
        <f t="shared" si="305"/>
        <v>42202.426388888889</v>
      </c>
      <c r="T3206" s="12">
        <f t="shared" si="306"/>
        <v>42172.436099537037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7"/>
        <v>3.4125000000000003E-2</v>
      </c>
      <c r="P3207" s="8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4">
        <f t="shared" si="305"/>
        <v>42125.124675925923</v>
      </c>
      <c r="T3207" s="12">
        <f t="shared" si="306"/>
        <v>42095.124675925923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7"/>
        <v>0</v>
      </c>
      <c r="P3208" s="8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4">
        <f t="shared" si="305"/>
        <v>42266.026053240741</v>
      </c>
      <c r="T3208" s="12">
        <f t="shared" si="306"/>
        <v>42236.026053240741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7"/>
        <v>0.46363636363636362</v>
      </c>
      <c r="P3209" s="8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4">
        <f t="shared" si="305"/>
        <v>42116.986192129625</v>
      </c>
      <c r="T3209" s="12">
        <f t="shared" si="306"/>
        <v>42057.027858796297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7"/>
        <v>1.0349999999999999</v>
      </c>
      <c r="P3210" s="8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4">
        <f t="shared" si="305"/>
        <v>41848.355057870373</v>
      </c>
      <c r="T3210" s="12">
        <f t="shared" si="306"/>
        <v>41827.355057870373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7"/>
        <v>1.1932315789473684</v>
      </c>
      <c r="P3211" s="8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4">
        <f t="shared" si="305"/>
        <v>41810.708333333336</v>
      </c>
      <c r="T3211" s="12">
        <f t="shared" si="306"/>
        <v>41778.387245370373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7"/>
        <v>1.2576666666666667</v>
      </c>
      <c r="P3212" s="8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4">
        <f t="shared" si="305"/>
        <v>41060.915972222225</v>
      </c>
      <c r="T3212" s="12">
        <f t="shared" si="306"/>
        <v>41013.686562499999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7"/>
        <v>1.1974347826086957</v>
      </c>
      <c r="P3213" s="8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4">
        <f t="shared" si="305"/>
        <v>41865.833333333336</v>
      </c>
      <c r="T3213" s="12">
        <f t="shared" si="306"/>
        <v>41834.336574074077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7"/>
        <v>1.2625</v>
      </c>
      <c r="P3214" s="8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4">
        <f t="shared" si="305"/>
        <v>41859.545729166668</v>
      </c>
      <c r="T3214" s="12">
        <f t="shared" si="306"/>
        <v>41829.545729166668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7"/>
        <v>1.0011666666666668</v>
      </c>
      <c r="P3215" s="8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4">
        <f t="shared" si="305"/>
        <v>42211.513414351852</v>
      </c>
      <c r="T3215" s="12">
        <f t="shared" si="306"/>
        <v>42171.513414351852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7"/>
        <v>1.0213333333333334</v>
      </c>
      <c r="P3216" s="8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4">
        <f t="shared" si="305"/>
        <v>42374.746527777781</v>
      </c>
      <c r="T3216" s="12">
        <f t="shared" si="306"/>
        <v>42337.542511574073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7"/>
        <v>1.0035142857142858</v>
      </c>
      <c r="P3217" s="8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4">
        <f t="shared" si="305"/>
        <v>42256.915972222225</v>
      </c>
      <c r="T3217" s="12">
        <f t="shared" si="306"/>
        <v>42219.415173611109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7"/>
        <v>1.0004999999999999</v>
      </c>
      <c r="P3218" s="8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4">
        <f t="shared" si="305"/>
        <v>42196.354166666672</v>
      </c>
      <c r="T3218" s="12">
        <f t="shared" si="306"/>
        <v>42165.212627314817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7"/>
        <v>1.1602222222222223</v>
      </c>
      <c r="P3219" s="8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4">
        <f t="shared" si="305"/>
        <v>42678.296111111107</v>
      </c>
      <c r="T3219" s="12">
        <f t="shared" si="306"/>
        <v>42648.296111111107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7"/>
        <v>1.0209999999999999</v>
      </c>
      <c r="P3220" s="8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4">
        <f t="shared" si="305"/>
        <v>42003.75</v>
      </c>
      <c r="T3220" s="12">
        <f t="shared" si="306"/>
        <v>41970.752152777779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7"/>
        <v>1.0011000000000001</v>
      </c>
      <c r="P3221" s="8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4">
        <f t="shared" si="305"/>
        <v>42085.691516203704</v>
      </c>
      <c r="T3221" s="12">
        <f t="shared" si="306"/>
        <v>42050.733182870375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7"/>
        <v>1.0084</v>
      </c>
      <c r="P3222" s="8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4">
        <f t="shared" si="305"/>
        <v>42806.625</v>
      </c>
      <c r="T3222" s="12">
        <f t="shared" si="306"/>
        <v>42772.583379629628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7"/>
        <v>1.0342499999999999</v>
      </c>
      <c r="P3223" s="8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4">
        <f t="shared" si="305"/>
        <v>42190.446793981479</v>
      </c>
      <c r="T3223" s="12">
        <f t="shared" si="306"/>
        <v>42155.446793981479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7"/>
        <v>1.248</v>
      </c>
      <c r="P3224" s="8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4">
        <f t="shared" si="305"/>
        <v>42301.645138888889</v>
      </c>
      <c r="T3224" s="12">
        <f t="shared" si="306"/>
        <v>42270.332141203704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7"/>
        <v>1.0951612903225807</v>
      </c>
      <c r="P3225" s="8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4">
        <f t="shared" si="305"/>
        <v>42236.585370370376</v>
      </c>
      <c r="T3225" s="12">
        <f t="shared" si="306"/>
        <v>42206.585370370376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7"/>
        <v>1.0203333333333333</v>
      </c>
      <c r="P3226" s="8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4">
        <f t="shared" si="305"/>
        <v>42744.958333333328</v>
      </c>
      <c r="T3226" s="12">
        <f t="shared" si="306"/>
        <v>42697.600844907407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7"/>
        <v>1.0235000000000001</v>
      </c>
      <c r="P3227" s="8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4">
        <f t="shared" si="305"/>
        <v>42524.625</v>
      </c>
      <c r="T3227" s="12">
        <f t="shared" si="306"/>
        <v>42503.309467592597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7"/>
        <v>1.0416666666666667</v>
      </c>
      <c r="P3228" s="8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4">
        <f t="shared" si="305"/>
        <v>42307.333472222221</v>
      </c>
      <c r="T3228" s="12">
        <f t="shared" si="306"/>
        <v>42277.333472222221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7"/>
        <v>1.25</v>
      </c>
      <c r="P3229" s="8">
        <f t="shared" si="302"/>
        <v>50</v>
      </c>
      <c r="Q3229" t="str">
        <f t="shared" si="303"/>
        <v>theater</v>
      </c>
      <c r="R3229" t="str">
        <f t="shared" si="304"/>
        <v>plays</v>
      </c>
      <c r="S3229" s="14">
        <f t="shared" si="305"/>
        <v>42752.632361111115</v>
      </c>
      <c r="T3229" s="12">
        <f t="shared" si="306"/>
        <v>42722.632361111115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7"/>
        <v>1.0234285714285714</v>
      </c>
      <c r="P3230" s="8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4">
        <f t="shared" si="305"/>
        <v>42354.957638888889</v>
      </c>
      <c r="T3230" s="12">
        <f t="shared" si="306"/>
        <v>42323.45930555556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7"/>
        <v>1.0786500000000001</v>
      </c>
      <c r="P3231" s="8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4">
        <f t="shared" si="305"/>
        <v>41963.083310185189</v>
      </c>
      <c r="T3231" s="12">
        <f t="shared" si="306"/>
        <v>41933.041643518518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7"/>
        <v>1.0988461538461538</v>
      </c>
      <c r="P3232" s="8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4">
        <f t="shared" si="305"/>
        <v>41912.915972222225</v>
      </c>
      <c r="T3232" s="12">
        <f t="shared" si="306"/>
        <v>41897.918125000004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7"/>
        <v>1.61</v>
      </c>
      <c r="P3233" s="8">
        <f t="shared" si="302"/>
        <v>57.5</v>
      </c>
      <c r="Q3233" t="str">
        <f t="shared" si="303"/>
        <v>theater</v>
      </c>
      <c r="R3233" t="str">
        <f t="shared" si="304"/>
        <v>plays</v>
      </c>
      <c r="S3233" s="14">
        <f t="shared" si="305"/>
        <v>42476.693831018521</v>
      </c>
      <c r="T3233" s="12">
        <f t="shared" si="306"/>
        <v>42446.693831018521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7"/>
        <v>1.3120000000000001</v>
      </c>
      <c r="P3234" s="8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4">
        <f t="shared" si="305"/>
        <v>42493.915972222225</v>
      </c>
      <c r="T3234" s="12">
        <f t="shared" si="306"/>
        <v>42463.56385416667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7"/>
        <v>1.1879999999999999</v>
      </c>
      <c r="P3235" s="8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4">
        <f t="shared" si="305"/>
        <v>42796.555034722223</v>
      </c>
      <c r="T3235" s="12">
        <f t="shared" si="306"/>
        <v>42766.555034722223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7"/>
        <v>1.0039275000000001</v>
      </c>
      <c r="P3236" s="8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4">
        <f t="shared" si="305"/>
        <v>42767.729861111111</v>
      </c>
      <c r="T3236" s="12">
        <f t="shared" si="306"/>
        <v>42734.539444444439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7"/>
        <v>1.0320666666666667</v>
      </c>
      <c r="P3237" s="8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4">
        <f t="shared" si="305"/>
        <v>42552.097812499997</v>
      </c>
      <c r="T3237" s="12">
        <f t="shared" si="306"/>
        <v>42522.097812499997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7"/>
        <v>1.006</v>
      </c>
      <c r="P3238" s="8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4">
        <f t="shared" si="305"/>
        <v>42732.667048611111</v>
      </c>
      <c r="T3238" s="12">
        <f t="shared" si="306"/>
        <v>42702.667048611111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7"/>
        <v>1.0078754285714286</v>
      </c>
      <c r="P3239" s="8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4">
        <f t="shared" si="305"/>
        <v>42275.915972222225</v>
      </c>
      <c r="T3239" s="12">
        <f t="shared" si="306"/>
        <v>42252.224351851852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7"/>
        <v>1.1232142857142857</v>
      </c>
      <c r="P3240" s="8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4">
        <f t="shared" si="305"/>
        <v>42186.260393518518</v>
      </c>
      <c r="T3240" s="12">
        <f t="shared" si="306"/>
        <v>42156.260393518518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7"/>
        <v>1.0591914022517912</v>
      </c>
      <c r="P3241" s="8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4">
        <f t="shared" si="305"/>
        <v>42302.749305555553</v>
      </c>
      <c r="T3241" s="12">
        <f t="shared" si="306"/>
        <v>42277.839039351849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7"/>
        <v>1.0056666666666667</v>
      </c>
      <c r="P3242" s="8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4">
        <f t="shared" si="305"/>
        <v>42782.708333333328</v>
      </c>
      <c r="T3242" s="12">
        <f t="shared" si="306"/>
        <v>42754.443842592591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7"/>
        <v>1.1530588235294117</v>
      </c>
      <c r="P3243" s="8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4">
        <f t="shared" si="305"/>
        <v>41926.040972222225</v>
      </c>
      <c r="T3243" s="12">
        <f t="shared" si="306"/>
        <v>41893.074884259258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7"/>
        <v>1.273042</v>
      </c>
      <c r="P3244" s="8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4">
        <f t="shared" si="305"/>
        <v>41901.505694444444</v>
      </c>
      <c r="T3244" s="12">
        <f t="shared" si="306"/>
        <v>41871.505694444444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7"/>
        <v>1.028375</v>
      </c>
      <c r="P3245" s="8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4">
        <f t="shared" si="305"/>
        <v>42285.75</v>
      </c>
      <c r="T3245" s="12">
        <f t="shared" si="306"/>
        <v>42261.846782407403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7"/>
        <v>1.0293749999999999</v>
      </c>
      <c r="P3246" s="8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4">
        <f t="shared" si="305"/>
        <v>42705.485902777778</v>
      </c>
      <c r="T3246" s="12">
        <f t="shared" si="306"/>
        <v>42675.444236111114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7"/>
        <v>1.043047619047619</v>
      </c>
      <c r="P3247" s="8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4">
        <f t="shared" si="305"/>
        <v>42166.833333333328</v>
      </c>
      <c r="T3247" s="12">
        <f t="shared" si="306"/>
        <v>42135.35020833333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7"/>
        <v>1.1122000000000001</v>
      </c>
      <c r="P3248" s="8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4">
        <f t="shared" si="305"/>
        <v>42258.915972222225</v>
      </c>
      <c r="T3248" s="12">
        <f t="shared" si="306"/>
        <v>42230.222222222219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7"/>
        <v>1.0586</v>
      </c>
      <c r="P3249" s="8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4">
        <f t="shared" si="305"/>
        <v>42197.184166666666</v>
      </c>
      <c r="T3249" s="12">
        <f t="shared" si="306"/>
        <v>42167.184166666666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7"/>
        <v>1.0079166666666666</v>
      </c>
      <c r="P3250" s="8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4">
        <f t="shared" si="305"/>
        <v>42098.596724537041</v>
      </c>
      <c r="T3250" s="12">
        <f t="shared" si="306"/>
        <v>42068.638391203705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7"/>
        <v>1.0492727272727274</v>
      </c>
      <c r="P3251" s="8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4">
        <f t="shared" si="305"/>
        <v>42175.496689814812</v>
      </c>
      <c r="T3251" s="12">
        <f t="shared" si="306"/>
        <v>42145.496689814812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7"/>
        <v>1.01552</v>
      </c>
      <c r="P3252" s="8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4">
        <f t="shared" si="305"/>
        <v>41948.533842592595</v>
      </c>
      <c r="T3252" s="12">
        <f t="shared" si="306"/>
        <v>41918.492175925923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7"/>
        <v>1.1073333333333333</v>
      </c>
      <c r="P3253" s="8">
        <f t="shared" si="302"/>
        <v>83.05</v>
      </c>
      <c r="Q3253" t="str">
        <f t="shared" si="303"/>
        <v>theater</v>
      </c>
      <c r="R3253" t="str">
        <f t="shared" si="304"/>
        <v>plays</v>
      </c>
      <c r="S3253" s="14">
        <f t="shared" si="305"/>
        <v>42176.481087962966</v>
      </c>
      <c r="T3253" s="12">
        <f t="shared" si="306"/>
        <v>42146.481087962966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7"/>
        <v>1.2782222222222221</v>
      </c>
      <c r="P3254" s="8">
        <f t="shared" si="302"/>
        <v>57.52</v>
      </c>
      <c r="Q3254" t="str">
        <f t="shared" si="303"/>
        <v>theater</v>
      </c>
      <c r="R3254" t="str">
        <f t="shared" si="304"/>
        <v>plays</v>
      </c>
      <c r="S3254" s="14">
        <f t="shared" si="305"/>
        <v>42620.222685185188</v>
      </c>
      <c r="T3254" s="12">
        <f t="shared" si="306"/>
        <v>42590.222685185188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7"/>
        <v>1.0182500000000001</v>
      </c>
      <c r="P3255" s="8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4">
        <f t="shared" si="305"/>
        <v>42620.90625</v>
      </c>
      <c r="T3255" s="12">
        <f t="shared" si="306"/>
        <v>42602.326712962968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7"/>
        <v>1.012576923076923</v>
      </c>
      <c r="P3256" s="8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4">
        <f t="shared" si="305"/>
        <v>42088.794085648144</v>
      </c>
      <c r="T3256" s="12">
        <f t="shared" si="306"/>
        <v>42058.835752314815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7"/>
        <v>1.75</v>
      </c>
      <c r="P3257" s="8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4">
        <f t="shared" si="305"/>
        <v>41919.518229166664</v>
      </c>
      <c r="T3257" s="12">
        <f t="shared" si="306"/>
        <v>41889.518229166664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7"/>
        <v>1.2806</v>
      </c>
      <c r="P3258" s="8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4">
        <f t="shared" si="305"/>
        <v>42165.915972222225</v>
      </c>
      <c r="T3258" s="12">
        <f t="shared" si="306"/>
        <v>42144.323807870373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7"/>
        <v>1.0629949999999999</v>
      </c>
      <c r="P3259" s="8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4">
        <f t="shared" si="305"/>
        <v>42788.309629629628</v>
      </c>
      <c r="T3259" s="12">
        <f t="shared" si="306"/>
        <v>42758.309629629628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7"/>
        <v>1.052142857142857</v>
      </c>
      <c r="P3260" s="8">
        <f t="shared" si="302"/>
        <v>98.2</v>
      </c>
      <c r="Q3260" t="str">
        <f t="shared" si="303"/>
        <v>theater</v>
      </c>
      <c r="R3260" t="str">
        <f t="shared" si="304"/>
        <v>plays</v>
      </c>
      <c r="S3260" s="14">
        <f t="shared" si="305"/>
        <v>42012.637280092589</v>
      </c>
      <c r="T3260" s="12">
        <f t="shared" si="306"/>
        <v>41982.637280092589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7"/>
        <v>1.0616782608695652</v>
      </c>
      <c r="P3261" s="8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4">
        <f t="shared" si="305"/>
        <v>42643.915972222225</v>
      </c>
      <c r="T3261" s="12">
        <f t="shared" si="306"/>
        <v>42614.510937500003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7"/>
        <v>1.0924</v>
      </c>
      <c r="P3262" s="8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4">
        <f t="shared" si="305"/>
        <v>42338.464328703703</v>
      </c>
      <c r="T3262" s="12">
        <f t="shared" si="306"/>
        <v>42303.422662037032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7"/>
        <v>1.0045454545454546</v>
      </c>
      <c r="P3263" s="8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4">
        <f t="shared" si="305"/>
        <v>42201.475416666668</v>
      </c>
      <c r="T3263" s="12">
        <f t="shared" si="306"/>
        <v>42171.475416666668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7"/>
        <v>1.0304098360655738</v>
      </c>
      <c r="P3264" s="8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4">
        <f t="shared" si="305"/>
        <v>41994.916666666672</v>
      </c>
      <c r="T3264" s="12">
        <f t="shared" si="306"/>
        <v>41964.065532407403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7"/>
        <v>1.121664</v>
      </c>
      <c r="P3265" s="8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4">
        <f t="shared" si="305"/>
        <v>42307.625</v>
      </c>
      <c r="T3265" s="12">
        <f t="shared" si="306"/>
        <v>42284.266064814816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7"/>
        <v>1.03</v>
      </c>
      <c r="P3266" s="8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4">
        <f t="shared" si="305"/>
        <v>42032.666666666672</v>
      </c>
      <c r="T3266" s="12">
        <f t="shared" si="306"/>
        <v>42016.550208333334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7"/>
        <v>1.64</v>
      </c>
      <c r="P3267" s="8">
        <f t="shared" ref="P3267:P3330" si="308">E3267/L3267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14">
        <f t="shared" ref="S3267:S3330" si="311">(((I3267/60)/60)/24)+DATE(1970,1,1)+(-6/24)</f>
        <v>42341.458333333328</v>
      </c>
      <c r="T3267" s="12">
        <f t="shared" ref="T3267:T3330" si="312">(((J3267/60)/60)/24)+DATE(1970,1,1)+(-6/24)</f>
        <v>42311.461979166663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313">E3268/D3268</f>
        <v>1.3128333333333333</v>
      </c>
      <c r="P3268" s="8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4">
        <f t="shared" si="311"/>
        <v>42167.625</v>
      </c>
      <c r="T3268" s="12">
        <f t="shared" si="312"/>
        <v>42136.286134259266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3"/>
        <v>1.0209999999999999</v>
      </c>
      <c r="P3269" s="8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4">
        <f t="shared" si="311"/>
        <v>42202.507638888885</v>
      </c>
      <c r="T3269" s="12">
        <f t="shared" si="312"/>
        <v>42172.507638888885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3"/>
        <v>1.28</v>
      </c>
      <c r="P3270" s="8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4">
        <f t="shared" si="311"/>
        <v>42606.65425925926</v>
      </c>
      <c r="T3270" s="12">
        <f t="shared" si="312"/>
        <v>42590.65425925926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3"/>
        <v>1.0149999999999999</v>
      </c>
      <c r="P3271" s="8">
        <f t="shared" si="308"/>
        <v>116</v>
      </c>
      <c r="Q3271" t="str">
        <f t="shared" si="309"/>
        <v>theater</v>
      </c>
      <c r="R3271" t="str">
        <f t="shared" si="310"/>
        <v>plays</v>
      </c>
      <c r="S3271" s="14">
        <f t="shared" si="311"/>
        <v>42171.208333333328</v>
      </c>
      <c r="T3271" s="12">
        <f t="shared" si="312"/>
        <v>42137.145798611105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3"/>
        <v>1.0166666666666666</v>
      </c>
      <c r="P3272" s="8">
        <f t="shared" si="308"/>
        <v>61</v>
      </c>
      <c r="Q3272" t="str">
        <f t="shared" si="309"/>
        <v>theater</v>
      </c>
      <c r="R3272" t="str">
        <f t="shared" si="310"/>
        <v>plays</v>
      </c>
      <c r="S3272" s="14">
        <f t="shared" si="311"/>
        <v>42197.283159722225</v>
      </c>
      <c r="T3272" s="12">
        <f t="shared" si="312"/>
        <v>42167.283159722225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3"/>
        <v>1.3</v>
      </c>
      <c r="P3273" s="8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4">
        <f t="shared" si="311"/>
        <v>41945.228877314818</v>
      </c>
      <c r="T3273" s="12">
        <f t="shared" si="312"/>
        <v>41915.187210648146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3"/>
        <v>1.5443</v>
      </c>
      <c r="P3274" s="8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4">
        <f t="shared" si="311"/>
        <v>42314.291770833333</v>
      </c>
      <c r="T3274" s="12">
        <f t="shared" si="312"/>
        <v>42284.250104166669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3"/>
        <v>1.0740000000000001</v>
      </c>
      <c r="P3275" s="8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4">
        <f t="shared" si="311"/>
        <v>42627.541666666672</v>
      </c>
      <c r="T3275" s="12">
        <f t="shared" si="312"/>
        <v>42611.551412037035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3"/>
        <v>1.0132258064516129</v>
      </c>
      <c r="P3276" s="8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4">
        <f t="shared" si="311"/>
        <v>42444.625</v>
      </c>
      <c r="T3276" s="12">
        <f t="shared" si="312"/>
        <v>42400.454537037032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3"/>
        <v>1.0027777777777778</v>
      </c>
      <c r="P3277" s="8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4">
        <f t="shared" si="311"/>
        <v>42043.9375</v>
      </c>
      <c r="T3277" s="12">
        <f t="shared" si="312"/>
        <v>42017.63045138889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3"/>
        <v>1.1684444444444444</v>
      </c>
      <c r="P3278" s="8">
        <f t="shared" si="308"/>
        <v>52.58</v>
      </c>
      <c r="Q3278" t="str">
        <f t="shared" si="309"/>
        <v>theater</v>
      </c>
      <c r="R3278" t="str">
        <f t="shared" si="310"/>
        <v>plays</v>
      </c>
      <c r="S3278" s="14">
        <f t="shared" si="311"/>
        <v>42460.915972222225</v>
      </c>
      <c r="T3278" s="12">
        <f t="shared" si="312"/>
        <v>42426.699988425928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3"/>
        <v>1.0860000000000001</v>
      </c>
      <c r="P3279" s="8">
        <f t="shared" si="308"/>
        <v>54.3</v>
      </c>
      <c r="Q3279" t="str">
        <f t="shared" si="309"/>
        <v>theater</v>
      </c>
      <c r="R3279" t="str">
        <f t="shared" si="310"/>
        <v>plays</v>
      </c>
      <c r="S3279" s="14">
        <f t="shared" si="311"/>
        <v>41961.474606481483</v>
      </c>
      <c r="T3279" s="12">
        <f t="shared" si="312"/>
        <v>41931.432939814818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3"/>
        <v>1.034</v>
      </c>
      <c r="P3280" s="8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4">
        <f t="shared" si="311"/>
        <v>42154.598414351851</v>
      </c>
      <c r="T3280" s="12">
        <f t="shared" si="312"/>
        <v>42124.598414351851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3"/>
        <v>1.1427586206896552</v>
      </c>
      <c r="P3281" s="8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4">
        <f t="shared" si="311"/>
        <v>42460.81086805556</v>
      </c>
      <c r="T3281" s="12">
        <f t="shared" si="312"/>
        <v>42430.852534722217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3"/>
        <v>1.03</v>
      </c>
      <c r="P3282" s="8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4">
        <f t="shared" si="311"/>
        <v>42155.958333333328</v>
      </c>
      <c r="T3282" s="12">
        <f t="shared" si="312"/>
        <v>42121.506921296299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3"/>
        <v>1.216</v>
      </c>
      <c r="P3283" s="8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4">
        <f t="shared" si="311"/>
        <v>42248.769733796296</v>
      </c>
      <c r="T3283" s="12">
        <f t="shared" si="312"/>
        <v>42218.769733796296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3"/>
        <v>1.026467741935484</v>
      </c>
      <c r="P3284" s="8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4">
        <f t="shared" si="311"/>
        <v>42488.94430555556</v>
      </c>
      <c r="T3284" s="12">
        <f t="shared" si="312"/>
        <v>42444.94430555556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3"/>
        <v>1.0475000000000001</v>
      </c>
      <c r="P3285" s="8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4">
        <f t="shared" si="311"/>
        <v>42410.625</v>
      </c>
      <c r="T3285" s="12">
        <f t="shared" si="312"/>
        <v>42379.49418981481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3"/>
        <v>1.016</v>
      </c>
      <c r="P3286" s="8">
        <f t="shared" si="308"/>
        <v>203.2</v>
      </c>
      <c r="Q3286" t="str">
        <f t="shared" si="309"/>
        <v>theater</v>
      </c>
      <c r="R3286" t="str">
        <f t="shared" si="310"/>
        <v>plays</v>
      </c>
      <c r="S3286" s="14">
        <f t="shared" si="311"/>
        <v>42397.999305555553</v>
      </c>
      <c r="T3286" s="12">
        <f t="shared" si="312"/>
        <v>42380.634872685187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3"/>
        <v>1.1210242048409682</v>
      </c>
      <c r="P3287" s="8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4">
        <f t="shared" si="311"/>
        <v>42793.958333333328</v>
      </c>
      <c r="T3287" s="12">
        <f t="shared" si="312"/>
        <v>42762.692430555559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3"/>
        <v>1.0176666666666667</v>
      </c>
      <c r="P3288" s="8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4">
        <f t="shared" si="311"/>
        <v>42597.590069444443</v>
      </c>
      <c r="T3288" s="12">
        <f t="shared" si="312"/>
        <v>42567.590069444443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3"/>
        <v>1</v>
      </c>
      <c r="P3289" s="8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4">
        <f t="shared" si="311"/>
        <v>42336.500324074077</v>
      </c>
      <c r="T3289" s="12">
        <f t="shared" si="312"/>
        <v>42311.500324074077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3"/>
        <v>1.0026489999999999</v>
      </c>
      <c r="P3290" s="8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4">
        <f t="shared" si="311"/>
        <v>42541.708333333328</v>
      </c>
      <c r="T3290" s="12">
        <f t="shared" si="312"/>
        <v>42505.524479166663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3"/>
        <v>1.3304200000000002</v>
      </c>
      <c r="P3291" s="8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4">
        <f t="shared" si="311"/>
        <v>42786.118078703701</v>
      </c>
      <c r="T3291" s="12">
        <f t="shared" si="312"/>
        <v>42758.118078703701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3"/>
        <v>1.212</v>
      </c>
      <c r="P3292" s="8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4">
        <f t="shared" si="311"/>
        <v>42805.26494212963</v>
      </c>
      <c r="T3292" s="12">
        <f t="shared" si="312"/>
        <v>42775.26494212963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3"/>
        <v>1.1399999999999999</v>
      </c>
      <c r="P3293" s="8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4">
        <f t="shared" si="311"/>
        <v>42263.915972222225</v>
      </c>
      <c r="T3293" s="12">
        <f t="shared" si="312"/>
        <v>42232.452546296292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3"/>
        <v>2.8613861386138613</v>
      </c>
      <c r="P3294" s="8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4">
        <f t="shared" si="311"/>
        <v>42342.561898148153</v>
      </c>
      <c r="T3294" s="12">
        <f t="shared" si="312"/>
        <v>42282.520231481481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3"/>
        <v>1.7044444444444444</v>
      </c>
      <c r="P3295" s="8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4">
        <f t="shared" si="311"/>
        <v>42798.175370370373</v>
      </c>
      <c r="T3295" s="12">
        <f t="shared" si="312"/>
        <v>42768.175370370373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3"/>
        <v>1.1833333333333333</v>
      </c>
      <c r="P3296" s="8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4">
        <f t="shared" si="311"/>
        <v>42171.291134259256</v>
      </c>
      <c r="T3296" s="12">
        <f t="shared" si="312"/>
        <v>42141.291134259256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3"/>
        <v>1.0285857142857142</v>
      </c>
      <c r="P3297" s="8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4">
        <f t="shared" si="311"/>
        <v>42639.192465277782</v>
      </c>
      <c r="T3297" s="12">
        <f t="shared" si="312"/>
        <v>42609.192465277782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3"/>
        <v>1.4406666666666668</v>
      </c>
      <c r="P3298" s="8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4">
        <f t="shared" si="311"/>
        <v>42330.666666666672</v>
      </c>
      <c r="T3298" s="12">
        <f t="shared" si="312"/>
        <v>42309.506620370375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3"/>
        <v>1.0007272727272727</v>
      </c>
      <c r="P3299" s="8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4">
        <f t="shared" si="311"/>
        <v>42212.707638888889</v>
      </c>
      <c r="T3299" s="12">
        <f t="shared" si="312"/>
        <v>42193.521481481483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3"/>
        <v>1.0173000000000001</v>
      </c>
      <c r="P3300" s="8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4">
        <f t="shared" si="311"/>
        <v>42259.75</v>
      </c>
      <c r="T3300" s="12">
        <f t="shared" si="312"/>
        <v>42239.707962962959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3"/>
        <v>1.1619999999999999</v>
      </c>
      <c r="P3301" s="8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4">
        <f t="shared" si="311"/>
        <v>42291.667395833334</v>
      </c>
      <c r="T3301" s="12">
        <f t="shared" si="312"/>
        <v>42261.667395833334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3"/>
        <v>1.3616666666666666</v>
      </c>
      <c r="P3302" s="8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4">
        <f t="shared" si="311"/>
        <v>42123.493773148148</v>
      </c>
      <c r="T3302" s="12">
        <f t="shared" si="312"/>
        <v>42102.493773148148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3"/>
        <v>1.3346666666666667</v>
      </c>
      <c r="P3303" s="8">
        <f t="shared" si="308"/>
        <v>57.2</v>
      </c>
      <c r="Q3303" t="str">
        <f t="shared" si="309"/>
        <v>theater</v>
      </c>
      <c r="R3303" t="str">
        <f t="shared" si="310"/>
        <v>plays</v>
      </c>
      <c r="S3303" s="14">
        <f t="shared" si="311"/>
        <v>42583.040972222225</v>
      </c>
      <c r="T3303" s="12">
        <f t="shared" si="312"/>
        <v>42538.48583333334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3"/>
        <v>1.0339285714285715</v>
      </c>
      <c r="P3304" s="8">
        <f t="shared" si="308"/>
        <v>173.7</v>
      </c>
      <c r="Q3304" t="str">
        <f t="shared" si="309"/>
        <v>theater</v>
      </c>
      <c r="R3304" t="str">
        <f t="shared" si="310"/>
        <v>plays</v>
      </c>
      <c r="S3304" s="14">
        <f t="shared" si="311"/>
        <v>42711.10157407407</v>
      </c>
      <c r="T3304" s="12">
        <f t="shared" si="312"/>
        <v>42681.10157407407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3"/>
        <v>1.1588888888888889</v>
      </c>
      <c r="P3305" s="8">
        <f t="shared" si="308"/>
        <v>59.6</v>
      </c>
      <c r="Q3305" t="str">
        <f t="shared" si="309"/>
        <v>theater</v>
      </c>
      <c r="R3305" t="str">
        <f t="shared" si="310"/>
        <v>plays</v>
      </c>
      <c r="S3305" s="14">
        <f t="shared" si="311"/>
        <v>42091.359768518523</v>
      </c>
      <c r="T3305" s="12">
        <f t="shared" si="312"/>
        <v>42056.40143518518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3"/>
        <v>1.0451666666666666</v>
      </c>
      <c r="P3306" s="8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4">
        <f t="shared" si="311"/>
        <v>42726.374444444446</v>
      </c>
      <c r="T3306" s="12">
        <f t="shared" si="312"/>
        <v>42696.374444444446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3"/>
        <v>1.0202500000000001</v>
      </c>
      <c r="P3307" s="8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4">
        <f t="shared" si="311"/>
        <v>42216.605879629627</v>
      </c>
      <c r="T3307" s="12">
        <f t="shared" si="312"/>
        <v>42186.605879629627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3"/>
        <v>1.7533333333333334</v>
      </c>
      <c r="P3308" s="8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4">
        <f t="shared" si="311"/>
        <v>42530.875</v>
      </c>
      <c r="T3308" s="12">
        <f t="shared" si="312"/>
        <v>42492.969236111108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3"/>
        <v>1.0668</v>
      </c>
      <c r="P3309" s="8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4">
        <f t="shared" si="311"/>
        <v>42504.807164351849</v>
      </c>
      <c r="T3309" s="12">
        <f t="shared" si="312"/>
        <v>42474.807164351849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3"/>
        <v>1.2228571428571429</v>
      </c>
      <c r="P3310" s="8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4">
        <f t="shared" si="311"/>
        <v>42473.626909722225</v>
      </c>
      <c r="T3310" s="12">
        <f t="shared" si="312"/>
        <v>42452.626909722225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3"/>
        <v>1.5942857142857143</v>
      </c>
      <c r="P3311" s="8">
        <f t="shared" si="308"/>
        <v>18</v>
      </c>
      <c r="Q3311" t="str">
        <f t="shared" si="309"/>
        <v>theater</v>
      </c>
      <c r="R3311" t="str">
        <f t="shared" si="310"/>
        <v>plays</v>
      </c>
      <c r="S3311" s="14">
        <f t="shared" si="311"/>
        <v>42659.400208333333</v>
      </c>
      <c r="T3311" s="12">
        <f t="shared" si="312"/>
        <v>42628.400208333333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3"/>
        <v>1.0007692307692309</v>
      </c>
      <c r="P3312" s="8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4">
        <f t="shared" si="311"/>
        <v>42283.678530092591</v>
      </c>
      <c r="T3312" s="12">
        <f t="shared" si="312"/>
        <v>42253.678530092591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3"/>
        <v>1.0984</v>
      </c>
      <c r="P3313" s="8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4">
        <f t="shared" si="311"/>
        <v>42294.04178240741</v>
      </c>
      <c r="T3313" s="12">
        <f t="shared" si="312"/>
        <v>42264.04178240741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3"/>
        <v>1.0004</v>
      </c>
      <c r="P3314" s="8">
        <f t="shared" si="308"/>
        <v>61</v>
      </c>
      <c r="Q3314" t="str">
        <f t="shared" si="309"/>
        <v>theater</v>
      </c>
      <c r="R3314" t="str">
        <f t="shared" si="310"/>
        <v>plays</v>
      </c>
      <c r="S3314" s="14">
        <f t="shared" si="311"/>
        <v>42685.666666666672</v>
      </c>
      <c r="T3314" s="12">
        <f t="shared" si="312"/>
        <v>42664.559560185182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3"/>
        <v>1.1605000000000001</v>
      </c>
      <c r="P3315" s="8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4">
        <f t="shared" si="311"/>
        <v>42395.791666666672</v>
      </c>
      <c r="T3315" s="12">
        <f t="shared" si="312"/>
        <v>42381.994409722218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3"/>
        <v>2.1074999999999999</v>
      </c>
      <c r="P3316" s="8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4">
        <f t="shared" si="311"/>
        <v>42132.586805555555</v>
      </c>
      <c r="T3316" s="12">
        <f t="shared" si="312"/>
        <v>42105.017488425925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3"/>
        <v>1.1000000000000001</v>
      </c>
      <c r="P3317" s="8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4">
        <f t="shared" si="311"/>
        <v>42496.053715277783</v>
      </c>
      <c r="T3317" s="12">
        <f t="shared" si="312"/>
        <v>42466.053715277783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3"/>
        <v>1.0008673425918038</v>
      </c>
      <c r="P3318" s="8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4">
        <f t="shared" si="311"/>
        <v>41859.32916666667</v>
      </c>
      <c r="T3318" s="12">
        <f t="shared" si="312"/>
        <v>41826.621238425927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3"/>
        <v>1.0619047619047619</v>
      </c>
      <c r="P3319" s="8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4">
        <f t="shared" si="311"/>
        <v>42528.789629629624</v>
      </c>
      <c r="T3319" s="12">
        <f t="shared" si="312"/>
        <v>42498.789629629624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3"/>
        <v>1.256</v>
      </c>
      <c r="P3320" s="8">
        <f t="shared" si="308"/>
        <v>78.5</v>
      </c>
      <c r="Q3320" t="str">
        <f t="shared" si="309"/>
        <v>theater</v>
      </c>
      <c r="R3320" t="str">
        <f t="shared" si="310"/>
        <v>plays</v>
      </c>
      <c r="S3320" s="14">
        <f t="shared" si="311"/>
        <v>42470.854166666672</v>
      </c>
      <c r="T3320" s="12">
        <f t="shared" si="312"/>
        <v>42431.052002314813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3"/>
        <v>1.08</v>
      </c>
      <c r="P3321" s="8">
        <f t="shared" si="308"/>
        <v>33.75</v>
      </c>
      <c r="Q3321" t="str">
        <f t="shared" si="309"/>
        <v>theater</v>
      </c>
      <c r="R3321" t="str">
        <f t="shared" si="310"/>
        <v>plays</v>
      </c>
      <c r="S3321" s="14">
        <f t="shared" si="311"/>
        <v>42035.335486111115</v>
      </c>
      <c r="T3321" s="12">
        <f t="shared" si="312"/>
        <v>41990.335486111115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3"/>
        <v>1.01</v>
      </c>
      <c r="P3322" s="8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4">
        <f t="shared" si="311"/>
        <v>42542.795798611114</v>
      </c>
      <c r="T3322" s="12">
        <f t="shared" si="312"/>
        <v>42512.795798611114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3"/>
        <v>1.0740000000000001</v>
      </c>
      <c r="P3323" s="8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4">
        <f t="shared" si="311"/>
        <v>41927.915972222225</v>
      </c>
      <c r="T3323" s="12">
        <f t="shared" si="312"/>
        <v>41913.850289351853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3"/>
        <v>1.0151515151515151</v>
      </c>
      <c r="P3324" s="8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4">
        <f t="shared" si="311"/>
        <v>42542.913194444445</v>
      </c>
      <c r="T3324" s="12">
        <f t="shared" si="312"/>
        <v>42520.760370370372</v>
      </c>
    </row>
    <row r="3325" spans="1:20" ht="6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3"/>
        <v>1.2589999999999999</v>
      </c>
      <c r="P3325" s="8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4">
        <f t="shared" si="311"/>
        <v>42638.11583333333</v>
      </c>
      <c r="T3325" s="12">
        <f t="shared" si="312"/>
        <v>42608.11583333333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3"/>
        <v>1.0166666666666666</v>
      </c>
      <c r="P3326" s="8">
        <f t="shared" si="308"/>
        <v>152.5</v>
      </c>
      <c r="Q3326" t="str">
        <f t="shared" si="309"/>
        <v>theater</v>
      </c>
      <c r="R3326" t="str">
        <f t="shared" si="310"/>
        <v>plays</v>
      </c>
      <c r="S3326" s="14">
        <f t="shared" si="311"/>
        <v>42526.33321759259</v>
      </c>
      <c r="T3326" s="12">
        <f t="shared" si="312"/>
        <v>42512.33321759259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3"/>
        <v>1.125</v>
      </c>
      <c r="P3327" s="8">
        <f t="shared" si="308"/>
        <v>30</v>
      </c>
      <c r="Q3327" t="str">
        <f t="shared" si="309"/>
        <v>theater</v>
      </c>
      <c r="R3327" t="str">
        <f t="shared" si="310"/>
        <v>plays</v>
      </c>
      <c r="S3327" s="14">
        <f t="shared" si="311"/>
        <v>42099.493946759263</v>
      </c>
      <c r="T3327" s="12">
        <f t="shared" si="312"/>
        <v>42064.535613425927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3"/>
        <v>1.0137499999999999</v>
      </c>
      <c r="P3328" s="8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4">
        <f t="shared" si="311"/>
        <v>42071.42251157407</v>
      </c>
      <c r="T3328" s="12">
        <f t="shared" si="312"/>
        <v>42041.464178240742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3"/>
        <v>1.0125</v>
      </c>
      <c r="P3329" s="8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4">
        <f t="shared" si="311"/>
        <v>42498.124606481477</v>
      </c>
      <c r="T3329" s="12">
        <f t="shared" si="312"/>
        <v>42468.124606481477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3"/>
        <v>1.4638888888888888</v>
      </c>
      <c r="P3330" s="8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4">
        <f t="shared" si="311"/>
        <v>41824.791666666664</v>
      </c>
      <c r="T3330" s="12">
        <f t="shared" si="312"/>
        <v>41822.32503472222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3"/>
        <v>1.1679999999999999</v>
      </c>
      <c r="P3331" s="8">
        <f t="shared" ref="P3331:P3394" si="314">E3331/L3331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14">
        <f t="shared" ref="S3331:S3394" si="317">(((I3331/60)/60)/24)+DATE(1970,1,1)+(-6/24)</f>
        <v>41847.708333333336</v>
      </c>
      <c r="T3331" s="12">
        <f t="shared" ref="T3331:T3394" si="318">(((J3331/60)/60)/24)+DATE(1970,1,1)+(-6/24)</f>
        <v>41837.073009259257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319">E3332/D3332</f>
        <v>1.0626666666666666</v>
      </c>
      <c r="P3332" s="8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4">
        <f t="shared" si="317"/>
        <v>42095.595694444448</v>
      </c>
      <c r="T3332" s="12">
        <f t="shared" si="318"/>
        <v>42065.637361111112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9"/>
        <v>1.0451999999999999</v>
      </c>
      <c r="P3333" s="8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4">
        <f t="shared" si="317"/>
        <v>42283.447754629626</v>
      </c>
      <c r="T3333" s="12">
        <f t="shared" si="318"/>
        <v>42248.447754629626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9"/>
        <v>1</v>
      </c>
      <c r="P3334" s="8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4">
        <f t="shared" si="317"/>
        <v>41839.610300925924</v>
      </c>
      <c r="T3334" s="12">
        <f t="shared" si="318"/>
        <v>41809.610300925924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9"/>
        <v>1.0457142857142858</v>
      </c>
      <c r="P3335" s="8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4">
        <f t="shared" si="317"/>
        <v>42170.426851851851</v>
      </c>
      <c r="T3335" s="12">
        <f t="shared" si="318"/>
        <v>42148.426851851851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9"/>
        <v>1.3862051149573753</v>
      </c>
      <c r="P3336" s="8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4">
        <f t="shared" si="317"/>
        <v>42215.271087962959</v>
      </c>
      <c r="T3336" s="12">
        <f t="shared" si="318"/>
        <v>42185.271087962959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9"/>
        <v>1.0032000000000001</v>
      </c>
      <c r="P3337" s="8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4">
        <f t="shared" si="317"/>
        <v>41854.708333333336</v>
      </c>
      <c r="T3337" s="12">
        <f t="shared" si="318"/>
        <v>41827.424143518518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9"/>
        <v>1</v>
      </c>
      <c r="P3338" s="8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4">
        <f t="shared" si="317"/>
        <v>42465.10701388889</v>
      </c>
      <c r="T3338" s="12">
        <f t="shared" si="318"/>
        <v>42437.148680555561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9"/>
        <v>1.1020000000000001</v>
      </c>
      <c r="P3339" s="8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4">
        <f t="shared" si="317"/>
        <v>41922.625</v>
      </c>
      <c r="T3339" s="12">
        <f t="shared" si="318"/>
        <v>41901.032025462962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9"/>
        <v>1.0218</v>
      </c>
      <c r="P3340" s="8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4">
        <f t="shared" si="317"/>
        <v>42790.324999999997</v>
      </c>
      <c r="T3340" s="12">
        <f t="shared" si="318"/>
        <v>42769.324999999997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9"/>
        <v>1.0435000000000001</v>
      </c>
      <c r="P3341" s="8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4">
        <f t="shared" si="317"/>
        <v>42579.415717592594</v>
      </c>
      <c r="T3341" s="12">
        <f t="shared" si="318"/>
        <v>42549.415717592594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9"/>
        <v>1.3816666666666666</v>
      </c>
      <c r="P3342" s="8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4">
        <f t="shared" si="317"/>
        <v>42710.724004629628</v>
      </c>
      <c r="T3342" s="12">
        <f t="shared" si="318"/>
        <v>42685.724004629628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9"/>
        <v>1</v>
      </c>
      <c r="P3343" s="8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4">
        <f t="shared" si="317"/>
        <v>42533.458333333328</v>
      </c>
      <c r="T3343" s="12">
        <f t="shared" si="318"/>
        <v>42510.548854166671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9"/>
        <v>1.0166666666666666</v>
      </c>
      <c r="P3344" s="8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4">
        <f t="shared" si="317"/>
        <v>42094.957638888889</v>
      </c>
      <c r="T3344" s="12">
        <f t="shared" si="318"/>
        <v>42062.046412037031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9"/>
        <v>1.7142857142857142</v>
      </c>
      <c r="P3345" s="8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4">
        <f t="shared" si="317"/>
        <v>42473.304166666669</v>
      </c>
      <c r="T3345" s="12">
        <f t="shared" si="318"/>
        <v>42452.666481481487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9"/>
        <v>1.0144444444444445</v>
      </c>
      <c r="P3346" s="8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4">
        <f t="shared" si="317"/>
        <v>41880.950150462959</v>
      </c>
      <c r="T3346" s="12">
        <f t="shared" si="318"/>
        <v>41850.950150462959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9"/>
        <v>1.3</v>
      </c>
      <c r="P3347" s="8">
        <f t="shared" si="314"/>
        <v>50</v>
      </c>
      <c r="Q3347" t="str">
        <f t="shared" si="315"/>
        <v>theater</v>
      </c>
      <c r="R3347" t="str">
        <f t="shared" si="316"/>
        <v>plays</v>
      </c>
      <c r="S3347" s="14">
        <f t="shared" si="317"/>
        <v>42111.775694444441</v>
      </c>
      <c r="T3347" s="12">
        <f t="shared" si="318"/>
        <v>42052.856111111112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9"/>
        <v>1.1000000000000001</v>
      </c>
      <c r="P3348" s="8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4">
        <f t="shared" si="317"/>
        <v>42060.774421296301</v>
      </c>
      <c r="T3348" s="12">
        <f t="shared" si="318"/>
        <v>42053.774421296301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9"/>
        <v>1.1944999999999999</v>
      </c>
      <c r="P3349" s="8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4">
        <f t="shared" si="317"/>
        <v>42498.625</v>
      </c>
      <c r="T3349" s="12">
        <f t="shared" si="318"/>
        <v>42484.301550925928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9"/>
        <v>1.002909090909091</v>
      </c>
      <c r="P3350" s="8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4">
        <f t="shared" si="317"/>
        <v>42489.915972222225</v>
      </c>
      <c r="T3350" s="12">
        <f t="shared" si="318"/>
        <v>42466.308796296296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9"/>
        <v>1.534</v>
      </c>
      <c r="P3351" s="8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4">
        <f t="shared" si="317"/>
        <v>42534.458333333328</v>
      </c>
      <c r="T3351" s="12">
        <f t="shared" si="318"/>
        <v>42512.860787037032</v>
      </c>
    </row>
    <row r="3352" spans="1:20" ht="8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9"/>
        <v>1.0442857142857143</v>
      </c>
      <c r="P3352" s="8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4">
        <f t="shared" si="317"/>
        <v>42337.708333333328</v>
      </c>
      <c r="T3352" s="12">
        <f t="shared" si="318"/>
        <v>42302.451516203699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9"/>
        <v>1.0109999999999999</v>
      </c>
      <c r="P3353" s="8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4">
        <f t="shared" si="317"/>
        <v>41843.208333333336</v>
      </c>
      <c r="T3353" s="12">
        <f t="shared" si="318"/>
        <v>41806.145428240743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9"/>
        <v>1.0751999999999999</v>
      </c>
      <c r="P3354" s="8">
        <f t="shared" si="314"/>
        <v>76.8</v>
      </c>
      <c r="Q3354" t="str">
        <f t="shared" si="315"/>
        <v>theater</v>
      </c>
      <c r="R3354" t="str">
        <f t="shared" si="316"/>
        <v>plays</v>
      </c>
      <c r="S3354" s="14">
        <f t="shared" si="317"/>
        <v>42552.708333333328</v>
      </c>
      <c r="T3354" s="12">
        <f t="shared" si="318"/>
        <v>42495.742800925931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9"/>
        <v>3.15</v>
      </c>
      <c r="P3355" s="8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4">
        <f t="shared" si="317"/>
        <v>42492.708333333328</v>
      </c>
      <c r="T3355" s="12">
        <f t="shared" si="318"/>
        <v>42479.182291666672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9"/>
        <v>1.0193333333333334</v>
      </c>
      <c r="P3356" s="8">
        <f t="shared" si="314"/>
        <v>55.6</v>
      </c>
      <c r="Q3356" t="str">
        <f t="shared" si="315"/>
        <v>theater</v>
      </c>
      <c r="R3356" t="str">
        <f t="shared" si="316"/>
        <v>plays</v>
      </c>
      <c r="S3356" s="14">
        <f t="shared" si="317"/>
        <v>42305.917361111111</v>
      </c>
      <c r="T3356" s="12">
        <f t="shared" si="318"/>
        <v>42270.4769212963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9"/>
        <v>1.2628571428571429</v>
      </c>
      <c r="P3357" s="8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4">
        <f t="shared" si="317"/>
        <v>42500.220138888893</v>
      </c>
      <c r="T3357" s="12">
        <f t="shared" si="318"/>
        <v>42489.369525462964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9"/>
        <v>1.014</v>
      </c>
      <c r="P3358" s="8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4">
        <f t="shared" si="317"/>
        <v>42566.565648148149</v>
      </c>
      <c r="T3358" s="12">
        <f t="shared" si="318"/>
        <v>42536.565648148149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9"/>
        <v>1.01</v>
      </c>
      <c r="P3359" s="8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4">
        <f t="shared" si="317"/>
        <v>41852.167939814812</v>
      </c>
      <c r="T3359" s="12">
        <f t="shared" si="318"/>
        <v>41822.167939814812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9"/>
        <v>1.0299</v>
      </c>
      <c r="P3360" s="8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4">
        <f t="shared" si="317"/>
        <v>41962.102766203709</v>
      </c>
      <c r="T3360" s="12">
        <f t="shared" si="318"/>
        <v>41932.061099537037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9"/>
        <v>1.0625</v>
      </c>
      <c r="P3361" s="8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4">
        <f t="shared" si="317"/>
        <v>42790.807106481487</v>
      </c>
      <c r="T3361" s="12">
        <f t="shared" si="318"/>
        <v>42745.807106481487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9"/>
        <v>1.0137777777777779</v>
      </c>
      <c r="P3362" s="8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4">
        <f t="shared" si="317"/>
        <v>42718.415972222225</v>
      </c>
      <c r="T3362" s="12">
        <f t="shared" si="318"/>
        <v>42696.832673611112</v>
      </c>
    </row>
    <row r="3363" spans="1:20" ht="6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9"/>
        <v>1.1346000000000001</v>
      </c>
      <c r="P3363" s="8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4">
        <f t="shared" si="317"/>
        <v>41883.415972222225</v>
      </c>
      <c r="T3363" s="12">
        <f t="shared" si="318"/>
        <v>41865.775347222225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9"/>
        <v>2.1800000000000002</v>
      </c>
      <c r="P3364" s="8">
        <f t="shared" si="314"/>
        <v>54.5</v>
      </c>
      <c r="Q3364" t="str">
        <f t="shared" si="315"/>
        <v>theater</v>
      </c>
      <c r="R3364" t="str">
        <f t="shared" si="316"/>
        <v>plays</v>
      </c>
      <c r="S3364" s="14">
        <f t="shared" si="317"/>
        <v>42069.954861111109</v>
      </c>
      <c r="T3364" s="12">
        <f t="shared" si="318"/>
        <v>42055.841631944444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9"/>
        <v>1.0141935483870967</v>
      </c>
      <c r="P3365" s="8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4">
        <f t="shared" si="317"/>
        <v>41870.416666666664</v>
      </c>
      <c r="T3365" s="12">
        <f t="shared" si="318"/>
        <v>41851.521354166667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9"/>
        <v>1.0593333333333332</v>
      </c>
      <c r="P3366" s="8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4">
        <f t="shared" si="317"/>
        <v>42444.625</v>
      </c>
      <c r="T3366" s="12">
        <f t="shared" si="318"/>
        <v>42422.727418981478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9"/>
        <v>1.04</v>
      </c>
      <c r="P3367" s="8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4">
        <f t="shared" si="317"/>
        <v>42350.851759259262</v>
      </c>
      <c r="T3367" s="12">
        <f t="shared" si="318"/>
        <v>42320.851759259262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9"/>
        <v>2.21</v>
      </c>
      <c r="P3368" s="8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4">
        <f t="shared" si="317"/>
        <v>42136.817557870367</v>
      </c>
      <c r="T3368" s="12">
        <f t="shared" si="318"/>
        <v>42106.817557870367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9"/>
        <v>1.1866666666666668</v>
      </c>
      <c r="P3369" s="8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4">
        <f t="shared" si="317"/>
        <v>42217.683958333335</v>
      </c>
      <c r="T3369" s="12">
        <f t="shared" si="318"/>
        <v>42192.683958333335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9"/>
        <v>1.046</v>
      </c>
      <c r="P3370" s="8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4">
        <f t="shared" si="317"/>
        <v>42004.958333333328</v>
      </c>
      <c r="T3370" s="12">
        <f t="shared" si="318"/>
        <v>41968.949756944443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9"/>
        <v>1.0389999999999999</v>
      </c>
      <c r="P3371" s="8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4">
        <f t="shared" si="317"/>
        <v>42749.791435185187</v>
      </c>
      <c r="T3371" s="12">
        <f t="shared" si="318"/>
        <v>42689.791435185187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9"/>
        <v>1.1773333333333333</v>
      </c>
      <c r="P3372" s="8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4">
        <f t="shared" si="317"/>
        <v>42721.083333333328</v>
      </c>
      <c r="T3372" s="12">
        <f t="shared" si="318"/>
        <v>42690.084317129629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9"/>
        <v>1.385</v>
      </c>
      <c r="P3373" s="8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4">
        <f t="shared" si="317"/>
        <v>42340.624594907407</v>
      </c>
      <c r="T3373" s="12">
        <f t="shared" si="318"/>
        <v>42312.624594907407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9"/>
        <v>1.0349999999999999</v>
      </c>
      <c r="P3374" s="8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4">
        <f t="shared" si="317"/>
        <v>41875.957638888889</v>
      </c>
      <c r="T3374" s="12">
        <f t="shared" si="318"/>
        <v>41855.298101851848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9"/>
        <v>1.0024999999999999</v>
      </c>
      <c r="P3375" s="8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4">
        <f t="shared" si="317"/>
        <v>42203.416666666672</v>
      </c>
      <c r="T3375" s="12">
        <f t="shared" si="318"/>
        <v>42179.604629629626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9"/>
        <v>1.0657142857142856</v>
      </c>
      <c r="P3376" s="8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4">
        <f t="shared" si="317"/>
        <v>42305.481666666667</v>
      </c>
      <c r="T3376" s="12">
        <f t="shared" si="318"/>
        <v>42275.481666666667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9"/>
        <v>1</v>
      </c>
      <c r="P3377" s="8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4">
        <f t="shared" si="317"/>
        <v>41777.360798611109</v>
      </c>
      <c r="T3377" s="12">
        <f t="shared" si="318"/>
        <v>41765.360798611109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9"/>
        <v>1.0001249999999999</v>
      </c>
      <c r="P3378" s="8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4">
        <f t="shared" si="317"/>
        <v>42119.409652777773</v>
      </c>
      <c r="T3378" s="12">
        <f t="shared" si="318"/>
        <v>42059.451319444444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9"/>
        <v>1.0105</v>
      </c>
      <c r="P3379" s="8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4">
        <f t="shared" si="317"/>
        <v>42083.455555555556</v>
      </c>
      <c r="T3379" s="12">
        <f t="shared" si="318"/>
        <v>42053.482627314821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9"/>
        <v>1.0763636363636364</v>
      </c>
      <c r="P3380" s="8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4">
        <f t="shared" si="317"/>
        <v>41882.297222222223</v>
      </c>
      <c r="T3380" s="12">
        <f t="shared" si="318"/>
        <v>41858.105393518519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9"/>
        <v>1.0365</v>
      </c>
      <c r="P3381" s="8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4">
        <f t="shared" si="317"/>
        <v>42242.708333333328</v>
      </c>
      <c r="T3381" s="12">
        <f t="shared" si="318"/>
        <v>42225.263888888891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9"/>
        <v>1.0443333333333333</v>
      </c>
      <c r="P3382" s="8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4">
        <f t="shared" si="317"/>
        <v>41972.745115740734</v>
      </c>
      <c r="T3382" s="12">
        <f t="shared" si="318"/>
        <v>41937.70344907407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9"/>
        <v>1.0225</v>
      </c>
      <c r="P3383" s="8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4">
        <f t="shared" si="317"/>
        <v>42073.893321759257</v>
      </c>
      <c r="T3383" s="12">
        <f t="shared" si="318"/>
        <v>42043.934988425928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9"/>
        <v>1.0074285714285713</v>
      </c>
      <c r="P3384" s="8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4">
        <f t="shared" si="317"/>
        <v>42583.707638888889</v>
      </c>
      <c r="T3384" s="12">
        <f t="shared" si="318"/>
        <v>42559.181203703702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9"/>
        <v>1.1171428571428572</v>
      </c>
      <c r="P3385" s="8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4">
        <f t="shared" si="317"/>
        <v>42544.532638888893</v>
      </c>
      <c r="T3385" s="12">
        <f t="shared" si="318"/>
        <v>42524.532638888893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9"/>
        <v>1.0001100000000001</v>
      </c>
      <c r="P3386" s="8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4">
        <f t="shared" si="317"/>
        <v>42328.875</v>
      </c>
      <c r="T3386" s="12">
        <f t="shared" si="318"/>
        <v>42291.837592592594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9"/>
        <v>1</v>
      </c>
      <c r="P3387" s="8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4">
        <f t="shared" si="317"/>
        <v>41983.6175</v>
      </c>
      <c r="T3387" s="12">
        <f t="shared" si="318"/>
        <v>41953.6175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9"/>
        <v>1.05</v>
      </c>
      <c r="P3388" s="8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4">
        <f t="shared" si="317"/>
        <v>41976.394745370373</v>
      </c>
      <c r="T3388" s="12">
        <f t="shared" si="318"/>
        <v>41946.394745370373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9"/>
        <v>1.1686666666666667</v>
      </c>
      <c r="P3389" s="8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4">
        <f t="shared" si="317"/>
        <v>41987.512592592597</v>
      </c>
      <c r="T3389" s="12">
        <f t="shared" si="318"/>
        <v>41947.512592592589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9"/>
        <v>1.038</v>
      </c>
      <c r="P3390" s="8">
        <f t="shared" si="314"/>
        <v>34.6</v>
      </c>
      <c r="Q3390" t="str">
        <f t="shared" si="315"/>
        <v>theater</v>
      </c>
      <c r="R3390" t="str">
        <f t="shared" si="316"/>
        <v>plays</v>
      </c>
      <c r="S3390" s="14">
        <f t="shared" si="317"/>
        <v>42173.211122685185</v>
      </c>
      <c r="T3390" s="12">
        <f t="shared" si="318"/>
        <v>42143.211122685185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9"/>
        <v>1.145</v>
      </c>
      <c r="P3391" s="8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4">
        <f t="shared" si="317"/>
        <v>42524.313449074078</v>
      </c>
      <c r="T3391" s="12">
        <f t="shared" si="318"/>
        <v>42494.313449074078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9"/>
        <v>1.024</v>
      </c>
      <c r="P3392" s="8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4">
        <f t="shared" si="317"/>
        <v>41830.524826388886</v>
      </c>
      <c r="T3392" s="12">
        <f t="shared" si="318"/>
        <v>41815.524826388886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9"/>
        <v>2.23</v>
      </c>
      <c r="P3393" s="8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4">
        <f t="shared" si="317"/>
        <v>41859.686111111114</v>
      </c>
      <c r="T3393" s="12">
        <f t="shared" si="318"/>
        <v>41830.295694444445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9"/>
        <v>1</v>
      </c>
      <c r="P3394" s="8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4">
        <f t="shared" si="317"/>
        <v>42496.595543981486</v>
      </c>
      <c r="T3394" s="12">
        <f t="shared" si="318"/>
        <v>42446.595543981486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9"/>
        <v>1.0580000000000001</v>
      </c>
      <c r="P3395" s="8">
        <f t="shared" ref="P3395:P3458" si="320">E3395/L3395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14">
        <f t="shared" ref="S3395:S3458" si="323">(((I3395/60)/60)/24)+DATE(1970,1,1)+(-6/24)</f>
        <v>41948.781944444447</v>
      </c>
      <c r="T3395" s="12">
        <f t="shared" ref="T3395:T3458" si="324">(((J3395/60)/60)/24)+DATE(1970,1,1)+(-6/24)</f>
        <v>41923.671643518523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325">E3396/D3396</f>
        <v>1.4236363636363636</v>
      </c>
      <c r="P3396" s="8">
        <f t="shared" si="320"/>
        <v>29</v>
      </c>
      <c r="Q3396" t="str">
        <f t="shared" si="321"/>
        <v>theater</v>
      </c>
      <c r="R3396" t="str">
        <f t="shared" si="322"/>
        <v>plays</v>
      </c>
      <c r="S3396" s="14">
        <f t="shared" si="323"/>
        <v>41847.34542824074</v>
      </c>
      <c r="T3396" s="12">
        <f t="shared" si="324"/>
        <v>41817.34542824074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5"/>
        <v>1.84</v>
      </c>
      <c r="P3397" s="8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4">
        <f t="shared" si="323"/>
        <v>42154.506944444445</v>
      </c>
      <c r="T3397" s="12">
        <f t="shared" si="324"/>
        <v>42140.462314814817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5"/>
        <v>1.0433333333333332</v>
      </c>
      <c r="P3398" s="8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4">
        <f t="shared" si="323"/>
        <v>41790.915972222225</v>
      </c>
      <c r="T3398" s="12">
        <f t="shared" si="324"/>
        <v>41764.19663194444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5"/>
        <v>1.1200000000000001</v>
      </c>
      <c r="P3399" s="8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4">
        <f t="shared" si="323"/>
        <v>42418.666666666672</v>
      </c>
      <c r="T3399" s="12">
        <f t="shared" si="324"/>
        <v>42378.228344907402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5"/>
        <v>1.1107499999999999</v>
      </c>
      <c r="P3400" s="8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4">
        <f t="shared" si="323"/>
        <v>41964.458333333328</v>
      </c>
      <c r="T3400" s="12">
        <f t="shared" si="324"/>
        <v>41941.50203703704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5"/>
        <v>1.0375000000000001</v>
      </c>
      <c r="P3401" s="8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4">
        <f t="shared" si="323"/>
        <v>42056.670428240745</v>
      </c>
      <c r="T3401" s="12">
        <f t="shared" si="324"/>
        <v>42026.670428240745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5"/>
        <v>1.0041</v>
      </c>
      <c r="P3402" s="8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4">
        <f t="shared" si="323"/>
        <v>41879.703865740739</v>
      </c>
      <c r="T3402" s="12">
        <f t="shared" si="324"/>
        <v>41834.703865740739</v>
      </c>
    </row>
    <row r="3403" spans="1:20" ht="6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5"/>
        <v>1.0186206896551724</v>
      </c>
      <c r="P3403" s="8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4">
        <f t="shared" si="323"/>
        <v>42223.473912037036</v>
      </c>
      <c r="T3403" s="12">
        <f t="shared" si="324"/>
        <v>42193.473912037036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5"/>
        <v>1.0976666666666666</v>
      </c>
      <c r="P3404" s="8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4">
        <f t="shared" si="323"/>
        <v>42319.854861111111</v>
      </c>
      <c r="T3404" s="12">
        <f t="shared" si="324"/>
        <v>42290.36855324074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5"/>
        <v>1</v>
      </c>
      <c r="P3405" s="8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4">
        <f t="shared" si="323"/>
        <v>42180.212083333332</v>
      </c>
      <c r="T3405" s="12">
        <f t="shared" si="324"/>
        <v>42150.212083333332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5"/>
        <v>1.22</v>
      </c>
      <c r="P3406" s="8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4">
        <f t="shared" si="323"/>
        <v>42172.253495370373</v>
      </c>
      <c r="T3406" s="12">
        <f t="shared" si="324"/>
        <v>42152.253495370373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5"/>
        <v>1.3757142857142857</v>
      </c>
      <c r="P3407" s="8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4">
        <f t="shared" si="323"/>
        <v>42430.749305555553</v>
      </c>
      <c r="T3407" s="12">
        <f t="shared" si="324"/>
        <v>42409.767199074078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5"/>
        <v>1.0031000000000001</v>
      </c>
      <c r="P3408" s="8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4">
        <f t="shared" si="323"/>
        <v>41836.242777777778</v>
      </c>
      <c r="T3408" s="12">
        <f t="shared" si="324"/>
        <v>41791.242777777778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5"/>
        <v>1.071</v>
      </c>
      <c r="P3409" s="8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4">
        <f t="shared" si="323"/>
        <v>41826.172326388885</v>
      </c>
      <c r="T3409" s="12">
        <f t="shared" si="324"/>
        <v>41796.172326388885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5"/>
        <v>2.11</v>
      </c>
      <c r="P3410" s="8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4">
        <f t="shared" si="323"/>
        <v>41838.741944444446</v>
      </c>
      <c r="T3410" s="12">
        <f t="shared" si="324"/>
        <v>41808.741944444446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5"/>
        <v>1.236</v>
      </c>
      <c r="P3411" s="8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4">
        <f t="shared" si="323"/>
        <v>42582.623611111107</v>
      </c>
      <c r="T3411" s="12">
        <f t="shared" si="324"/>
        <v>42544.564328703709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5"/>
        <v>1.085</v>
      </c>
      <c r="P3412" s="8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4">
        <f t="shared" si="323"/>
        <v>42527.041666666672</v>
      </c>
      <c r="T3412" s="12">
        <f t="shared" si="324"/>
        <v>42499.791550925926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5"/>
        <v>1.0356666666666667</v>
      </c>
      <c r="P3413" s="8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4">
        <f t="shared" si="323"/>
        <v>42284.772824074069</v>
      </c>
      <c r="T3413" s="12">
        <f t="shared" si="324"/>
        <v>42264.772824074069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5"/>
        <v>1</v>
      </c>
      <c r="P3414" s="8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4">
        <f t="shared" si="323"/>
        <v>41909.709050925929</v>
      </c>
      <c r="T3414" s="12">
        <f t="shared" si="324"/>
        <v>41879.709050925929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5"/>
        <v>1.3</v>
      </c>
      <c r="P3415" s="8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4">
        <f t="shared" si="323"/>
        <v>42062.957638888889</v>
      </c>
      <c r="T3415" s="12">
        <f t="shared" si="324"/>
        <v>42053.483078703706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5"/>
        <v>1.0349999999999999</v>
      </c>
      <c r="P3416" s="8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4">
        <f t="shared" si="323"/>
        <v>42705.082638888889</v>
      </c>
      <c r="T3416" s="12">
        <f t="shared" si="324"/>
        <v>42675.582465277781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5"/>
        <v>1</v>
      </c>
      <c r="P3417" s="8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4">
        <f t="shared" si="323"/>
        <v>42477.729166666672</v>
      </c>
      <c r="T3417" s="12">
        <f t="shared" si="324"/>
        <v>42466.894166666665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5"/>
        <v>1.196</v>
      </c>
      <c r="P3418" s="8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4">
        <f t="shared" si="323"/>
        <v>42117.520833333328</v>
      </c>
      <c r="T3418" s="12">
        <f t="shared" si="324"/>
        <v>42089.162557870368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5"/>
        <v>1.0000058823529412</v>
      </c>
      <c r="P3419" s="8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4">
        <f t="shared" si="323"/>
        <v>41937.779861111114</v>
      </c>
      <c r="T3419" s="12">
        <f t="shared" si="324"/>
        <v>41894.66375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5"/>
        <v>1.00875</v>
      </c>
      <c r="P3420" s="8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4">
        <f t="shared" si="323"/>
        <v>41782.58457175926</v>
      </c>
      <c r="T3420" s="12">
        <f t="shared" si="324"/>
        <v>41752.58457175926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5"/>
        <v>1.0654545454545454</v>
      </c>
      <c r="P3421" s="8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4">
        <f t="shared" si="323"/>
        <v>42466.645833333328</v>
      </c>
      <c r="T3421" s="12">
        <f t="shared" si="324"/>
        <v>42448.571585648147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5"/>
        <v>1.38</v>
      </c>
      <c r="P3422" s="8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4">
        <f t="shared" si="323"/>
        <v>42413.75</v>
      </c>
      <c r="T3422" s="12">
        <f t="shared" si="324"/>
        <v>42404.840300925927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5"/>
        <v>1.0115000000000001</v>
      </c>
      <c r="P3423" s="8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4">
        <f t="shared" si="323"/>
        <v>42067.541238425925</v>
      </c>
      <c r="T3423" s="12">
        <f t="shared" si="324"/>
        <v>42037.541238425925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5"/>
        <v>1.091</v>
      </c>
      <c r="P3424" s="8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4">
        <f t="shared" si="323"/>
        <v>42351.75</v>
      </c>
      <c r="T3424" s="12">
        <f t="shared" si="324"/>
        <v>42323.312222222223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5"/>
        <v>1.4</v>
      </c>
      <c r="P3425" s="8">
        <f t="shared" si="320"/>
        <v>35</v>
      </c>
      <c r="Q3425" t="str">
        <f t="shared" si="321"/>
        <v>theater</v>
      </c>
      <c r="R3425" t="str">
        <f t="shared" si="322"/>
        <v>plays</v>
      </c>
      <c r="S3425" s="14">
        <f t="shared" si="323"/>
        <v>42118.661354166667</v>
      </c>
      <c r="T3425" s="12">
        <f t="shared" si="324"/>
        <v>42088.661354166667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5"/>
        <v>1.0358333333333334</v>
      </c>
      <c r="P3426" s="8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4">
        <f t="shared" si="323"/>
        <v>42040.040972222225</v>
      </c>
      <c r="T3426" s="12">
        <f t="shared" si="324"/>
        <v>42018.426898148144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5"/>
        <v>1.0297033333333332</v>
      </c>
      <c r="P3427" s="8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4">
        <f t="shared" si="323"/>
        <v>41916.367314814815</v>
      </c>
      <c r="T3427" s="12">
        <f t="shared" si="324"/>
        <v>41884.367314814815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5"/>
        <v>1.0813333333333333</v>
      </c>
      <c r="P3428" s="8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4">
        <f t="shared" si="323"/>
        <v>41902.833333333336</v>
      </c>
      <c r="T3428" s="12">
        <f t="shared" si="324"/>
        <v>41883.806747685187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5"/>
        <v>1</v>
      </c>
      <c r="P3429" s="8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4">
        <f t="shared" si="323"/>
        <v>41822.395277777774</v>
      </c>
      <c r="T3429" s="12">
        <f t="shared" si="324"/>
        <v>41792.395277777774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5"/>
        <v>1.0275000000000001</v>
      </c>
      <c r="P3430" s="8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4">
        <f t="shared" si="323"/>
        <v>42063.458333333328</v>
      </c>
      <c r="T3430" s="12">
        <f t="shared" si="324"/>
        <v>42038.470451388886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5"/>
        <v>1.3</v>
      </c>
      <c r="P3431" s="8">
        <f t="shared" si="320"/>
        <v>16.25</v>
      </c>
      <c r="Q3431" t="str">
        <f t="shared" si="321"/>
        <v>theater</v>
      </c>
      <c r="R3431" t="str">
        <f t="shared" si="322"/>
        <v>plays</v>
      </c>
      <c r="S3431" s="14">
        <f t="shared" si="323"/>
        <v>42675.771539351852</v>
      </c>
      <c r="T3431" s="12">
        <f t="shared" si="324"/>
        <v>42661.771539351852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5"/>
        <v>1.0854949999999999</v>
      </c>
      <c r="P3432" s="8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4">
        <f t="shared" si="323"/>
        <v>41850.695613425924</v>
      </c>
      <c r="T3432" s="12">
        <f t="shared" si="324"/>
        <v>41820.695613425924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5"/>
        <v>1</v>
      </c>
      <c r="P3433" s="8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4">
        <f t="shared" si="323"/>
        <v>41869.480937500004</v>
      </c>
      <c r="T3433" s="12">
        <f t="shared" si="324"/>
        <v>41839.480937500004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5"/>
        <v>1.0965</v>
      </c>
      <c r="P3434" s="8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4">
        <f t="shared" si="323"/>
        <v>42405.666666666672</v>
      </c>
      <c r="T3434" s="12">
        <f t="shared" si="324"/>
        <v>42380.331180555557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5"/>
        <v>1.0026315789473683</v>
      </c>
      <c r="P3435" s="8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4">
        <f t="shared" si="323"/>
        <v>41806.875</v>
      </c>
      <c r="T3435" s="12">
        <f t="shared" si="324"/>
        <v>41775.813136574077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5"/>
        <v>1.0555000000000001</v>
      </c>
      <c r="P3436" s="8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4">
        <f t="shared" si="323"/>
        <v>41830.130428240744</v>
      </c>
      <c r="T3436" s="12">
        <f t="shared" si="324"/>
        <v>41800.130428240744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5"/>
        <v>1.1200000000000001</v>
      </c>
      <c r="P3437" s="8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4">
        <f t="shared" si="323"/>
        <v>42588.875</v>
      </c>
      <c r="T3437" s="12">
        <f t="shared" si="324"/>
        <v>42572.36681712963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5"/>
        <v>1.0589999999999999</v>
      </c>
      <c r="P3438" s="8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4">
        <f t="shared" si="323"/>
        <v>41872.436111111114</v>
      </c>
      <c r="T3438" s="12">
        <f t="shared" si="324"/>
        <v>41851.291585648149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5"/>
        <v>1.01</v>
      </c>
      <c r="P3439" s="8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4">
        <f t="shared" si="323"/>
        <v>42235.460879629631</v>
      </c>
      <c r="T3439" s="12">
        <f t="shared" si="324"/>
        <v>42205.460879629631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5"/>
        <v>1.042</v>
      </c>
      <c r="P3440" s="8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4">
        <f t="shared" si="323"/>
        <v>42126.625</v>
      </c>
      <c r="T3440" s="12">
        <f t="shared" si="324"/>
        <v>42100.677858796291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5"/>
        <v>1.3467833333333334</v>
      </c>
      <c r="P3441" s="8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4">
        <f t="shared" si="323"/>
        <v>42387.957638888889</v>
      </c>
      <c r="T3441" s="12">
        <f t="shared" si="324"/>
        <v>42374.661226851851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5"/>
        <v>1.052184</v>
      </c>
      <c r="P3442" s="8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4">
        <f t="shared" si="323"/>
        <v>41831.427083333336</v>
      </c>
      <c r="T3442" s="12">
        <f t="shared" si="324"/>
        <v>41808.87300925926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5"/>
        <v>1.026</v>
      </c>
      <c r="P3443" s="8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4">
        <f t="shared" si="323"/>
        <v>42321.595138888893</v>
      </c>
      <c r="T3443" s="12">
        <f t="shared" si="324"/>
        <v>42294.179641203707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5"/>
        <v>1</v>
      </c>
      <c r="P3444" s="8">
        <f t="shared" si="320"/>
        <v>31.25</v>
      </c>
      <c r="Q3444" t="str">
        <f t="shared" si="321"/>
        <v>theater</v>
      </c>
      <c r="R3444" t="str">
        <f t="shared" si="322"/>
        <v>plays</v>
      </c>
      <c r="S3444" s="14">
        <f t="shared" si="323"/>
        <v>42154.591111111105</v>
      </c>
      <c r="T3444" s="12">
        <f t="shared" si="324"/>
        <v>42124.591111111105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5"/>
        <v>1.855</v>
      </c>
      <c r="P3445" s="8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4">
        <f t="shared" si="323"/>
        <v>41891.274837962963</v>
      </c>
      <c r="T3445" s="12">
        <f t="shared" si="324"/>
        <v>41861.274837962963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5"/>
        <v>2.89</v>
      </c>
      <c r="P3446" s="8">
        <f t="shared" si="320"/>
        <v>43.35</v>
      </c>
      <c r="Q3446" t="str">
        <f t="shared" si="321"/>
        <v>theater</v>
      </c>
      <c r="R3446" t="str">
        <f t="shared" si="322"/>
        <v>plays</v>
      </c>
      <c r="S3446" s="14">
        <f t="shared" si="323"/>
        <v>42529.332638888889</v>
      </c>
      <c r="T3446" s="12">
        <f t="shared" si="324"/>
        <v>42521.041504629626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5"/>
        <v>1</v>
      </c>
      <c r="P3447" s="8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4">
        <f t="shared" si="323"/>
        <v>42300.280509259261</v>
      </c>
      <c r="T3447" s="12">
        <f t="shared" si="324"/>
        <v>42272.280509259261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5"/>
        <v>1.0820000000000001</v>
      </c>
      <c r="P3448" s="8">
        <f t="shared" si="320"/>
        <v>43.28</v>
      </c>
      <c r="Q3448" t="str">
        <f t="shared" si="321"/>
        <v>theater</v>
      </c>
      <c r="R3448" t="str">
        <f t="shared" si="322"/>
        <v>plays</v>
      </c>
      <c r="S3448" s="14">
        <f t="shared" si="323"/>
        <v>42040.263888888891</v>
      </c>
      <c r="T3448" s="12">
        <f t="shared" si="324"/>
        <v>42016.582465277781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5"/>
        <v>1.0780000000000001</v>
      </c>
      <c r="P3449" s="8">
        <f t="shared" si="320"/>
        <v>77</v>
      </c>
      <c r="Q3449" t="str">
        <f t="shared" si="321"/>
        <v>theater</v>
      </c>
      <c r="R3449" t="str">
        <f t="shared" si="322"/>
        <v>plays</v>
      </c>
      <c r="S3449" s="14">
        <f t="shared" si="323"/>
        <v>42447.597361111111</v>
      </c>
      <c r="T3449" s="12">
        <f t="shared" si="324"/>
        <v>42402.639027777783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5"/>
        <v>1.0976190476190477</v>
      </c>
      <c r="P3450" s="8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4">
        <f t="shared" si="323"/>
        <v>41989.869085648148</v>
      </c>
      <c r="T3450" s="12">
        <f t="shared" si="324"/>
        <v>41959.869085648148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5"/>
        <v>1.70625</v>
      </c>
      <c r="P3451" s="8">
        <f t="shared" si="320"/>
        <v>68.25</v>
      </c>
      <c r="Q3451" t="str">
        <f t="shared" si="321"/>
        <v>theater</v>
      </c>
      <c r="R3451" t="str">
        <f t="shared" si="322"/>
        <v>plays</v>
      </c>
      <c r="S3451" s="14">
        <f t="shared" si="323"/>
        <v>42559.916666666672</v>
      </c>
      <c r="T3451" s="12">
        <f t="shared" si="324"/>
        <v>42531.802523148144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5"/>
        <v>1.52</v>
      </c>
      <c r="P3452" s="8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4">
        <f t="shared" si="323"/>
        <v>42096.412858796291</v>
      </c>
      <c r="T3452" s="12">
        <f t="shared" si="324"/>
        <v>42036.454525462963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5"/>
        <v>1.0123076923076924</v>
      </c>
      <c r="P3453" s="8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4">
        <f t="shared" si="323"/>
        <v>42115.473692129628</v>
      </c>
      <c r="T3453" s="12">
        <f t="shared" si="324"/>
        <v>42088.473692129628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5"/>
        <v>1.532</v>
      </c>
      <c r="P3454" s="8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4">
        <f t="shared" si="323"/>
        <v>41842.915972222225</v>
      </c>
      <c r="T3454" s="12">
        <f t="shared" si="324"/>
        <v>41820.389189814814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5"/>
        <v>1.2833333333333334</v>
      </c>
      <c r="P3455" s="8">
        <f t="shared" si="320"/>
        <v>27.5</v>
      </c>
      <c r="Q3455" t="str">
        <f t="shared" si="321"/>
        <v>theater</v>
      </c>
      <c r="R3455" t="str">
        <f t="shared" si="322"/>
        <v>plays</v>
      </c>
      <c r="S3455" s="14">
        <f t="shared" si="323"/>
        <v>42595.72865740741</v>
      </c>
      <c r="T3455" s="12">
        <f t="shared" si="324"/>
        <v>42535.72865740741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5"/>
        <v>1.0071428571428571</v>
      </c>
      <c r="P3456" s="8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4">
        <f t="shared" si="323"/>
        <v>41851.448599537034</v>
      </c>
      <c r="T3456" s="12">
        <f t="shared" si="324"/>
        <v>41821.448599537034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5"/>
        <v>1.0065</v>
      </c>
      <c r="P3457" s="8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4">
        <f t="shared" si="323"/>
        <v>42656.5003125</v>
      </c>
      <c r="T3457" s="12">
        <f t="shared" si="324"/>
        <v>42626.5003125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5"/>
        <v>1.913</v>
      </c>
      <c r="P3458" s="8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4">
        <f t="shared" si="323"/>
        <v>41852.040972222225</v>
      </c>
      <c r="T3458" s="12">
        <f t="shared" si="324"/>
        <v>41820.955636574072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5"/>
        <v>1.4019999999999999</v>
      </c>
      <c r="P3459" s="8">
        <f t="shared" ref="P3459:P3522" si="326">E3459/L3459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14">
        <f t="shared" ref="S3459:S3522" si="329">(((I3459/60)/60)/24)+DATE(1970,1,1)+(-6/24)</f>
        <v>42046.999305555553</v>
      </c>
      <c r="T3459" s="12">
        <f t="shared" ref="T3459:T3522" si="330">(((J3459/60)/60)/24)+DATE(1970,1,1)+(-6/24)</f>
        <v>42016.456678240742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331">E3460/D3460</f>
        <v>1.2433537832310839</v>
      </c>
      <c r="P3460" s="8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4">
        <f t="shared" si="329"/>
        <v>42037.935416666667</v>
      </c>
      <c r="T3460" s="12">
        <f t="shared" si="330"/>
        <v>42010.952581018515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31"/>
        <v>1.262</v>
      </c>
      <c r="P3461" s="8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4">
        <f t="shared" si="329"/>
        <v>42510.229861111111</v>
      </c>
      <c r="T3461" s="12">
        <f t="shared" si="330"/>
        <v>42480.229861111111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31"/>
        <v>1.9</v>
      </c>
      <c r="P3462" s="8">
        <f t="shared" si="326"/>
        <v>50</v>
      </c>
      <c r="Q3462" t="str">
        <f t="shared" si="327"/>
        <v>theater</v>
      </c>
      <c r="R3462" t="str">
        <f t="shared" si="328"/>
        <v>plays</v>
      </c>
      <c r="S3462" s="14">
        <f t="shared" si="329"/>
        <v>41866.277222222219</v>
      </c>
      <c r="T3462" s="12">
        <f t="shared" si="330"/>
        <v>41852.277222222219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31"/>
        <v>1.39</v>
      </c>
      <c r="P3463" s="8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4">
        <f t="shared" si="329"/>
        <v>42671.875</v>
      </c>
      <c r="T3463" s="12">
        <f t="shared" si="330"/>
        <v>42643.382858796293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31"/>
        <v>2.02</v>
      </c>
      <c r="P3464" s="8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4">
        <f t="shared" si="329"/>
        <v>42195.5</v>
      </c>
      <c r="T3464" s="12">
        <f t="shared" si="330"/>
        <v>42179.648472222223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31"/>
        <v>1.0338000000000001</v>
      </c>
      <c r="P3465" s="8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4">
        <f t="shared" si="329"/>
        <v>42653.915972222225</v>
      </c>
      <c r="T3465" s="12">
        <f t="shared" si="330"/>
        <v>42612.668807870374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31"/>
        <v>1.023236</v>
      </c>
      <c r="P3466" s="8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4">
        <f t="shared" si="329"/>
        <v>42604.880057870367</v>
      </c>
      <c r="T3466" s="12">
        <f t="shared" si="330"/>
        <v>42574.880057870367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31"/>
        <v>1.03</v>
      </c>
      <c r="P3467" s="8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4">
        <f t="shared" si="329"/>
        <v>42225.416666666672</v>
      </c>
      <c r="T3467" s="12">
        <f t="shared" si="330"/>
        <v>42200.375833333332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31"/>
        <v>1.2714285714285714</v>
      </c>
      <c r="P3468" s="8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4">
        <f t="shared" si="329"/>
        <v>42479.727430555555</v>
      </c>
      <c r="T3468" s="12">
        <f t="shared" si="330"/>
        <v>42419.769097222219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31"/>
        <v>1.01</v>
      </c>
      <c r="P3469" s="8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4">
        <f t="shared" si="329"/>
        <v>42083.380000000005</v>
      </c>
      <c r="T3469" s="12">
        <f t="shared" si="330"/>
        <v>42053.421666666662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31"/>
        <v>1.2178</v>
      </c>
      <c r="P3470" s="8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4">
        <f t="shared" si="329"/>
        <v>42633.875</v>
      </c>
      <c r="T3470" s="12">
        <f t="shared" si="330"/>
        <v>42605.515381944439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31"/>
        <v>1.1339285714285714</v>
      </c>
      <c r="P3471" s="8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4">
        <f t="shared" si="329"/>
        <v>42488.391724537039</v>
      </c>
      <c r="T3471" s="12">
        <f t="shared" si="330"/>
        <v>42458.391724537039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31"/>
        <v>1.5</v>
      </c>
      <c r="P3472" s="8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4">
        <f t="shared" si="329"/>
        <v>42566.651388888888</v>
      </c>
      <c r="T3472" s="12">
        <f t="shared" si="330"/>
        <v>42528.772013888884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31"/>
        <v>2.1459999999999999</v>
      </c>
      <c r="P3473" s="8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4">
        <f t="shared" si="329"/>
        <v>41882.583333333336</v>
      </c>
      <c r="T3473" s="12">
        <f t="shared" si="330"/>
        <v>41841.570486111108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31"/>
        <v>1.0205</v>
      </c>
      <c r="P3474" s="8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4">
        <f t="shared" si="329"/>
        <v>41948.999305555553</v>
      </c>
      <c r="T3474" s="12">
        <f t="shared" si="330"/>
        <v>41927.920497685183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31"/>
        <v>1</v>
      </c>
      <c r="P3475" s="8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4">
        <f t="shared" si="329"/>
        <v>42083.602083333331</v>
      </c>
      <c r="T3475" s="12">
        <f t="shared" si="330"/>
        <v>42062.584444444445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31"/>
        <v>1.01</v>
      </c>
      <c r="P3476" s="8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4">
        <f t="shared" si="329"/>
        <v>42571.251516203702</v>
      </c>
      <c r="T3476" s="12">
        <f t="shared" si="330"/>
        <v>42541.251516203702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1"/>
        <v>1.1333333333333333</v>
      </c>
      <c r="P3477" s="8">
        <f t="shared" si="326"/>
        <v>20</v>
      </c>
      <c r="Q3477" t="str">
        <f t="shared" si="327"/>
        <v>theater</v>
      </c>
      <c r="R3477" t="str">
        <f t="shared" si="328"/>
        <v>plays</v>
      </c>
      <c r="S3477" s="14">
        <f t="shared" si="329"/>
        <v>41945.75</v>
      </c>
      <c r="T3477" s="12">
        <f t="shared" si="330"/>
        <v>41918.630833333329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1"/>
        <v>1.04</v>
      </c>
      <c r="P3478" s="8">
        <f t="shared" si="326"/>
        <v>52</v>
      </c>
      <c r="Q3478" t="str">
        <f t="shared" si="327"/>
        <v>theater</v>
      </c>
      <c r="R3478" t="str">
        <f t="shared" si="328"/>
        <v>plays</v>
      </c>
      <c r="S3478" s="14">
        <f t="shared" si="329"/>
        <v>41938.875</v>
      </c>
      <c r="T3478" s="12">
        <f t="shared" si="330"/>
        <v>41921.029976851853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1"/>
        <v>1.1533333333333333</v>
      </c>
      <c r="P3479" s="8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4">
        <f t="shared" si="329"/>
        <v>42140.875</v>
      </c>
      <c r="T3479" s="12">
        <f t="shared" si="330"/>
        <v>42128.486608796295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1"/>
        <v>1.1285000000000001</v>
      </c>
      <c r="P3480" s="8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4">
        <f t="shared" si="329"/>
        <v>42079.625</v>
      </c>
      <c r="T3480" s="12">
        <f t="shared" si="330"/>
        <v>42053.666921296302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1"/>
        <v>1.2786666666666666</v>
      </c>
      <c r="P3481" s="8">
        <f t="shared" si="326"/>
        <v>34.25</v>
      </c>
      <c r="Q3481" t="str">
        <f t="shared" si="327"/>
        <v>theater</v>
      </c>
      <c r="R3481" t="str">
        <f t="shared" si="328"/>
        <v>plays</v>
      </c>
      <c r="S3481" s="14">
        <f t="shared" si="329"/>
        <v>41811.605092592588</v>
      </c>
      <c r="T3481" s="12">
        <f t="shared" si="330"/>
        <v>41781.605092592588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1"/>
        <v>1.4266666666666667</v>
      </c>
      <c r="P3482" s="8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4">
        <f t="shared" si="329"/>
        <v>42195.625</v>
      </c>
      <c r="T3482" s="12">
        <f t="shared" si="330"/>
        <v>42171.067442129628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1"/>
        <v>1.1879999999999999</v>
      </c>
      <c r="P3483" s="8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4">
        <f t="shared" si="329"/>
        <v>42005.99754629629</v>
      </c>
      <c r="T3483" s="12">
        <f t="shared" si="330"/>
        <v>41988.99754629629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1"/>
        <v>1.3833333333333333</v>
      </c>
      <c r="P3484" s="8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4">
        <f t="shared" si="329"/>
        <v>41826.521597222221</v>
      </c>
      <c r="T3484" s="12">
        <f t="shared" si="330"/>
        <v>41796.521597222221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1"/>
        <v>1.599402985074627</v>
      </c>
      <c r="P3485" s="8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4">
        <f t="shared" si="329"/>
        <v>41823.418761574074</v>
      </c>
      <c r="T3485" s="12">
        <f t="shared" si="330"/>
        <v>41793.418761574074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1"/>
        <v>1.1424000000000001</v>
      </c>
      <c r="P3486" s="8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4">
        <f t="shared" si="329"/>
        <v>42536.510405092587</v>
      </c>
      <c r="T3486" s="12">
        <f t="shared" si="330"/>
        <v>42506.510405092587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1"/>
        <v>1.0060606060606061</v>
      </c>
      <c r="P3487" s="8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4">
        <f t="shared" si="329"/>
        <v>42402.443055555559</v>
      </c>
      <c r="T3487" s="12">
        <f t="shared" si="330"/>
        <v>42372.443055555559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1"/>
        <v>1.552</v>
      </c>
      <c r="P3488" s="8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4">
        <f t="shared" si="329"/>
        <v>42158.040972222225</v>
      </c>
      <c r="T3488" s="12">
        <f t="shared" si="330"/>
        <v>42126.62501157407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1"/>
        <v>1.2775000000000001</v>
      </c>
      <c r="P3489" s="8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4">
        <f t="shared" si="329"/>
        <v>42179.690416666665</v>
      </c>
      <c r="T3489" s="12">
        <f t="shared" si="330"/>
        <v>42149.690416666665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1"/>
        <v>1.212</v>
      </c>
      <c r="P3490" s="8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4">
        <f t="shared" si="329"/>
        <v>42111.416666666672</v>
      </c>
      <c r="T3490" s="12">
        <f t="shared" si="330"/>
        <v>42087.518055555556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1"/>
        <v>1.127</v>
      </c>
      <c r="P3491" s="8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4">
        <f t="shared" si="329"/>
        <v>41783.625</v>
      </c>
      <c r="T3491" s="12">
        <f t="shared" si="330"/>
        <v>41753.385775462964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1"/>
        <v>1.2749999999999999</v>
      </c>
      <c r="P3492" s="8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4">
        <f t="shared" si="329"/>
        <v>42473.552361111113</v>
      </c>
      <c r="T3492" s="12">
        <f t="shared" si="330"/>
        <v>42443.552361111113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1"/>
        <v>1.5820000000000001</v>
      </c>
      <c r="P3493" s="8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4">
        <f t="shared" si="329"/>
        <v>42141.999814814815</v>
      </c>
      <c r="T3493" s="12">
        <f t="shared" si="330"/>
        <v>42120.999814814815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1"/>
        <v>1.0526894736842105</v>
      </c>
      <c r="P3494" s="8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4">
        <f t="shared" si="329"/>
        <v>42302.759224537032</v>
      </c>
      <c r="T3494" s="12">
        <f t="shared" si="330"/>
        <v>42267.759224537032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1"/>
        <v>1</v>
      </c>
      <c r="P3495" s="8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4">
        <f t="shared" si="329"/>
        <v>41867.96597222222</v>
      </c>
      <c r="T3495" s="12">
        <f t="shared" si="330"/>
        <v>41848.616157407407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1"/>
        <v>1</v>
      </c>
      <c r="P3496" s="8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4">
        <f t="shared" si="329"/>
        <v>42700</v>
      </c>
      <c r="T3496" s="12">
        <f t="shared" si="330"/>
        <v>42688.964988425927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1"/>
        <v>1.0686</v>
      </c>
      <c r="P3497" s="8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4">
        <f t="shared" si="329"/>
        <v>41944.470833333333</v>
      </c>
      <c r="T3497" s="12">
        <f t="shared" si="330"/>
        <v>41915.512835648151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1"/>
        <v>1.244</v>
      </c>
      <c r="P3498" s="8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4">
        <f t="shared" si="329"/>
        <v>42624.596828703703</v>
      </c>
      <c r="T3498" s="12">
        <f t="shared" si="330"/>
        <v>42584.596828703703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1"/>
        <v>1.0870406189555126</v>
      </c>
      <c r="P3499" s="8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4">
        <f t="shared" si="329"/>
        <v>42523.666666666672</v>
      </c>
      <c r="T3499" s="12">
        <f t="shared" si="330"/>
        <v>42511.491944444439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1"/>
        <v>1.0242424242424242</v>
      </c>
      <c r="P3500" s="8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4">
        <f t="shared" si="329"/>
        <v>42518.655555555553</v>
      </c>
      <c r="T3500" s="12">
        <f t="shared" si="330"/>
        <v>42458.90861111111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1"/>
        <v>1.0549999999999999</v>
      </c>
      <c r="P3501" s="8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4">
        <f t="shared" si="329"/>
        <v>42186.040972222225</v>
      </c>
      <c r="T3501" s="12">
        <f t="shared" si="330"/>
        <v>42131.786168981482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1"/>
        <v>1.0629999999999999</v>
      </c>
      <c r="P3502" s="8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4">
        <f t="shared" si="329"/>
        <v>42435.957638888889</v>
      </c>
      <c r="T3502" s="12">
        <f t="shared" si="330"/>
        <v>42419.66942129629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1"/>
        <v>1.0066666666666666</v>
      </c>
      <c r="P3503" s="8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4">
        <f t="shared" si="329"/>
        <v>42258.513831018514</v>
      </c>
      <c r="T3503" s="12">
        <f t="shared" si="330"/>
        <v>42233.513831018514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1"/>
        <v>1.054</v>
      </c>
      <c r="P3504" s="8">
        <f t="shared" si="326"/>
        <v>136</v>
      </c>
      <c r="Q3504" t="str">
        <f t="shared" si="327"/>
        <v>theater</v>
      </c>
      <c r="R3504" t="str">
        <f t="shared" si="328"/>
        <v>plays</v>
      </c>
      <c r="S3504" s="14">
        <f t="shared" si="329"/>
        <v>42444.915972222225</v>
      </c>
      <c r="T3504" s="12">
        <f t="shared" si="330"/>
        <v>42430.589398148149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1"/>
        <v>1.0755999999999999</v>
      </c>
      <c r="P3505" s="8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4">
        <f t="shared" si="329"/>
        <v>42575.228333333333</v>
      </c>
      <c r="T3505" s="12">
        <f t="shared" si="330"/>
        <v>42545.228333333333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1"/>
        <v>1</v>
      </c>
      <c r="P3506" s="8">
        <f t="shared" si="326"/>
        <v>125</v>
      </c>
      <c r="Q3506" t="str">
        <f t="shared" si="327"/>
        <v>theater</v>
      </c>
      <c r="R3506" t="str">
        <f t="shared" si="328"/>
        <v>plays</v>
      </c>
      <c r="S3506" s="14">
        <f t="shared" si="329"/>
        <v>42327.540405092594</v>
      </c>
      <c r="T3506" s="12">
        <f t="shared" si="330"/>
        <v>42297.498738425929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1"/>
        <v>1.0376000000000001</v>
      </c>
      <c r="P3507" s="8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4">
        <f t="shared" si="329"/>
        <v>41771.916666666664</v>
      </c>
      <c r="T3507" s="12">
        <f t="shared" si="330"/>
        <v>41760.685706018521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1"/>
        <v>1.0149999999999999</v>
      </c>
      <c r="P3508" s="8">
        <f t="shared" si="326"/>
        <v>105</v>
      </c>
      <c r="Q3508" t="str">
        <f t="shared" si="327"/>
        <v>theater</v>
      </c>
      <c r="R3508" t="str">
        <f t="shared" si="328"/>
        <v>plays</v>
      </c>
      <c r="S3508" s="14">
        <f t="shared" si="329"/>
        <v>41874.484259259261</v>
      </c>
      <c r="T3508" s="12">
        <f t="shared" si="330"/>
        <v>41829.484259259261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1"/>
        <v>1.044</v>
      </c>
      <c r="P3509" s="8">
        <f t="shared" si="326"/>
        <v>145</v>
      </c>
      <c r="Q3509" t="str">
        <f t="shared" si="327"/>
        <v>theater</v>
      </c>
      <c r="R3509" t="str">
        <f t="shared" si="328"/>
        <v>plays</v>
      </c>
      <c r="S3509" s="14">
        <f t="shared" si="329"/>
        <v>42521.67288194444</v>
      </c>
      <c r="T3509" s="12">
        <f t="shared" si="330"/>
        <v>42491.67288194444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1"/>
        <v>1.8</v>
      </c>
      <c r="P3510" s="8">
        <f t="shared" si="326"/>
        <v>12</v>
      </c>
      <c r="Q3510" t="str">
        <f t="shared" si="327"/>
        <v>theater</v>
      </c>
      <c r="R3510" t="str">
        <f t="shared" si="328"/>
        <v>plays</v>
      </c>
      <c r="S3510" s="14">
        <f t="shared" si="329"/>
        <v>42500.625</v>
      </c>
      <c r="T3510" s="12">
        <f t="shared" si="330"/>
        <v>42477.479780092588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1"/>
        <v>1.0633333333333332</v>
      </c>
      <c r="P3511" s="8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4">
        <f t="shared" si="329"/>
        <v>41963.954861111109</v>
      </c>
      <c r="T3511" s="12">
        <f t="shared" si="330"/>
        <v>41950.609560185185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1"/>
        <v>1.0055555555555555</v>
      </c>
      <c r="P3512" s="8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4">
        <f t="shared" si="329"/>
        <v>41822.37090277778</v>
      </c>
      <c r="T3512" s="12">
        <f t="shared" si="330"/>
        <v>41802.37090277778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1"/>
        <v>1.012</v>
      </c>
      <c r="P3513" s="8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4">
        <f t="shared" si="329"/>
        <v>41950.520833333336</v>
      </c>
      <c r="T3513" s="12">
        <f t="shared" si="330"/>
        <v>41927.623784722222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1"/>
        <v>1</v>
      </c>
      <c r="P3514" s="8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4">
        <f t="shared" si="329"/>
        <v>42117.24527777778</v>
      </c>
      <c r="T3514" s="12">
        <f t="shared" si="330"/>
        <v>42057.286944444444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1"/>
        <v>1.1839285714285714</v>
      </c>
      <c r="P3515" s="8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4">
        <f t="shared" si="329"/>
        <v>41793.957638888889</v>
      </c>
      <c r="T3515" s="12">
        <f t="shared" si="330"/>
        <v>41780.846203703702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1"/>
        <v>1.1000000000000001</v>
      </c>
      <c r="P3516" s="8">
        <f t="shared" si="326"/>
        <v>55</v>
      </c>
      <c r="Q3516" t="str">
        <f t="shared" si="327"/>
        <v>theater</v>
      </c>
      <c r="R3516" t="str">
        <f t="shared" si="328"/>
        <v>plays</v>
      </c>
      <c r="S3516" s="14">
        <f t="shared" si="329"/>
        <v>42036.957638888889</v>
      </c>
      <c r="T3516" s="12">
        <f t="shared" si="330"/>
        <v>42020.596666666665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1"/>
        <v>1.0266666666666666</v>
      </c>
      <c r="P3517" s="8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4">
        <f t="shared" si="329"/>
        <v>42155.522812499999</v>
      </c>
      <c r="T3517" s="12">
        <f t="shared" si="330"/>
        <v>42125.522812499999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1"/>
        <v>1</v>
      </c>
      <c r="P3518" s="8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4">
        <f t="shared" si="329"/>
        <v>41889.875</v>
      </c>
      <c r="T3518" s="12">
        <f t="shared" si="330"/>
        <v>41855.760069444441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1"/>
        <v>1</v>
      </c>
      <c r="P3519" s="8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4">
        <f t="shared" si="329"/>
        <v>41824.208333333336</v>
      </c>
      <c r="T3519" s="12">
        <f t="shared" si="330"/>
        <v>41794.567523148151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1"/>
        <v>1.10046</v>
      </c>
      <c r="P3520" s="8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4">
        <f t="shared" si="329"/>
        <v>41914.347916666666</v>
      </c>
      <c r="T3520" s="12">
        <f t="shared" si="330"/>
        <v>41893.533553240741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1"/>
        <v>1.0135000000000001</v>
      </c>
      <c r="P3521" s="8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4">
        <f t="shared" si="329"/>
        <v>42067.348958333328</v>
      </c>
      <c r="T3521" s="12">
        <f t="shared" si="330"/>
        <v>42037.348958333328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1"/>
        <v>1.0075000000000001</v>
      </c>
      <c r="P3522" s="8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4">
        <f t="shared" si="329"/>
        <v>42253.32430555555</v>
      </c>
      <c r="T3522" s="12">
        <f t="shared" si="330"/>
        <v>42227.574212962965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1"/>
        <v>1.6942857142857144</v>
      </c>
      <c r="P3523" s="8">
        <f t="shared" ref="P3523:P3586" si="332">E3523/L3523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14">
        <f t="shared" ref="S3523:S3586" si="335">(((I3523/60)/60)/24)+DATE(1970,1,1)+(-6/24)</f>
        <v>41911.111342592594</v>
      </c>
      <c r="T3523" s="12">
        <f t="shared" ref="T3523:T3586" si="336">(((J3523/60)/60)/24)+DATE(1970,1,1)+(-6/24)</f>
        <v>41881.111342592594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337">E3524/D3524</f>
        <v>1</v>
      </c>
      <c r="P3524" s="8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4">
        <f t="shared" si="335"/>
        <v>42262.170833333337</v>
      </c>
      <c r="T3524" s="12">
        <f t="shared" si="336"/>
        <v>42234.539884259255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7"/>
        <v>1.1365000000000001</v>
      </c>
      <c r="P3525" s="8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4">
        <f t="shared" si="335"/>
        <v>42638.708333333328</v>
      </c>
      <c r="T3525" s="12">
        <f t="shared" si="336"/>
        <v>42581.147546296299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7"/>
        <v>1.0156000000000001</v>
      </c>
      <c r="P3526" s="8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4">
        <f t="shared" si="335"/>
        <v>41894.916666666664</v>
      </c>
      <c r="T3526" s="12">
        <f t="shared" si="336"/>
        <v>41880.51357638889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7"/>
        <v>1.06</v>
      </c>
      <c r="P3527" s="8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4">
        <f t="shared" si="335"/>
        <v>42225.416666666672</v>
      </c>
      <c r="T3527" s="12">
        <f t="shared" si="336"/>
        <v>42214.4456712963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7"/>
        <v>1.02</v>
      </c>
      <c r="P3528" s="8">
        <f t="shared" si="332"/>
        <v>99</v>
      </c>
      <c r="Q3528" t="str">
        <f t="shared" si="333"/>
        <v>theater</v>
      </c>
      <c r="R3528" t="str">
        <f t="shared" si="334"/>
        <v>plays</v>
      </c>
      <c r="S3528" s="14">
        <f t="shared" si="335"/>
        <v>42487.999305555553</v>
      </c>
      <c r="T3528" s="12">
        <f t="shared" si="336"/>
        <v>42460.085312499999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7"/>
        <v>1.1691666666666667</v>
      </c>
      <c r="P3529" s="8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4">
        <f t="shared" si="335"/>
        <v>42195.915972222225</v>
      </c>
      <c r="T3529" s="12">
        <f t="shared" si="336"/>
        <v>42166.773206018523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7"/>
        <v>1.0115151515151515</v>
      </c>
      <c r="P3530" s="8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4">
        <f t="shared" si="335"/>
        <v>42753.25136574074</v>
      </c>
      <c r="T3530" s="12">
        <f t="shared" si="336"/>
        <v>42733.25136574074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7"/>
        <v>1.32</v>
      </c>
      <c r="P3531" s="8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4">
        <f t="shared" si="335"/>
        <v>42197.791666666672</v>
      </c>
      <c r="T3531" s="12">
        <f t="shared" si="336"/>
        <v>42177.511782407411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7"/>
        <v>1</v>
      </c>
      <c r="P3532" s="8">
        <f t="shared" si="332"/>
        <v>125</v>
      </c>
      <c r="Q3532" t="str">
        <f t="shared" si="333"/>
        <v>theater</v>
      </c>
      <c r="R3532" t="str">
        <f t="shared" si="334"/>
        <v>plays</v>
      </c>
      <c r="S3532" s="14">
        <f t="shared" si="335"/>
        <v>42470.583333333328</v>
      </c>
      <c r="T3532" s="12">
        <f t="shared" si="336"/>
        <v>42442.373344907406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7"/>
        <v>1.28</v>
      </c>
      <c r="P3533" s="8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4">
        <f t="shared" si="335"/>
        <v>42551.404328703706</v>
      </c>
      <c r="T3533" s="12">
        <f t="shared" si="336"/>
        <v>42521.404328703706</v>
      </c>
    </row>
    <row r="3534" spans="1:20" ht="6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7"/>
        <v>1.1895833333333334</v>
      </c>
      <c r="P3534" s="8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4">
        <f t="shared" si="335"/>
        <v>41899.915972222225</v>
      </c>
      <c r="T3534" s="12">
        <f t="shared" si="336"/>
        <v>41884.349849537037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7"/>
        <v>1.262</v>
      </c>
      <c r="P3535" s="8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4">
        <f t="shared" si="335"/>
        <v>42319.552858796291</v>
      </c>
      <c r="T3535" s="12">
        <f t="shared" si="336"/>
        <v>42289.511192129634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7"/>
        <v>1.5620000000000001</v>
      </c>
      <c r="P3536" s="8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4">
        <f t="shared" si="335"/>
        <v>42278.3752662037</v>
      </c>
      <c r="T3536" s="12">
        <f t="shared" si="336"/>
        <v>42243.3752662037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7"/>
        <v>1.0315000000000001</v>
      </c>
      <c r="P3537" s="8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4">
        <f t="shared" si="335"/>
        <v>42279.5</v>
      </c>
      <c r="T3537" s="12">
        <f t="shared" si="336"/>
        <v>42248.390162037031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7"/>
        <v>1.5333333333333334</v>
      </c>
      <c r="P3538" s="8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4">
        <f t="shared" si="335"/>
        <v>42358.249305555553</v>
      </c>
      <c r="T3538" s="12">
        <f t="shared" si="336"/>
        <v>42328.477141203708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7"/>
        <v>1.8044444444444445</v>
      </c>
      <c r="P3539" s="8">
        <f t="shared" si="332"/>
        <v>43.5</v>
      </c>
      <c r="Q3539" t="str">
        <f t="shared" si="333"/>
        <v>theater</v>
      </c>
      <c r="R3539" t="str">
        <f t="shared" si="334"/>
        <v>plays</v>
      </c>
      <c r="S3539" s="14">
        <f t="shared" si="335"/>
        <v>41960.082638888889</v>
      </c>
      <c r="T3539" s="12">
        <f t="shared" si="336"/>
        <v>41923.104351851849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7"/>
        <v>1.2845</v>
      </c>
      <c r="P3540" s="8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4">
        <f t="shared" si="335"/>
        <v>42599.170601851853</v>
      </c>
      <c r="T3540" s="12">
        <f t="shared" si="336"/>
        <v>42571.170601851853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7"/>
        <v>1.1966666666666668</v>
      </c>
      <c r="P3541" s="8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4">
        <f t="shared" si="335"/>
        <v>42621.506041666667</v>
      </c>
      <c r="T3541" s="12">
        <f t="shared" si="336"/>
        <v>42600.506041666667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7"/>
        <v>1.23</v>
      </c>
      <c r="P3542" s="8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4">
        <f t="shared" si="335"/>
        <v>42546.753368055557</v>
      </c>
      <c r="T3542" s="12">
        <f t="shared" si="336"/>
        <v>42516.753368055557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7"/>
        <v>1.05</v>
      </c>
      <c r="P3543" s="8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4">
        <f t="shared" si="335"/>
        <v>42247.480034722219</v>
      </c>
      <c r="T3543" s="12">
        <f t="shared" si="336"/>
        <v>42222.480034722219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7"/>
        <v>1.0223636363636364</v>
      </c>
      <c r="P3544" s="8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4">
        <f t="shared" si="335"/>
        <v>41889.349791666667</v>
      </c>
      <c r="T3544" s="12">
        <f t="shared" si="336"/>
        <v>41829.349791666667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7"/>
        <v>1.0466666666666666</v>
      </c>
      <c r="P3545" s="8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4">
        <f t="shared" si="335"/>
        <v>42180.505312499998</v>
      </c>
      <c r="T3545" s="12">
        <f t="shared" si="336"/>
        <v>42150.505312499998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7"/>
        <v>1</v>
      </c>
      <c r="P3546" s="8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4">
        <f t="shared" si="335"/>
        <v>42070.581678240742</v>
      </c>
      <c r="T3546" s="12">
        <f t="shared" si="336"/>
        <v>42040.581678240742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7"/>
        <v>1.004</v>
      </c>
      <c r="P3547" s="8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4">
        <f t="shared" si="335"/>
        <v>42105.557395833333</v>
      </c>
      <c r="T3547" s="12">
        <f t="shared" si="336"/>
        <v>42075.557395833333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7"/>
        <v>1.0227272727272727</v>
      </c>
      <c r="P3548" s="8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4">
        <f t="shared" si="335"/>
        <v>42094.915972222225</v>
      </c>
      <c r="T3548" s="12">
        <f t="shared" si="336"/>
        <v>42073.410694444443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7"/>
        <v>1.1440928571428572</v>
      </c>
      <c r="P3549" s="8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4">
        <f t="shared" si="335"/>
        <v>42503.915972222225</v>
      </c>
      <c r="T3549" s="12">
        <f t="shared" si="336"/>
        <v>42479.828715277778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7"/>
        <v>1.019047619047619</v>
      </c>
      <c r="P3550" s="8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4">
        <f t="shared" si="335"/>
        <v>42433.791666666672</v>
      </c>
      <c r="T3550" s="12">
        <f t="shared" si="336"/>
        <v>42411.692291666666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7"/>
        <v>1.02</v>
      </c>
      <c r="P3551" s="8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4">
        <f t="shared" si="335"/>
        <v>42251.144363425927</v>
      </c>
      <c r="T3551" s="12">
        <f t="shared" si="336"/>
        <v>42223.144363425927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7"/>
        <v>1.048</v>
      </c>
      <c r="P3552" s="8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4">
        <f t="shared" si="335"/>
        <v>42492.643495370372</v>
      </c>
      <c r="T3552" s="12">
        <f t="shared" si="336"/>
        <v>42462.643495370372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7"/>
        <v>1.0183333333333333</v>
      </c>
      <c r="P3553" s="8">
        <f t="shared" si="332"/>
        <v>61.1</v>
      </c>
      <c r="Q3553" t="str">
        <f t="shared" si="333"/>
        <v>theater</v>
      </c>
      <c r="R3553" t="str">
        <f t="shared" si="334"/>
        <v>plays</v>
      </c>
      <c r="S3553" s="14">
        <f t="shared" si="335"/>
        <v>41781.671527777777</v>
      </c>
      <c r="T3553" s="12">
        <f t="shared" si="336"/>
        <v>41753.265856481477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7"/>
        <v>1</v>
      </c>
      <c r="P3554" s="8">
        <f t="shared" si="332"/>
        <v>38.65</v>
      </c>
      <c r="Q3554" t="str">
        <f t="shared" si="333"/>
        <v>theater</v>
      </c>
      <c r="R3554" t="str">
        <f t="shared" si="334"/>
        <v>plays</v>
      </c>
      <c r="S3554" s="14">
        <f t="shared" si="335"/>
        <v>41818.337083333332</v>
      </c>
      <c r="T3554" s="12">
        <f t="shared" si="336"/>
        <v>41788.337083333332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7"/>
        <v>1.0627272727272727</v>
      </c>
      <c r="P3555" s="8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4">
        <f t="shared" si="335"/>
        <v>42227.75</v>
      </c>
      <c r="T3555" s="12">
        <f t="shared" si="336"/>
        <v>42195.778703703705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7"/>
        <v>1.1342219999999998</v>
      </c>
      <c r="P3556" s="8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4">
        <f t="shared" si="335"/>
        <v>42046.458333333328</v>
      </c>
      <c r="T3556" s="12">
        <f t="shared" si="336"/>
        <v>42015.800451388888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7"/>
        <v>1</v>
      </c>
      <c r="P3557" s="8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4">
        <f t="shared" si="335"/>
        <v>42691.233726851846</v>
      </c>
      <c r="T3557" s="12">
        <f t="shared" si="336"/>
        <v>42661.192060185189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7"/>
        <v>1.0045454545454546</v>
      </c>
      <c r="P3558" s="8">
        <f t="shared" si="332"/>
        <v>110.5</v>
      </c>
      <c r="Q3558" t="str">
        <f t="shared" si="333"/>
        <v>theater</v>
      </c>
      <c r="R3558" t="str">
        <f t="shared" si="334"/>
        <v>plays</v>
      </c>
      <c r="S3558" s="14">
        <f t="shared" si="335"/>
        <v>41868.399583333332</v>
      </c>
      <c r="T3558" s="12">
        <f t="shared" si="336"/>
        <v>41808.399583333332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7"/>
        <v>1.0003599999999999</v>
      </c>
      <c r="P3559" s="8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4">
        <f t="shared" si="335"/>
        <v>41764.026747685188</v>
      </c>
      <c r="T3559" s="12">
        <f t="shared" si="336"/>
        <v>41730.026747685188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7"/>
        <v>1.44</v>
      </c>
      <c r="P3560" s="8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4">
        <f t="shared" si="335"/>
        <v>42181.625</v>
      </c>
      <c r="T3560" s="12">
        <f t="shared" si="336"/>
        <v>42139.566840277781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7"/>
        <v>1.0349999999999999</v>
      </c>
      <c r="P3561" s="8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4">
        <f t="shared" si="335"/>
        <v>42216.123611111107</v>
      </c>
      <c r="T3561" s="12">
        <f t="shared" si="336"/>
        <v>42193.846157407403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7"/>
        <v>1.0843750000000001</v>
      </c>
      <c r="P3562" s="8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4">
        <f t="shared" si="335"/>
        <v>42150.864583333328</v>
      </c>
      <c r="T3562" s="12">
        <f t="shared" si="336"/>
        <v>42115.639652777783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7"/>
        <v>1.024</v>
      </c>
      <c r="P3563" s="8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4">
        <f t="shared" si="335"/>
        <v>42221.524999999994</v>
      </c>
      <c r="T3563" s="12">
        <f t="shared" si="336"/>
        <v>42203.430300925931</v>
      </c>
    </row>
    <row r="3564" spans="1:20" ht="6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7"/>
        <v>1.4888888888888889</v>
      </c>
      <c r="P3564" s="8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4">
        <f t="shared" si="335"/>
        <v>42442.666666666672</v>
      </c>
      <c r="T3564" s="12">
        <f t="shared" si="336"/>
        <v>42433.511886574073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7"/>
        <v>1.0549000000000002</v>
      </c>
      <c r="P3565" s="8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4">
        <f t="shared" si="335"/>
        <v>42583.541666666672</v>
      </c>
      <c r="T3565" s="12">
        <f t="shared" si="336"/>
        <v>42555.421944444446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7"/>
        <v>1.0049999999999999</v>
      </c>
      <c r="P3566" s="8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4">
        <f t="shared" si="335"/>
        <v>42282.416666666672</v>
      </c>
      <c r="T3566" s="12">
        <f t="shared" si="336"/>
        <v>42236.373252314821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7"/>
        <v>1.3055555555555556</v>
      </c>
      <c r="P3567" s="8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4">
        <f t="shared" si="335"/>
        <v>42004.493148148147</v>
      </c>
      <c r="T3567" s="12">
        <f t="shared" si="336"/>
        <v>41974.493148148147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7"/>
        <v>1.0475000000000001</v>
      </c>
      <c r="P3568" s="8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4">
        <f t="shared" si="335"/>
        <v>42027.257905092592</v>
      </c>
      <c r="T3568" s="12">
        <f t="shared" si="336"/>
        <v>41997.257905092592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7"/>
        <v>1.0880000000000001</v>
      </c>
      <c r="P3569" s="8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4">
        <f t="shared" si="335"/>
        <v>42165.560694444444</v>
      </c>
      <c r="T3569" s="12">
        <f t="shared" si="336"/>
        <v>42135.560694444444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7"/>
        <v>1.1100000000000001</v>
      </c>
      <c r="P3570" s="8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4">
        <f t="shared" si="335"/>
        <v>41899.490671296298</v>
      </c>
      <c r="T3570" s="12">
        <f t="shared" si="336"/>
        <v>41869.490671296298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7"/>
        <v>1.0047999999999999</v>
      </c>
      <c r="P3571" s="8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4">
        <f t="shared" si="335"/>
        <v>42012.438611111109</v>
      </c>
      <c r="T3571" s="12">
        <f t="shared" si="336"/>
        <v>41982.438611111109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7"/>
        <v>1.1435</v>
      </c>
      <c r="P3572" s="8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4">
        <f t="shared" si="335"/>
        <v>42004.041666666672</v>
      </c>
      <c r="T3572" s="12">
        <f t="shared" si="336"/>
        <v>41976.081979166673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7"/>
        <v>1.2206666666666666</v>
      </c>
      <c r="P3573" s="8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4">
        <f t="shared" si="335"/>
        <v>41942.608946759261</v>
      </c>
      <c r="T3573" s="12">
        <f t="shared" si="336"/>
        <v>41912.608946759261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7"/>
        <v>1</v>
      </c>
      <c r="P3574" s="8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4">
        <f t="shared" si="335"/>
        <v>42176.320393518516</v>
      </c>
      <c r="T3574" s="12">
        <f t="shared" si="336"/>
        <v>42146.320393518516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7"/>
        <v>1.028</v>
      </c>
      <c r="P3575" s="8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4">
        <f t="shared" si="335"/>
        <v>41951.167199074072</v>
      </c>
      <c r="T3575" s="12">
        <f t="shared" si="336"/>
        <v>41921.125532407408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7"/>
        <v>1.0612068965517241</v>
      </c>
      <c r="P3576" s="8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4">
        <f t="shared" si="335"/>
        <v>41956.734351851846</v>
      </c>
      <c r="T3576" s="12">
        <f t="shared" si="336"/>
        <v>41926.692685185182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7"/>
        <v>1.0133000000000001</v>
      </c>
      <c r="P3577" s="8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4">
        <f t="shared" si="335"/>
        <v>42592.915972222225</v>
      </c>
      <c r="T3577" s="12">
        <f t="shared" si="336"/>
        <v>42561.533877314811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7"/>
        <v>1</v>
      </c>
      <c r="P3578" s="8">
        <f t="shared" si="332"/>
        <v>20</v>
      </c>
      <c r="Q3578" t="str">
        <f t="shared" si="333"/>
        <v>theater</v>
      </c>
      <c r="R3578" t="str">
        <f t="shared" si="334"/>
        <v>plays</v>
      </c>
      <c r="S3578" s="14">
        <f t="shared" si="335"/>
        <v>42709.340902777782</v>
      </c>
      <c r="T3578" s="12">
        <f t="shared" si="336"/>
        <v>42649.29923611111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7"/>
        <v>1.3</v>
      </c>
      <c r="P3579" s="8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4">
        <f t="shared" si="335"/>
        <v>42120.01944444445</v>
      </c>
      <c r="T3579" s="12">
        <f t="shared" si="336"/>
        <v>42093.536840277782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7"/>
        <v>1.0001333333333333</v>
      </c>
      <c r="P3580" s="8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4">
        <f t="shared" si="335"/>
        <v>42490.483530092592</v>
      </c>
      <c r="T3580" s="12">
        <f t="shared" si="336"/>
        <v>42460.483530092592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7"/>
        <v>1</v>
      </c>
      <c r="P3581" s="8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4">
        <f t="shared" si="335"/>
        <v>42460.470555555556</v>
      </c>
      <c r="T3581" s="12">
        <f t="shared" si="336"/>
        <v>42430.512222222227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7"/>
        <v>1.1388888888888888</v>
      </c>
      <c r="P3582" s="8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4">
        <f t="shared" si="335"/>
        <v>42063.957638888889</v>
      </c>
      <c r="T3582" s="12">
        <f t="shared" si="336"/>
        <v>42025.926180555558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7"/>
        <v>1</v>
      </c>
      <c r="P3583" s="8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4">
        <f t="shared" si="335"/>
        <v>41850.221180555556</v>
      </c>
      <c r="T3583" s="12">
        <f t="shared" si="336"/>
        <v>41836.221180555556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7"/>
        <v>2.87</v>
      </c>
      <c r="P3584" s="8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4">
        <f t="shared" si="335"/>
        <v>42464.845856481479</v>
      </c>
      <c r="T3584" s="12">
        <f t="shared" si="336"/>
        <v>42450.845856481479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7"/>
        <v>1.085</v>
      </c>
      <c r="P3585" s="8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4">
        <f t="shared" si="335"/>
        <v>42478.134317129632</v>
      </c>
      <c r="T3585" s="12">
        <f t="shared" si="336"/>
        <v>42418.175983796296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7"/>
        <v>1.155</v>
      </c>
      <c r="P3586" s="8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4">
        <f t="shared" si="335"/>
        <v>42198.066481481481</v>
      </c>
      <c r="T3586" s="12">
        <f t="shared" si="336"/>
        <v>42168.066481481481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7"/>
        <v>1.1911764705882353</v>
      </c>
      <c r="P3587" s="8">
        <f t="shared" ref="P3587:P3650" si="338">E3587/L3587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14">
        <f t="shared" ref="S3587:S3650" si="341">(((I3587/60)/60)/24)+DATE(1970,1,1)+(-6/24)</f>
        <v>41994.466319444444</v>
      </c>
      <c r="T3587" s="12">
        <f t="shared" ref="T3587:T3650" si="342">(((J3587/60)/60)/24)+DATE(1970,1,1)+(-6/24)</f>
        <v>41964.466319444444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343">E3588/D3588</f>
        <v>1.0942666666666667</v>
      </c>
      <c r="P3588" s="8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4">
        <f t="shared" si="341"/>
        <v>42636.447569444441</v>
      </c>
      <c r="T3588" s="12">
        <f t="shared" si="342"/>
        <v>42576.447569444441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3"/>
        <v>1.266</v>
      </c>
      <c r="P3589" s="8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4">
        <f t="shared" si="341"/>
        <v>42548.541666666672</v>
      </c>
      <c r="T3589" s="12">
        <f t="shared" si="342"/>
        <v>42503.289976851855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3"/>
        <v>1.0049999999999999</v>
      </c>
      <c r="P3590" s="8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4">
        <f t="shared" si="341"/>
        <v>42123.708333333328</v>
      </c>
      <c r="T3590" s="12">
        <f t="shared" si="342"/>
        <v>42101.578819444447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3"/>
        <v>1.2749999999999999</v>
      </c>
      <c r="P3591" s="8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4">
        <f t="shared" si="341"/>
        <v>42150.397534722222</v>
      </c>
      <c r="T3591" s="12">
        <f t="shared" si="342"/>
        <v>42125.397534722222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3"/>
        <v>1.0005999999999999</v>
      </c>
      <c r="P3592" s="8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4">
        <f t="shared" si="341"/>
        <v>41932.083726851852</v>
      </c>
      <c r="T3592" s="12">
        <f t="shared" si="342"/>
        <v>41902.083726851852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3"/>
        <v>1.75</v>
      </c>
      <c r="P3593" s="8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4">
        <f t="shared" si="341"/>
        <v>42027.957638888889</v>
      </c>
      <c r="T3593" s="12">
        <f t="shared" si="342"/>
        <v>42003.698425925926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3"/>
        <v>1.2725</v>
      </c>
      <c r="P3594" s="8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4">
        <f t="shared" si="341"/>
        <v>42045.957638888889</v>
      </c>
      <c r="T3594" s="12">
        <f t="shared" si="342"/>
        <v>41988.579942129625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3"/>
        <v>1.1063333333333334</v>
      </c>
      <c r="P3595" s="8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4">
        <f t="shared" si="341"/>
        <v>42009.601388888885</v>
      </c>
      <c r="T3595" s="12">
        <f t="shared" si="342"/>
        <v>41974.648599537039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3"/>
        <v>1.2593749999999999</v>
      </c>
      <c r="P3596" s="8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4">
        <f t="shared" si="341"/>
        <v>42616.816921296297</v>
      </c>
      <c r="T3596" s="12">
        <f t="shared" si="342"/>
        <v>42591.816921296297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3"/>
        <v>1.1850000000000001</v>
      </c>
      <c r="P3597" s="8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4">
        <f t="shared" si="341"/>
        <v>42076.040972222225</v>
      </c>
      <c r="T3597" s="12">
        <f t="shared" si="342"/>
        <v>42049.758368055554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3"/>
        <v>1.0772727272727274</v>
      </c>
      <c r="P3598" s="8">
        <f t="shared" si="338"/>
        <v>79</v>
      </c>
      <c r="Q3598" t="str">
        <f t="shared" si="339"/>
        <v>theater</v>
      </c>
      <c r="R3598" t="str">
        <f t="shared" si="340"/>
        <v>plays</v>
      </c>
      <c r="S3598" s="14">
        <f t="shared" si="341"/>
        <v>41877.465069444443</v>
      </c>
      <c r="T3598" s="12">
        <f t="shared" si="342"/>
        <v>41856.465069444443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3"/>
        <v>1.026</v>
      </c>
      <c r="P3599" s="8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4">
        <f t="shared" si="341"/>
        <v>42431.999305555553</v>
      </c>
      <c r="T3599" s="12">
        <f t="shared" si="342"/>
        <v>42417.335532407407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3"/>
        <v>1.101</v>
      </c>
      <c r="P3600" s="8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4">
        <f t="shared" si="341"/>
        <v>41884.957638888889</v>
      </c>
      <c r="T3600" s="12">
        <f t="shared" si="342"/>
        <v>41866.54886574074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3"/>
        <v>2.02</v>
      </c>
      <c r="P3601" s="8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4">
        <f t="shared" si="341"/>
        <v>42245.75</v>
      </c>
      <c r="T3601" s="12">
        <f t="shared" si="342"/>
        <v>42220.54487268519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3"/>
        <v>1.3</v>
      </c>
      <c r="P3602" s="8">
        <f t="shared" si="338"/>
        <v>3.25</v>
      </c>
      <c r="Q3602" t="str">
        <f t="shared" si="339"/>
        <v>theater</v>
      </c>
      <c r="R3602" t="str">
        <f t="shared" si="340"/>
        <v>plays</v>
      </c>
      <c r="S3602" s="14">
        <f t="shared" si="341"/>
        <v>42656.599120370374</v>
      </c>
      <c r="T3602" s="12">
        <f t="shared" si="342"/>
        <v>42628.599120370374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3"/>
        <v>1.0435000000000001</v>
      </c>
      <c r="P3603" s="8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4">
        <f t="shared" si="341"/>
        <v>42020.74863425926</v>
      </c>
      <c r="T3603" s="12">
        <f t="shared" si="342"/>
        <v>41990.74863425926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3"/>
        <v>1.0004999999999999</v>
      </c>
      <c r="P3604" s="8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4">
        <f t="shared" si="341"/>
        <v>42507.644432870366</v>
      </c>
      <c r="T3604" s="12">
        <f t="shared" si="342"/>
        <v>42447.644432870366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3"/>
        <v>1.7066666666666668</v>
      </c>
      <c r="P3605" s="8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4">
        <f t="shared" si="341"/>
        <v>42313.656018518523</v>
      </c>
      <c r="T3605" s="12">
        <f t="shared" si="342"/>
        <v>42283.614351851851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3"/>
        <v>1.1283333333333334</v>
      </c>
      <c r="P3606" s="8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4">
        <f t="shared" si="341"/>
        <v>42489.040972222225</v>
      </c>
      <c r="T3606" s="12">
        <f t="shared" si="342"/>
        <v>42482.765694444446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3"/>
        <v>1.84</v>
      </c>
      <c r="P3607" s="8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4">
        <f t="shared" si="341"/>
        <v>42413.543124999997</v>
      </c>
      <c r="T3607" s="12">
        <f t="shared" si="342"/>
        <v>42383.543124999997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3"/>
        <v>1.3026666666666666</v>
      </c>
      <c r="P3608" s="8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4">
        <f t="shared" si="341"/>
        <v>42596.354826388888</v>
      </c>
      <c r="T3608" s="12">
        <f t="shared" si="342"/>
        <v>42566.354826388888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3"/>
        <v>1.0545454545454545</v>
      </c>
      <c r="P3609" s="8">
        <f t="shared" si="338"/>
        <v>29</v>
      </c>
      <c r="Q3609" t="str">
        <f t="shared" si="339"/>
        <v>theater</v>
      </c>
      <c r="R3609" t="str">
        <f t="shared" si="340"/>
        <v>plays</v>
      </c>
      <c r="S3609" s="14">
        <f t="shared" si="341"/>
        <v>42352.75</v>
      </c>
      <c r="T3609" s="12">
        <f t="shared" si="342"/>
        <v>42338.713912037041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3"/>
        <v>1</v>
      </c>
      <c r="P3610" s="8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4">
        <f t="shared" si="341"/>
        <v>42538.333333333328</v>
      </c>
      <c r="T3610" s="12">
        <f t="shared" si="342"/>
        <v>42506.459375000006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3"/>
        <v>1.5331632653061225</v>
      </c>
      <c r="P3611" s="8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4">
        <f t="shared" si="341"/>
        <v>42459.700057870374</v>
      </c>
      <c r="T3611" s="12">
        <f t="shared" si="342"/>
        <v>42429.741724537031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3"/>
        <v>1.623</v>
      </c>
      <c r="P3612" s="8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4">
        <f t="shared" si="341"/>
        <v>42233.182129629626</v>
      </c>
      <c r="T3612" s="12">
        <f t="shared" si="342"/>
        <v>42203.182129629626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3"/>
        <v>1.36</v>
      </c>
      <c r="P3613" s="8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4">
        <f t="shared" si="341"/>
        <v>42102.120381944449</v>
      </c>
      <c r="T3613" s="12">
        <f t="shared" si="342"/>
        <v>42072.120381944449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3"/>
        <v>1.444</v>
      </c>
      <c r="P3614" s="8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4">
        <f t="shared" si="341"/>
        <v>41799.476979166669</v>
      </c>
      <c r="T3614" s="12">
        <f t="shared" si="342"/>
        <v>41789.476979166669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3"/>
        <v>1</v>
      </c>
      <c r="P3615" s="8">
        <f t="shared" si="338"/>
        <v>62.5</v>
      </c>
      <c r="Q3615" t="str">
        <f t="shared" si="339"/>
        <v>theater</v>
      </c>
      <c r="R3615" t="str">
        <f t="shared" si="340"/>
        <v>plays</v>
      </c>
      <c r="S3615" s="14">
        <f t="shared" si="341"/>
        <v>41818.33997685185</v>
      </c>
      <c r="T3615" s="12">
        <f t="shared" si="342"/>
        <v>41788.33997685185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3"/>
        <v>1.008</v>
      </c>
      <c r="P3616" s="8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4">
        <f t="shared" si="341"/>
        <v>42173.791851851856</v>
      </c>
      <c r="T3616" s="12">
        <f t="shared" si="342"/>
        <v>42143.791851851856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3"/>
        <v>1.0680000000000001</v>
      </c>
      <c r="P3617" s="8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4">
        <f t="shared" si="341"/>
        <v>42348.343703703707</v>
      </c>
      <c r="T3617" s="12">
        <f t="shared" si="342"/>
        <v>42318.343703703707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3"/>
        <v>1.248</v>
      </c>
      <c r="P3618" s="8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4">
        <f t="shared" si="341"/>
        <v>42082.658148148148</v>
      </c>
      <c r="T3618" s="12">
        <f t="shared" si="342"/>
        <v>42052.699814814812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3"/>
        <v>1.1891891891891893</v>
      </c>
      <c r="P3619" s="8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4">
        <f t="shared" si="341"/>
        <v>42793.75</v>
      </c>
      <c r="T3619" s="12">
        <f t="shared" si="342"/>
        <v>42779.360289351855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3"/>
        <v>1.01</v>
      </c>
      <c r="P3620" s="8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4">
        <f t="shared" si="341"/>
        <v>42158.377893518518</v>
      </c>
      <c r="T3620" s="12">
        <f t="shared" si="342"/>
        <v>42128.377893518518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3"/>
        <v>1.1299999999999999</v>
      </c>
      <c r="P3621" s="8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4">
        <f t="shared" si="341"/>
        <v>42693.666666666672</v>
      </c>
      <c r="T3621" s="12">
        <f t="shared" si="342"/>
        <v>42660.882245370376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3"/>
        <v>1.0519047619047619</v>
      </c>
      <c r="P3622" s="8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4">
        <f t="shared" si="341"/>
        <v>42067.916666666672</v>
      </c>
      <c r="T3622" s="12">
        <f t="shared" si="342"/>
        <v>42037.688206018516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3"/>
        <v>1.0973333333333333</v>
      </c>
      <c r="P3623" s="8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4">
        <f t="shared" si="341"/>
        <v>42643.625</v>
      </c>
      <c r="T3623" s="12">
        <f t="shared" si="342"/>
        <v>42619.685694444444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3"/>
        <v>1.00099</v>
      </c>
      <c r="P3624" s="8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4">
        <f t="shared" si="341"/>
        <v>41909.890972222223</v>
      </c>
      <c r="T3624" s="12">
        <f t="shared" si="342"/>
        <v>41876.971886574072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3"/>
        <v>1.2</v>
      </c>
      <c r="P3625" s="8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4">
        <f t="shared" si="341"/>
        <v>41846.041666666664</v>
      </c>
      <c r="T3625" s="12">
        <f t="shared" si="342"/>
        <v>41828.486921296295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3"/>
        <v>1.0493333333333332</v>
      </c>
      <c r="P3626" s="8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4">
        <f t="shared" si="341"/>
        <v>42605.524189814809</v>
      </c>
      <c r="T3626" s="12">
        <f t="shared" si="342"/>
        <v>42545.524189814809</v>
      </c>
    </row>
    <row r="3627" spans="1:20" ht="6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3"/>
        <v>1.0266666666666666</v>
      </c>
      <c r="P3627" s="8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4">
        <f t="shared" si="341"/>
        <v>42187.402511574073</v>
      </c>
      <c r="T3627" s="12">
        <f t="shared" si="342"/>
        <v>42157.402511574073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3"/>
        <v>1.0182500000000001</v>
      </c>
      <c r="P3628" s="8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4">
        <f t="shared" si="341"/>
        <v>41867.417326388888</v>
      </c>
      <c r="T3628" s="12">
        <f t="shared" si="342"/>
        <v>41846.417326388888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3"/>
        <v>1</v>
      </c>
      <c r="P3629" s="8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4">
        <f t="shared" si="341"/>
        <v>42510.915972222225</v>
      </c>
      <c r="T3629" s="12">
        <f t="shared" si="342"/>
        <v>42460.491747685184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3"/>
        <v>0</v>
      </c>
      <c r="P3630" s="8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4">
        <f t="shared" si="341"/>
        <v>42351.624953703707</v>
      </c>
      <c r="T3630" s="12">
        <f t="shared" si="342"/>
        <v>42291.583287037036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3"/>
        <v>1.9999999999999999E-6</v>
      </c>
      <c r="P3631" s="8">
        <f t="shared" si="338"/>
        <v>1</v>
      </c>
      <c r="Q3631" t="str">
        <f t="shared" si="339"/>
        <v>theater</v>
      </c>
      <c r="R3631" t="str">
        <f t="shared" si="340"/>
        <v>musical</v>
      </c>
      <c r="S3631" s="14">
        <f t="shared" si="341"/>
        <v>42495.458333333328</v>
      </c>
      <c r="T3631" s="12">
        <f t="shared" si="342"/>
        <v>42436.844490740739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3"/>
        <v>3.3333333333333332E-4</v>
      </c>
      <c r="P3632" s="8">
        <f t="shared" si="338"/>
        <v>1</v>
      </c>
      <c r="Q3632" t="str">
        <f t="shared" si="339"/>
        <v>theater</v>
      </c>
      <c r="R3632" t="str">
        <f t="shared" si="340"/>
        <v>musical</v>
      </c>
      <c r="S3632" s="14">
        <f t="shared" si="341"/>
        <v>41972.638773148152</v>
      </c>
      <c r="T3632" s="12">
        <f t="shared" si="342"/>
        <v>41942.59710648148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3"/>
        <v>0.51023391812865493</v>
      </c>
      <c r="P3633" s="8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4">
        <f t="shared" si="341"/>
        <v>41904.915972222225</v>
      </c>
      <c r="T3633" s="12">
        <f t="shared" si="342"/>
        <v>41880.503437499996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3"/>
        <v>0.2</v>
      </c>
      <c r="P3634" s="8">
        <f t="shared" si="338"/>
        <v>100</v>
      </c>
      <c r="Q3634" t="str">
        <f t="shared" si="339"/>
        <v>theater</v>
      </c>
      <c r="R3634" t="str">
        <f t="shared" si="340"/>
        <v>musical</v>
      </c>
      <c r="S3634" s="14">
        <f t="shared" si="341"/>
        <v>41966.686909722222</v>
      </c>
      <c r="T3634" s="12">
        <f t="shared" si="342"/>
        <v>41946.686909722222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3"/>
        <v>0.35239999999999999</v>
      </c>
      <c r="P3635" s="8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4">
        <f t="shared" si="341"/>
        <v>42692.791666666672</v>
      </c>
      <c r="T3635" s="12">
        <f t="shared" si="342"/>
        <v>42649.373460648145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3"/>
        <v>4.2466666666666666E-2</v>
      </c>
      <c r="P3636" s="8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4">
        <f t="shared" si="341"/>
        <v>42748.915972222225</v>
      </c>
      <c r="T3636" s="12">
        <f t="shared" si="342"/>
        <v>42700.916365740741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3"/>
        <v>0.36457142857142855</v>
      </c>
      <c r="P3637" s="8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4">
        <f t="shared" si="341"/>
        <v>42480.63282407407</v>
      </c>
      <c r="T3637" s="12">
        <f t="shared" si="342"/>
        <v>42450.63282407407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3"/>
        <v>0</v>
      </c>
      <c r="P3638" s="8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4">
        <f t="shared" si="341"/>
        <v>42261.444780092599</v>
      </c>
      <c r="T3638" s="12">
        <f t="shared" si="342"/>
        <v>42226.444780092599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3"/>
        <v>0.30866666666666664</v>
      </c>
      <c r="P3639" s="8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4">
        <f t="shared" si="341"/>
        <v>42005.450636574074</v>
      </c>
      <c r="T3639" s="12">
        <f t="shared" si="342"/>
        <v>41975.450636574074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3"/>
        <v>6.545454545454546E-2</v>
      </c>
      <c r="P3640" s="8">
        <f t="shared" si="338"/>
        <v>108</v>
      </c>
      <c r="Q3640" t="str">
        <f t="shared" si="339"/>
        <v>theater</v>
      </c>
      <c r="R3640" t="str">
        <f t="shared" si="340"/>
        <v>musical</v>
      </c>
      <c r="S3640" s="14">
        <f t="shared" si="341"/>
        <v>42113.381157407406</v>
      </c>
      <c r="T3640" s="12">
        <f t="shared" si="342"/>
        <v>42053.422824074078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3"/>
        <v>4.0000000000000003E-5</v>
      </c>
      <c r="P3641" s="8">
        <f t="shared" si="338"/>
        <v>1</v>
      </c>
      <c r="Q3641" t="str">
        <f t="shared" si="339"/>
        <v>theater</v>
      </c>
      <c r="R3641" t="str">
        <f t="shared" si="340"/>
        <v>musical</v>
      </c>
      <c r="S3641" s="14">
        <f t="shared" si="341"/>
        <v>42650.382638888885</v>
      </c>
      <c r="T3641" s="12">
        <f t="shared" si="342"/>
        <v>42590.427152777775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3"/>
        <v>5.5E-2</v>
      </c>
      <c r="P3642" s="8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4">
        <f t="shared" si="341"/>
        <v>42134.531597222223</v>
      </c>
      <c r="T3642" s="12">
        <f t="shared" si="342"/>
        <v>42104.531597222223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3"/>
        <v>0</v>
      </c>
      <c r="P3643" s="8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4">
        <f t="shared" si="341"/>
        <v>41916.958333333336</v>
      </c>
      <c r="T3643" s="12">
        <f t="shared" si="342"/>
        <v>41899.377071759263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3"/>
        <v>2.1428571428571429E-2</v>
      </c>
      <c r="P3644" s="8">
        <f t="shared" si="338"/>
        <v>7.5</v>
      </c>
      <c r="Q3644" t="str">
        <f t="shared" si="339"/>
        <v>theater</v>
      </c>
      <c r="R3644" t="str">
        <f t="shared" si="340"/>
        <v>musical</v>
      </c>
      <c r="S3644" s="14">
        <f t="shared" si="341"/>
        <v>42338.458333333328</v>
      </c>
      <c r="T3644" s="12">
        <f t="shared" si="342"/>
        <v>42297.566284722227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3"/>
        <v>0</v>
      </c>
      <c r="P3645" s="8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4">
        <f t="shared" si="341"/>
        <v>42324.935636574075</v>
      </c>
      <c r="T3645" s="12">
        <f t="shared" si="342"/>
        <v>42284.893969907411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3"/>
        <v>0.16420000000000001</v>
      </c>
      <c r="P3646" s="8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4">
        <f t="shared" si="341"/>
        <v>42436.957638888889</v>
      </c>
      <c r="T3646" s="12">
        <f t="shared" si="342"/>
        <v>42408.991747685184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3"/>
        <v>1E-3</v>
      </c>
      <c r="P3647" s="8">
        <f t="shared" si="338"/>
        <v>1</v>
      </c>
      <c r="Q3647" t="str">
        <f t="shared" si="339"/>
        <v>theater</v>
      </c>
      <c r="R3647" t="str">
        <f t="shared" si="340"/>
        <v>musical</v>
      </c>
      <c r="S3647" s="14">
        <f t="shared" si="341"/>
        <v>42695.762013888889</v>
      </c>
      <c r="T3647" s="12">
        <f t="shared" si="342"/>
        <v>42665.720347222217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3"/>
        <v>4.8099999999999997E-2</v>
      </c>
      <c r="P3648" s="8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4">
        <f t="shared" si="341"/>
        <v>42171.729166666672</v>
      </c>
      <c r="T3648" s="12">
        <f t="shared" si="342"/>
        <v>42140.171319444446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3"/>
        <v>0.06</v>
      </c>
      <c r="P3649" s="8">
        <f t="shared" si="338"/>
        <v>15</v>
      </c>
      <c r="Q3649" t="str">
        <f t="shared" si="339"/>
        <v>theater</v>
      </c>
      <c r="R3649" t="str">
        <f t="shared" si="340"/>
        <v>musical</v>
      </c>
      <c r="S3649" s="14">
        <f t="shared" si="341"/>
        <v>42643.499155092592</v>
      </c>
      <c r="T3649" s="12">
        <f t="shared" si="342"/>
        <v>42598.499155092592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3"/>
        <v>1.003825</v>
      </c>
      <c r="P3650" s="8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4">
        <f t="shared" si="341"/>
        <v>41917.042187500003</v>
      </c>
      <c r="T3650" s="12">
        <f t="shared" si="342"/>
        <v>41887.042187500003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3"/>
        <v>1.04</v>
      </c>
      <c r="P3651" s="8">
        <f t="shared" ref="P3651:P3714" si="344">E3651/L3651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14">
        <f t="shared" ref="S3651:S3714" si="347">(((I3651/60)/60)/24)+DATE(1970,1,1)+(-6/24)</f>
        <v>41806.462893518517</v>
      </c>
      <c r="T3651" s="12">
        <f t="shared" ref="T3651:T3714" si="348">(((J3651/60)/60)/24)+DATE(1970,1,1)+(-6/24)</f>
        <v>41780.462893518517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349">E3652/D3652</f>
        <v>1</v>
      </c>
      <c r="P3652" s="8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4">
        <f t="shared" si="347"/>
        <v>42402.228981481487</v>
      </c>
      <c r="T3652" s="12">
        <f t="shared" si="348"/>
        <v>42381.228981481487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9"/>
        <v>1.04</v>
      </c>
      <c r="P3653" s="8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4">
        <f t="shared" si="347"/>
        <v>41861.415972222225</v>
      </c>
      <c r="T3653" s="12">
        <f t="shared" si="348"/>
        <v>41828.396319444444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9"/>
        <v>2.5066666666666668</v>
      </c>
      <c r="P3654" s="8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4">
        <f t="shared" si="347"/>
        <v>42606.915972222225</v>
      </c>
      <c r="T3654" s="12">
        <f t="shared" si="348"/>
        <v>42596.394699074073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9"/>
        <v>1.0049999999999999</v>
      </c>
      <c r="P3655" s="8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4">
        <f t="shared" si="347"/>
        <v>42221.113506944443</v>
      </c>
      <c r="T3655" s="12">
        <f t="shared" si="348"/>
        <v>42191.113506944443</v>
      </c>
    </row>
    <row r="3656" spans="1:20" ht="8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9"/>
        <v>1.744</v>
      </c>
      <c r="P3656" s="8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4">
        <f t="shared" si="347"/>
        <v>42463.458333333328</v>
      </c>
      <c r="T3656" s="12">
        <f t="shared" si="348"/>
        <v>42440.166504629626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9"/>
        <v>1.1626000000000001</v>
      </c>
      <c r="P3657" s="8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4">
        <f t="shared" si="347"/>
        <v>42203.040972222225</v>
      </c>
      <c r="T3657" s="12">
        <f t="shared" si="348"/>
        <v>42173.553217592591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9"/>
        <v>1.0582</v>
      </c>
      <c r="P3658" s="8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4">
        <f t="shared" si="347"/>
        <v>42767.707638888889</v>
      </c>
      <c r="T3658" s="12">
        <f t="shared" si="348"/>
        <v>42737.660138888896</v>
      </c>
    </row>
    <row r="3659" spans="1:20" ht="6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9"/>
        <v>1.1074999999999999</v>
      </c>
      <c r="P3659" s="8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4">
        <f t="shared" si="347"/>
        <v>42522.654166666667</v>
      </c>
      <c r="T3659" s="12">
        <f t="shared" si="348"/>
        <v>42499.379849537043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9"/>
        <v>1.0066666666666666</v>
      </c>
      <c r="P3660" s="8">
        <f t="shared" si="344"/>
        <v>75.5</v>
      </c>
      <c r="Q3660" t="str">
        <f t="shared" si="345"/>
        <v>theater</v>
      </c>
      <c r="R3660" t="str">
        <f t="shared" si="346"/>
        <v>plays</v>
      </c>
      <c r="S3660" s="14">
        <f t="shared" si="347"/>
        <v>41821.915972222225</v>
      </c>
      <c r="T3660" s="12">
        <f t="shared" si="348"/>
        <v>41775.608564814815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9"/>
        <v>1.0203333333333333</v>
      </c>
      <c r="P3661" s="8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4">
        <f t="shared" si="347"/>
        <v>42082.360416666663</v>
      </c>
      <c r="T3661" s="12">
        <f t="shared" si="348"/>
        <v>42055.027199074073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9"/>
        <v>1</v>
      </c>
      <c r="P3662" s="8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4">
        <f t="shared" si="347"/>
        <v>41996.631076388891</v>
      </c>
      <c r="T3662" s="12">
        <f t="shared" si="348"/>
        <v>41971.631076388891</v>
      </c>
    </row>
    <row r="3663" spans="1:20" ht="6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9"/>
        <v>1.1100000000000001</v>
      </c>
      <c r="P3663" s="8">
        <f t="shared" si="344"/>
        <v>92.5</v>
      </c>
      <c r="Q3663" t="str">
        <f t="shared" si="345"/>
        <v>theater</v>
      </c>
      <c r="R3663" t="str">
        <f t="shared" si="346"/>
        <v>plays</v>
      </c>
      <c r="S3663" s="14">
        <f t="shared" si="347"/>
        <v>42469.916666666672</v>
      </c>
      <c r="T3663" s="12">
        <f t="shared" si="348"/>
        <v>42447.646666666667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9"/>
        <v>1.0142500000000001</v>
      </c>
      <c r="P3664" s="8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4">
        <f t="shared" si="347"/>
        <v>42093.928402777776</v>
      </c>
      <c r="T3664" s="12">
        <f t="shared" si="348"/>
        <v>42063.970069444447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9"/>
        <v>1.04</v>
      </c>
      <c r="P3665" s="8">
        <f t="shared" si="344"/>
        <v>26</v>
      </c>
      <c r="Q3665" t="str">
        <f t="shared" si="345"/>
        <v>theater</v>
      </c>
      <c r="R3665" t="str">
        <f t="shared" si="346"/>
        <v>plays</v>
      </c>
      <c r="S3665" s="14">
        <f t="shared" si="347"/>
        <v>42725.243402777778</v>
      </c>
      <c r="T3665" s="12">
        <f t="shared" si="348"/>
        <v>42665.201736111107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9"/>
        <v>1.09375</v>
      </c>
      <c r="P3666" s="8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4">
        <f t="shared" si="347"/>
        <v>42536.998715277776</v>
      </c>
      <c r="T3666" s="12">
        <f t="shared" si="348"/>
        <v>42522.998715277776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9"/>
        <v>1.1516129032258065</v>
      </c>
      <c r="P3667" s="8">
        <f t="shared" si="344"/>
        <v>51</v>
      </c>
      <c r="Q3667" t="str">
        <f t="shared" si="345"/>
        <v>theater</v>
      </c>
      <c r="R3667" t="str">
        <f t="shared" si="346"/>
        <v>plays</v>
      </c>
      <c r="S3667" s="14">
        <f t="shared" si="347"/>
        <v>42305.579166666663</v>
      </c>
      <c r="T3667" s="12">
        <f t="shared" si="348"/>
        <v>42294.558124999996</v>
      </c>
    </row>
    <row r="3668" spans="1:20" ht="33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9"/>
        <v>1</v>
      </c>
      <c r="P3668" s="8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4">
        <f t="shared" si="347"/>
        <v>41844.041666666664</v>
      </c>
      <c r="T3668" s="12">
        <f t="shared" si="348"/>
        <v>41822.65488425926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9"/>
        <v>1.0317033333333334</v>
      </c>
      <c r="P3669" s="8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4">
        <f t="shared" si="347"/>
        <v>42203.720127314817</v>
      </c>
      <c r="T3669" s="12">
        <f t="shared" si="348"/>
        <v>42173.720127314817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9"/>
        <v>1.0349999999999999</v>
      </c>
      <c r="P3670" s="8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4">
        <f t="shared" si="347"/>
        <v>42208.522916666669</v>
      </c>
      <c r="T3670" s="12">
        <f t="shared" si="348"/>
        <v>42185.306157407409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9"/>
        <v>1.3819999999999999</v>
      </c>
      <c r="P3671" s="8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4">
        <f t="shared" si="347"/>
        <v>42166.425196759257</v>
      </c>
      <c r="T3671" s="12">
        <f t="shared" si="348"/>
        <v>42136.425196759257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9"/>
        <v>1.0954545454545455</v>
      </c>
      <c r="P3672" s="8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4">
        <f t="shared" si="347"/>
        <v>42155.708333333328</v>
      </c>
      <c r="T3672" s="12">
        <f t="shared" si="348"/>
        <v>42142.264016203699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9"/>
        <v>1.0085714285714287</v>
      </c>
      <c r="P3673" s="8">
        <f t="shared" si="344"/>
        <v>88.25</v>
      </c>
      <c r="Q3673" t="str">
        <f t="shared" si="345"/>
        <v>theater</v>
      </c>
      <c r="R3673" t="str">
        <f t="shared" si="346"/>
        <v>plays</v>
      </c>
      <c r="S3673" s="14">
        <f t="shared" si="347"/>
        <v>41840.915972222225</v>
      </c>
      <c r="T3673" s="12">
        <f t="shared" si="348"/>
        <v>41820.37809027778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9"/>
        <v>1.0153333333333334</v>
      </c>
      <c r="P3674" s="8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4">
        <f t="shared" si="347"/>
        <v>41908.696574074071</v>
      </c>
      <c r="T3674" s="12">
        <f t="shared" si="348"/>
        <v>41878.696574074071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9"/>
        <v>1.13625</v>
      </c>
      <c r="P3675" s="8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4">
        <f t="shared" si="347"/>
        <v>41948.286111111112</v>
      </c>
      <c r="T3675" s="12">
        <f t="shared" si="348"/>
        <v>41914.045104166667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9"/>
        <v>1</v>
      </c>
      <c r="P3676" s="8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4">
        <f t="shared" si="347"/>
        <v>42616.623020833329</v>
      </c>
      <c r="T3676" s="12">
        <f t="shared" si="348"/>
        <v>42556.623020833329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9"/>
        <v>1.4</v>
      </c>
      <c r="P3677" s="8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4">
        <f t="shared" si="347"/>
        <v>42505.708333333328</v>
      </c>
      <c r="T3677" s="12">
        <f t="shared" si="348"/>
        <v>42493.347013888888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9"/>
        <v>1.2875000000000001</v>
      </c>
      <c r="P3678" s="8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4">
        <f t="shared" si="347"/>
        <v>41894.565787037034</v>
      </c>
      <c r="T3678" s="12">
        <f t="shared" si="348"/>
        <v>41876.565787037034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9"/>
        <v>1.0290416666666666</v>
      </c>
      <c r="P3679" s="8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4">
        <f t="shared" si="347"/>
        <v>41822.915972222225</v>
      </c>
      <c r="T3679" s="12">
        <f t="shared" si="348"/>
        <v>41802.324282407404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9"/>
        <v>1.0249999999999999</v>
      </c>
      <c r="P3680" s="8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4">
        <f t="shared" si="347"/>
        <v>42155.281226851846</v>
      </c>
      <c r="T3680" s="12">
        <f t="shared" si="348"/>
        <v>42120.281226851846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9"/>
        <v>1.101</v>
      </c>
      <c r="P3681" s="8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4">
        <f t="shared" si="347"/>
        <v>41820.957638888889</v>
      </c>
      <c r="T3681" s="12">
        <f t="shared" si="348"/>
        <v>41786.511354166665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9"/>
        <v>1.1276666666666666</v>
      </c>
      <c r="P3682" s="8">
        <f t="shared" si="344"/>
        <v>99.5</v>
      </c>
      <c r="Q3682" t="str">
        <f t="shared" si="345"/>
        <v>theater</v>
      </c>
      <c r="R3682" t="str">
        <f t="shared" si="346"/>
        <v>plays</v>
      </c>
      <c r="S3682" s="14">
        <f t="shared" si="347"/>
        <v>42648.204097222217</v>
      </c>
      <c r="T3682" s="12">
        <f t="shared" si="348"/>
        <v>42627.204097222217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9"/>
        <v>1.119</v>
      </c>
      <c r="P3683" s="8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4">
        <f t="shared" si="347"/>
        <v>42384.401504629626</v>
      </c>
      <c r="T3683" s="12">
        <f t="shared" si="348"/>
        <v>42374.401504629626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9"/>
        <v>1.3919999999999999</v>
      </c>
      <c r="P3684" s="8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4">
        <f t="shared" si="347"/>
        <v>41806.040972222225</v>
      </c>
      <c r="T3684" s="12">
        <f t="shared" si="348"/>
        <v>41772.435393518521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9"/>
        <v>1.1085714285714285</v>
      </c>
      <c r="P3685" s="8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4">
        <f t="shared" si="347"/>
        <v>42662.866851851853</v>
      </c>
      <c r="T3685" s="12">
        <f t="shared" si="348"/>
        <v>42632.866851851853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9"/>
        <v>1.3906666666666667</v>
      </c>
      <c r="P3686" s="8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4">
        <f t="shared" si="347"/>
        <v>42248.930393518516</v>
      </c>
      <c r="T3686" s="12">
        <f t="shared" si="348"/>
        <v>42218.930393518516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9"/>
        <v>1.0569999999999999</v>
      </c>
      <c r="P3687" s="8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4">
        <f t="shared" si="347"/>
        <v>41778.625</v>
      </c>
      <c r="T3687" s="12">
        <f t="shared" si="348"/>
        <v>41753.343275462961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9"/>
        <v>1.0142857142857142</v>
      </c>
      <c r="P3688" s="8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4">
        <f t="shared" si="347"/>
        <v>42244.915972222225</v>
      </c>
      <c r="T3688" s="12">
        <f t="shared" si="348"/>
        <v>42230.412731481483</v>
      </c>
    </row>
    <row r="3689" spans="1:20" ht="6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9"/>
        <v>1.0024500000000001</v>
      </c>
      <c r="P3689" s="8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4">
        <f t="shared" si="347"/>
        <v>41816.968229166669</v>
      </c>
      <c r="T3689" s="12">
        <f t="shared" si="348"/>
        <v>41786.968229166669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9"/>
        <v>1.0916666666666666</v>
      </c>
      <c r="P3690" s="8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4">
        <f t="shared" si="347"/>
        <v>41859.537083333329</v>
      </c>
      <c r="T3690" s="12">
        <f t="shared" si="348"/>
        <v>41829.537083333329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9"/>
        <v>1.1833333333333333</v>
      </c>
      <c r="P3691" s="8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4">
        <f t="shared" si="347"/>
        <v>42176.684027777781</v>
      </c>
      <c r="T3691" s="12">
        <f t="shared" si="348"/>
        <v>42147.576840277776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9"/>
        <v>1.2</v>
      </c>
      <c r="P3692" s="8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4">
        <f t="shared" si="347"/>
        <v>41970.389849537038</v>
      </c>
      <c r="T3692" s="12">
        <f t="shared" si="348"/>
        <v>41940.348182870373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9"/>
        <v>1.2796000000000001</v>
      </c>
      <c r="P3693" s="8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4">
        <f t="shared" si="347"/>
        <v>42064.957638888889</v>
      </c>
      <c r="T3693" s="12">
        <f t="shared" si="348"/>
        <v>42020.450567129628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9"/>
        <v>1.26</v>
      </c>
      <c r="P3694" s="8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4">
        <f t="shared" si="347"/>
        <v>41900.75</v>
      </c>
      <c r="T3694" s="12">
        <f t="shared" si="348"/>
        <v>41891.71503472222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9"/>
        <v>1.2912912912912913</v>
      </c>
      <c r="P3695" s="8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4">
        <f t="shared" si="347"/>
        <v>42338.6875</v>
      </c>
      <c r="T3695" s="12">
        <f t="shared" si="348"/>
        <v>42308.941307870366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9"/>
        <v>1.0742857142857143</v>
      </c>
      <c r="P3696" s="8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4">
        <f t="shared" si="347"/>
        <v>42526.833333333328</v>
      </c>
      <c r="T3696" s="12">
        <f t="shared" si="348"/>
        <v>42489.883877314816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9"/>
        <v>1.00125</v>
      </c>
      <c r="P3697" s="8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4">
        <f t="shared" si="347"/>
        <v>42015.620486111111</v>
      </c>
      <c r="T3697" s="12">
        <f t="shared" si="348"/>
        <v>41995.620486111111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9"/>
        <v>1.55</v>
      </c>
      <c r="P3698" s="8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4">
        <f t="shared" si="347"/>
        <v>42048.367083333331</v>
      </c>
      <c r="T3698" s="12">
        <f t="shared" si="348"/>
        <v>41988.367083333331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9"/>
        <v>1.08</v>
      </c>
      <c r="P3699" s="8">
        <f t="shared" si="344"/>
        <v>72</v>
      </c>
      <c r="Q3699" t="str">
        <f t="shared" si="345"/>
        <v>theater</v>
      </c>
      <c r="R3699" t="str">
        <f t="shared" si="346"/>
        <v>plays</v>
      </c>
      <c r="S3699" s="14">
        <f t="shared" si="347"/>
        <v>42500.215833333335</v>
      </c>
      <c r="T3699" s="12">
        <f t="shared" si="348"/>
        <v>42479.215833333335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9"/>
        <v>1.1052</v>
      </c>
      <c r="P3700" s="8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4">
        <f t="shared" si="347"/>
        <v>42431.556562500002</v>
      </c>
      <c r="T3700" s="12">
        <f t="shared" si="348"/>
        <v>42401.556562500002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9"/>
        <v>1.008</v>
      </c>
      <c r="P3701" s="8">
        <f t="shared" si="344"/>
        <v>63</v>
      </c>
      <c r="Q3701" t="str">
        <f t="shared" si="345"/>
        <v>theater</v>
      </c>
      <c r="R3701" t="str">
        <f t="shared" si="346"/>
        <v>plays</v>
      </c>
      <c r="S3701" s="14">
        <f t="shared" si="347"/>
        <v>41927.352037037039</v>
      </c>
      <c r="T3701" s="12">
        <f t="shared" si="348"/>
        <v>41897.352037037039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9"/>
        <v>1.212</v>
      </c>
      <c r="P3702" s="8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4">
        <f t="shared" si="347"/>
        <v>41912.416666666664</v>
      </c>
      <c r="T3702" s="12">
        <f t="shared" si="348"/>
        <v>41882.335648148146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9"/>
        <v>1.0033333333333334</v>
      </c>
      <c r="P3703" s="8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4">
        <f t="shared" si="347"/>
        <v>42159.291585648149</v>
      </c>
      <c r="T3703" s="12">
        <f t="shared" si="348"/>
        <v>42129.291585648149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9"/>
        <v>1.0916666666666666</v>
      </c>
      <c r="P3704" s="8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4">
        <f t="shared" si="347"/>
        <v>42561.707638888889</v>
      </c>
      <c r="T3704" s="12">
        <f t="shared" si="348"/>
        <v>42524.28800925926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9"/>
        <v>1.2342857142857142</v>
      </c>
      <c r="P3705" s="8">
        <f t="shared" si="344"/>
        <v>43.2</v>
      </c>
      <c r="Q3705" t="str">
        <f t="shared" si="345"/>
        <v>theater</v>
      </c>
      <c r="R3705" t="str">
        <f t="shared" si="346"/>
        <v>plays</v>
      </c>
      <c r="S3705" s="14">
        <f t="shared" si="347"/>
        <v>42595.040972222225</v>
      </c>
      <c r="T3705" s="12">
        <f t="shared" si="348"/>
        <v>42556.254490740743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9"/>
        <v>1.3633666666666666</v>
      </c>
      <c r="P3706" s="8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4">
        <f t="shared" si="347"/>
        <v>42521.439745370371</v>
      </c>
      <c r="T3706" s="12">
        <f t="shared" si="348"/>
        <v>42461.439745370371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9"/>
        <v>1.0346657233816767</v>
      </c>
      <c r="P3707" s="8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4">
        <f t="shared" si="347"/>
        <v>41813.5</v>
      </c>
      <c r="T3707" s="12">
        <f t="shared" si="348"/>
        <v>41792.292986111112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9"/>
        <v>1.2133333333333334</v>
      </c>
      <c r="P3708" s="8">
        <f t="shared" si="344"/>
        <v>140</v>
      </c>
      <c r="Q3708" t="str">
        <f t="shared" si="345"/>
        <v>theater</v>
      </c>
      <c r="R3708" t="str">
        <f t="shared" si="346"/>
        <v>plays</v>
      </c>
      <c r="S3708" s="14">
        <f t="shared" si="347"/>
        <v>41894.663761574076</v>
      </c>
      <c r="T3708" s="12">
        <f t="shared" si="348"/>
        <v>41879.663761574076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9"/>
        <v>1.86</v>
      </c>
      <c r="P3709" s="8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4">
        <f t="shared" si="347"/>
        <v>42572.976388888885</v>
      </c>
      <c r="T3709" s="12">
        <f t="shared" si="348"/>
        <v>42551.798356481479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9"/>
        <v>3</v>
      </c>
      <c r="P3710" s="8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4">
        <f t="shared" si="347"/>
        <v>41823.892199074071</v>
      </c>
      <c r="T3710" s="12">
        <f t="shared" si="348"/>
        <v>41809.892199074071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9"/>
        <v>1.0825</v>
      </c>
      <c r="P3711" s="8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4">
        <f t="shared" si="347"/>
        <v>41815.457708333335</v>
      </c>
      <c r="T3711" s="12">
        <f t="shared" si="348"/>
        <v>41785.457708333335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9"/>
        <v>1.4115384615384616</v>
      </c>
      <c r="P3712" s="8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4">
        <f t="shared" si="347"/>
        <v>42097.326249999998</v>
      </c>
      <c r="T3712" s="12">
        <f t="shared" si="348"/>
        <v>42072.326249999998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9"/>
        <v>1.1399999999999999</v>
      </c>
      <c r="P3713" s="8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4">
        <f t="shared" si="347"/>
        <v>41805.416666666664</v>
      </c>
      <c r="T3713" s="12">
        <f t="shared" si="348"/>
        <v>41779.474224537036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9"/>
        <v>1.5373333333333334</v>
      </c>
      <c r="P3714" s="8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4">
        <f t="shared" si="347"/>
        <v>42155.040972222225</v>
      </c>
      <c r="T3714" s="12">
        <f t="shared" si="348"/>
        <v>42133.922071759262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9"/>
        <v>1.0149999999999999</v>
      </c>
      <c r="P3715" s="8">
        <f t="shared" ref="P3715:P3778" si="350">E3715/L3715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14">
        <f t="shared" ref="S3715:S3778" si="353">(((I3715/60)/60)/24)+DATE(1970,1,1)+(-6/24)</f>
        <v>42525.488032407404</v>
      </c>
      <c r="T3715" s="12">
        <f t="shared" ref="T3715:T3778" si="354">(((J3715/60)/60)/24)+DATE(1970,1,1)+(-6/24)</f>
        <v>42505.488032407404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355">E3716/D3716</f>
        <v>1.0235000000000001</v>
      </c>
      <c r="P3716" s="8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4">
        <f t="shared" si="353"/>
        <v>42149.915972222225</v>
      </c>
      <c r="T3716" s="12">
        <f t="shared" si="354"/>
        <v>42118.306331018524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5"/>
        <v>1.0257142857142858</v>
      </c>
      <c r="P3717" s="8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4">
        <f t="shared" si="353"/>
        <v>42094.286111111112</v>
      </c>
      <c r="T3717" s="12">
        <f t="shared" si="354"/>
        <v>42036.745590277773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5"/>
        <v>1.5575000000000001</v>
      </c>
      <c r="P3718" s="8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4">
        <f t="shared" si="353"/>
        <v>42390.637835648144</v>
      </c>
      <c r="T3718" s="12">
        <f t="shared" si="354"/>
        <v>42360.637835648144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5"/>
        <v>1.0075000000000001</v>
      </c>
      <c r="P3719" s="8">
        <f t="shared" si="350"/>
        <v>310</v>
      </c>
      <c r="Q3719" t="str">
        <f t="shared" si="351"/>
        <v>theater</v>
      </c>
      <c r="R3719" t="str">
        <f t="shared" si="352"/>
        <v>plays</v>
      </c>
      <c r="S3719" s="14">
        <f t="shared" si="353"/>
        <v>42133.616307870368</v>
      </c>
      <c r="T3719" s="12">
        <f t="shared" si="354"/>
        <v>42102.616307870368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5"/>
        <v>2.3940000000000001</v>
      </c>
      <c r="P3720" s="8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4">
        <f t="shared" si="353"/>
        <v>42062.466145833328</v>
      </c>
      <c r="T3720" s="12">
        <f t="shared" si="354"/>
        <v>42032.466145833328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5"/>
        <v>2.1</v>
      </c>
      <c r="P3721" s="8">
        <f t="shared" si="350"/>
        <v>105</v>
      </c>
      <c r="Q3721" t="str">
        <f t="shared" si="351"/>
        <v>theater</v>
      </c>
      <c r="R3721" t="str">
        <f t="shared" si="352"/>
        <v>plays</v>
      </c>
      <c r="S3721" s="14">
        <f t="shared" si="353"/>
        <v>42177.479930555557</v>
      </c>
      <c r="T3721" s="12">
        <f t="shared" si="354"/>
        <v>42147.479930555557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5"/>
        <v>1.0451515151515152</v>
      </c>
      <c r="P3722" s="8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4">
        <f t="shared" si="353"/>
        <v>42187.743125000001</v>
      </c>
      <c r="T3722" s="12">
        <f t="shared" si="354"/>
        <v>42165.743125000001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5"/>
        <v>1.008</v>
      </c>
      <c r="P3723" s="8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4">
        <f t="shared" si="353"/>
        <v>41948.727824074071</v>
      </c>
      <c r="T3723" s="12">
        <f t="shared" si="354"/>
        <v>41927.686157407406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5"/>
        <v>1.1120000000000001</v>
      </c>
      <c r="P3724" s="8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4">
        <f t="shared" si="353"/>
        <v>42411.707638888889</v>
      </c>
      <c r="T3724" s="12">
        <f t="shared" si="354"/>
        <v>42381.421840277777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5"/>
        <v>1.0204444444444445</v>
      </c>
      <c r="P3725" s="8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4">
        <f t="shared" si="353"/>
        <v>41973.544699074075</v>
      </c>
      <c r="T3725" s="12">
        <f t="shared" si="354"/>
        <v>41943.503032407411</v>
      </c>
    </row>
    <row r="3726" spans="1:20" ht="6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5"/>
        <v>1.0254767441860466</v>
      </c>
      <c r="P3726" s="8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4">
        <f t="shared" si="353"/>
        <v>42494.708333333328</v>
      </c>
      <c r="T3726" s="12">
        <f t="shared" si="354"/>
        <v>42465.241435185191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5"/>
        <v>1.27</v>
      </c>
      <c r="P3727" s="8">
        <f t="shared" si="350"/>
        <v>25.4</v>
      </c>
      <c r="Q3727" t="str">
        <f t="shared" si="351"/>
        <v>theater</v>
      </c>
      <c r="R3727" t="str">
        <f t="shared" si="352"/>
        <v>plays</v>
      </c>
      <c r="S3727" s="14">
        <f t="shared" si="353"/>
        <v>42418.645833333328</v>
      </c>
      <c r="T3727" s="12">
        <f t="shared" si="354"/>
        <v>42401.695219907408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5"/>
        <v>3.3870588235294119</v>
      </c>
      <c r="P3728" s="8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4">
        <f t="shared" si="353"/>
        <v>42489.625</v>
      </c>
      <c r="T3728" s="12">
        <f t="shared" si="354"/>
        <v>42461.890868055561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5"/>
        <v>1.0075000000000001</v>
      </c>
      <c r="P3729" s="8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4">
        <f t="shared" si="353"/>
        <v>42662.954861111109</v>
      </c>
      <c r="T3729" s="12">
        <f t="shared" si="354"/>
        <v>42632.098310185189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5"/>
        <v>9.3100000000000002E-2</v>
      </c>
      <c r="P3730" s="8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4">
        <f t="shared" si="353"/>
        <v>42234.921018518522</v>
      </c>
      <c r="T3730" s="12">
        <f t="shared" si="354"/>
        <v>42204.921018518522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5"/>
        <v>7.2400000000000006E-2</v>
      </c>
      <c r="P3731" s="8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4">
        <f t="shared" si="353"/>
        <v>42085.91333333333</v>
      </c>
      <c r="T3731" s="12">
        <f t="shared" si="354"/>
        <v>42040.955000000002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5"/>
        <v>0.1</v>
      </c>
      <c r="P3732" s="8">
        <f t="shared" si="350"/>
        <v>100</v>
      </c>
      <c r="Q3732" t="str">
        <f t="shared" si="351"/>
        <v>theater</v>
      </c>
      <c r="R3732" t="str">
        <f t="shared" si="352"/>
        <v>plays</v>
      </c>
      <c r="S3732" s="14">
        <f t="shared" si="353"/>
        <v>42233.427766203706</v>
      </c>
      <c r="T3732" s="12">
        <f t="shared" si="354"/>
        <v>42203.427766203706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5"/>
        <v>0.11272727272727273</v>
      </c>
      <c r="P3733" s="8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4">
        <f t="shared" si="353"/>
        <v>42013.890972222223</v>
      </c>
      <c r="T3733" s="12">
        <f t="shared" si="354"/>
        <v>41983.502847222218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5"/>
        <v>0.15411764705882353</v>
      </c>
      <c r="P3734" s="8">
        <f t="shared" si="350"/>
        <v>32.75</v>
      </c>
      <c r="Q3734" t="str">
        <f t="shared" si="351"/>
        <v>theater</v>
      </c>
      <c r="R3734" t="str">
        <f t="shared" si="352"/>
        <v>plays</v>
      </c>
      <c r="S3734" s="14">
        <f t="shared" si="353"/>
        <v>42028.25</v>
      </c>
      <c r="T3734" s="12">
        <f t="shared" si="354"/>
        <v>41968.427465277782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5"/>
        <v>0</v>
      </c>
      <c r="P3735" s="8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4">
        <f t="shared" si="353"/>
        <v>42112.6875</v>
      </c>
      <c r="T3735" s="12">
        <f t="shared" si="354"/>
        <v>42102.774398148147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5"/>
        <v>0.28466666666666668</v>
      </c>
      <c r="P3736" s="8">
        <f t="shared" si="350"/>
        <v>61</v>
      </c>
      <c r="Q3736" t="str">
        <f t="shared" si="351"/>
        <v>theater</v>
      </c>
      <c r="R3736" t="str">
        <f t="shared" si="352"/>
        <v>plays</v>
      </c>
      <c r="S3736" s="14">
        <f t="shared" si="353"/>
        <v>42149.651574074072</v>
      </c>
      <c r="T3736" s="12">
        <f t="shared" si="354"/>
        <v>42089.651574074072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5"/>
        <v>0.13333333333333333</v>
      </c>
      <c r="P3737" s="8">
        <f t="shared" si="350"/>
        <v>10</v>
      </c>
      <c r="Q3737" t="str">
        <f t="shared" si="351"/>
        <v>theater</v>
      </c>
      <c r="R3737" t="str">
        <f t="shared" si="352"/>
        <v>plays</v>
      </c>
      <c r="S3737" s="14">
        <f t="shared" si="353"/>
        <v>42152.443159722221</v>
      </c>
      <c r="T3737" s="12">
        <f t="shared" si="354"/>
        <v>42122.443159722221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5"/>
        <v>6.6666666666666671E-3</v>
      </c>
      <c r="P3738" s="8">
        <f t="shared" si="350"/>
        <v>10</v>
      </c>
      <c r="Q3738" t="str">
        <f t="shared" si="351"/>
        <v>theater</v>
      </c>
      <c r="R3738" t="str">
        <f t="shared" si="352"/>
        <v>plays</v>
      </c>
      <c r="S3738" s="14">
        <f t="shared" si="353"/>
        <v>42086.5</v>
      </c>
      <c r="T3738" s="12">
        <f t="shared" si="354"/>
        <v>42048.461724537032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5"/>
        <v>0.21428571428571427</v>
      </c>
      <c r="P3739" s="8">
        <f t="shared" si="350"/>
        <v>37.5</v>
      </c>
      <c r="Q3739" t="str">
        <f t="shared" si="351"/>
        <v>theater</v>
      </c>
      <c r="R3739" t="str">
        <f t="shared" si="352"/>
        <v>plays</v>
      </c>
      <c r="S3739" s="14">
        <f t="shared" si="353"/>
        <v>42320.040972222225</v>
      </c>
      <c r="T3739" s="12">
        <f t="shared" si="354"/>
        <v>42297.441006944442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5"/>
        <v>0.18</v>
      </c>
      <c r="P3740" s="8">
        <f t="shared" si="350"/>
        <v>45</v>
      </c>
      <c r="Q3740" t="str">
        <f t="shared" si="351"/>
        <v>theater</v>
      </c>
      <c r="R3740" t="str">
        <f t="shared" si="352"/>
        <v>plays</v>
      </c>
      <c r="S3740" s="14">
        <f t="shared" si="353"/>
        <v>41835.666666666664</v>
      </c>
      <c r="T3740" s="12">
        <f t="shared" si="354"/>
        <v>41813.688715277778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5"/>
        <v>0.20125000000000001</v>
      </c>
      <c r="P3741" s="8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4">
        <f t="shared" si="353"/>
        <v>42568.199861111112</v>
      </c>
      <c r="T3741" s="12">
        <f t="shared" si="354"/>
        <v>42548.199861111112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5"/>
        <v>0.17899999999999999</v>
      </c>
      <c r="P3742" s="8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4">
        <f t="shared" si="353"/>
        <v>41862.829143518517</v>
      </c>
      <c r="T3742" s="12">
        <f t="shared" si="354"/>
        <v>41832.839756944442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5"/>
        <v>0</v>
      </c>
      <c r="P3743" s="8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4">
        <f t="shared" si="353"/>
        <v>42355.670717592591</v>
      </c>
      <c r="T3743" s="12">
        <f t="shared" si="354"/>
        <v>42325.670717592591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5"/>
        <v>0.02</v>
      </c>
      <c r="P3744" s="8">
        <f t="shared" si="350"/>
        <v>25</v>
      </c>
      <c r="Q3744" t="str">
        <f t="shared" si="351"/>
        <v>theater</v>
      </c>
      <c r="R3744" t="str">
        <f t="shared" si="352"/>
        <v>plays</v>
      </c>
      <c r="S3744" s="14">
        <f t="shared" si="353"/>
        <v>41887.964629629627</v>
      </c>
      <c r="T3744" s="12">
        <f t="shared" si="354"/>
        <v>41857.964629629627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5"/>
        <v>0</v>
      </c>
      <c r="P3745" s="8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4">
        <f t="shared" si="353"/>
        <v>41823.460231481484</v>
      </c>
      <c r="T3745" s="12">
        <f t="shared" si="354"/>
        <v>41793.460231481484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5"/>
        <v>0</v>
      </c>
      <c r="P3746" s="8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4">
        <f t="shared" si="353"/>
        <v>41824.915972222225</v>
      </c>
      <c r="T3746" s="12">
        <f t="shared" si="354"/>
        <v>41793.564259259263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5"/>
        <v>0.1</v>
      </c>
      <c r="P3747" s="8">
        <f t="shared" si="350"/>
        <v>10</v>
      </c>
      <c r="Q3747" t="str">
        <f t="shared" si="351"/>
        <v>theater</v>
      </c>
      <c r="R3747" t="str">
        <f t="shared" si="352"/>
        <v>plays</v>
      </c>
      <c r="S3747" s="14">
        <f t="shared" si="353"/>
        <v>41861.447939814818</v>
      </c>
      <c r="T3747" s="12">
        <f t="shared" si="354"/>
        <v>41831.447939814818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5"/>
        <v>2.3764705882352941E-2</v>
      </c>
      <c r="P3748" s="8">
        <f t="shared" si="350"/>
        <v>202</v>
      </c>
      <c r="Q3748" t="str">
        <f t="shared" si="351"/>
        <v>theater</v>
      </c>
      <c r="R3748" t="str">
        <f t="shared" si="352"/>
        <v>plays</v>
      </c>
      <c r="S3748" s="14">
        <f t="shared" si="353"/>
        <v>42651.139340277776</v>
      </c>
      <c r="T3748" s="12">
        <f t="shared" si="354"/>
        <v>42621.139340277776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5"/>
        <v>0.01</v>
      </c>
      <c r="P3749" s="8">
        <f t="shared" si="350"/>
        <v>25</v>
      </c>
      <c r="Q3749" t="str">
        <f t="shared" si="351"/>
        <v>theater</v>
      </c>
      <c r="R3749" t="str">
        <f t="shared" si="352"/>
        <v>plays</v>
      </c>
      <c r="S3749" s="14">
        <f t="shared" si="353"/>
        <v>42190.707638888889</v>
      </c>
      <c r="T3749" s="12">
        <f t="shared" si="354"/>
        <v>42164.049722222218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5"/>
        <v>1.0351999999999999</v>
      </c>
      <c r="P3750" s="8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4">
        <f t="shared" si="353"/>
        <v>42415.999305555553</v>
      </c>
      <c r="T3750" s="12">
        <f t="shared" si="354"/>
        <v>42395.456435185188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5"/>
        <v>1.05</v>
      </c>
      <c r="P3751" s="8">
        <f t="shared" si="350"/>
        <v>75</v>
      </c>
      <c r="Q3751" t="str">
        <f t="shared" si="351"/>
        <v>theater</v>
      </c>
      <c r="R3751" t="str">
        <f t="shared" si="352"/>
        <v>musical</v>
      </c>
      <c r="S3751" s="14">
        <f t="shared" si="353"/>
        <v>42488.915972222225</v>
      </c>
      <c r="T3751" s="12">
        <f t="shared" si="354"/>
        <v>42457.877175925925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5"/>
        <v>1.0044999999999999</v>
      </c>
      <c r="P3752" s="8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4">
        <f t="shared" si="353"/>
        <v>42045.082638888889</v>
      </c>
      <c r="T3752" s="12">
        <f t="shared" si="354"/>
        <v>42016.731574074074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5"/>
        <v>1.3260000000000001</v>
      </c>
      <c r="P3753" s="8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4">
        <f t="shared" si="353"/>
        <v>42462.743900462956</v>
      </c>
      <c r="T3753" s="12">
        <f t="shared" si="354"/>
        <v>42402.785567129627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5"/>
        <v>1.1299999999999999</v>
      </c>
      <c r="P3754" s="8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4">
        <f t="shared" si="353"/>
        <v>42659.625</v>
      </c>
      <c r="T3754" s="12">
        <f t="shared" si="354"/>
        <v>42619.552488425921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5"/>
        <v>1.0334000000000001</v>
      </c>
      <c r="P3755" s="8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4">
        <f t="shared" si="353"/>
        <v>42157.75</v>
      </c>
      <c r="T3755" s="12">
        <f t="shared" si="354"/>
        <v>42128.574074074073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5"/>
        <v>1.2</v>
      </c>
      <c r="P3756" s="8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4">
        <f t="shared" si="353"/>
        <v>41845.957638888889</v>
      </c>
      <c r="T3756" s="12">
        <f t="shared" si="354"/>
        <v>41808.631215277775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5"/>
        <v>1.2963636363636364</v>
      </c>
      <c r="P3757" s="8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4">
        <f t="shared" si="353"/>
        <v>42475.616979166662</v>
      </c>
      <c r="T3757" s="12">
        <f t="shared" si="354"/>
        <v>42445.616979166662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5"/>
        <v>1.0111111111111111</v>
      </c>
      <c r="P3758" s="8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4">
        <f t="shared" si="353"/>
        <v>41801.564791666664</v>
      </c>
      <c r="T3758" s="12">
        <f t="shared" si="354"/>
        <v>41771.564791666664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5"/>
        <v>1.0851428571428572</v>
      </c>
      <c r="P3759" s="8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4">
        <f t="shared" si="353"/>
        <v>41974.600868055553</v>
      </c>
      <c r="T3759" s="12">
        <f t="shared" si="354"/>
        <v>41954.600868055553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5"/>
        <v>1.0233333333333334</v>
      </c>
      <c r="P3760" s="8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4">
        <f t="shared" si="353"/>
        <v>41777.958333333336</v>
      </c>
      <c r="T3760" s="12">
        <f t="shared" si="354"/>
        <v>41747.221504629626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5"/>
        <v>1.1024425000000002</v>
      </c>
      <c r="P3761" s="8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4">
        <f t="shared" si="353"/>
        <v>42241.858252314814</v>
      </c>
      <c r="T3761" s="12">
        <f t="shared" si="354"/>
        <v>42181.858252314814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5"/>
        <v>1.010154</v>
      </c>
      <c r="P3762" s="8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4">
        <f t="shared" si="353"/>
        <v>41764.275300925925</v>
      </c>
      <c r="T3762" s="12">
        <f t="shared" si="354"/>
        <v>41739.275300925925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5"/>
        <v>1</v>
      </c>
      <c r="P3763" s="8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4">
        <f t="shared" si="353"/>
        <v>42226.708333333328</v>
      </c>
      <c r="T3763" s="12">
        <f t="shared" si="354"/>
        <v>42173.216863425929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5"/>
        <v>1.0624</v>
      </c>
      <c r="P3764" s="8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4">
        <f t="shared" si="353"/>
        <v>42218.563530092593</v>
      </c>
      <c r="T3764" s="12">
        <f t="shared" si="354"/>
        <v>42193.563530092593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5"/>
        <v>1</v>
      </c>
      <c r="P3765" s="8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4">
        <f t="shared" si="353"/>
        <v>42095.458634259259</v>
      </c>
      <c r="T3765" s="12">
        <f t="shared" si="354"/>
        <v>42065.500300925924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5"/>
        <v>1</v>
      </c>
      <c r="P3766" s="8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4">
        <f t="shared" si="353"/>
        <v>42518.774999999994</v>
      </c>
      <c r="T3766" s="12">
        <f t="shared" si="354"/>
        <v>42499.592962962968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5"/>
        <v>1.1345714285714286</v>
      </c>
      <c r="P3767" s="8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4">
        <f t="shared" si="353"/>
        <v>41850.526412037041</v>
      </c>
      <c r="T3767" s="12">
        <f t="shared" si="354"/>
        <v>41820.526412037041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5"/>
        <v>1.0265010000000001</v>
      </c>
      <c r="P3768" s="8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4">
        <f t="shared" si="353"/>
        <v>41822.917187500003</v>
      </c>
      <c r="T3768" s="12">
        <f t="shared" si="354"/>
        <v>41787.917187500003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5"/>
        <v>1.1675</v>
      </c>
      <c r="P3769" s="8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4">
        <f t="shared" si="353"/>
        <v>42063.957638888889</v>
      </c>
      <c r="T3769" s="12">
        <f t="shared" si="354"/>
        <v>42049.769641203704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5"/>
        <v>1.0765274999999999</v>
      </c>
      <c r="P3770" s="8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4">
        <f t="shared" si="353"/>
        <v>41802.477893518517</v>
      </c>
      <c r="T3770" s="12">
        <f t="shared" si="354"/>
        <v>41772.477893518517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5"/>
        <v>1</v>
      </c>
      <c r="P3771" s="8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4">
        <f t="shared" si="353"/>
        <v>42475.348136574074</v>
      </c>
      <c r="T3771" s="12">
        <f t="shared" si="354"/>
        <v>42445.348136574074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5"/>
        <v>1</v>
      </c>
      <c r="P3772" s="8">
        <f t="shared" si="350"/>
        <v>100</v>
      </c>
      <c r="Q3772" t="str">
        <f t="shared" si="351"/>
        <v>theater</v>
      </c>
      <c r="R3772" t="str">
        <f t="shared" si="352"/>
        <v>musical</v>
      </c>
      <c r="S3772" s="14">
        <f t="shared" si="353"/>
        <v>42168.680671296301</v>
      </c>
      <c r="T3772" s="12">
        <f t="shared" si="354"/>
        <v>42138.680671296301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5"/>
        <v>1.46</v>
      </c>
      <c r="P3773" s="8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4">
        <f t="shared" si="353"/>
        <v>42507.75</v>
      </c>
      <c r="T3773" s="12">
        <f t="shared" si="354"/>
        <v>42493.607083333336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5"/>
        <v>1.1020000000000001</v>
      </c>
      <c r="P3774" s="8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4">
        <f t="shared" si="353"/>
        <v>42703</v>
      </c>
      <c r="T3774" s="12">
        <f t="shared" si="354"/>
        <v>42682.366967592592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5"/>
        <v>1.0820000000000001</v>
      </c>
      <c r="P3775" s="8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4">
        <f t="shared" si="353"/>
        <v>42688.838888888888</v>
      </c>
      <c r="T3775" s="12">
        <f t="shared" si="354"/>
        <v>42655.755173611105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5"/>
        <v>1</v>
      </c>
      <c r="P3776" s="8">
        <f t="shared" si="350"/>
        <v>100</v>
      </c>
      <c r="Q3776" t="str">
        <f t="shared" si="351"/>
        <v>theater</v>
      </c>
      <c r="R3776" t="str">
        <f t="shared" si="352"/>
        <v>musical</v>
      </c>
      <c r="S3776" s="14">
        <f t="shared" si="353"/>
        <v>42103.542303240742</v>
      </c>
      <c r="T3776" s="12">
        <f t="shared" si="354"/>
        <v>42087.542303240742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5"/>
        <v>1.0024999999999999</v>
      </c>
      <c r="P3777" s="8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4">
        <f t="shared" si="353"/>
        <v>42102.916666666672</v>
      </c>
      <c r="T3777" s="12">
        <f t="shared" si="354"/>
        <v>42075.692627314813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5"/>
        <v>1.0671250000000001</v>
      </c>
      <c r="P3778" s="8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4">
        <f t="shared" si="353"/>
        <v>41851.791666666664</v>
      </c>
      <c r="T3778" s="12">
        <f t="shared" si="354"/>
        <v>41814.117800925924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5"/>
        <v>1.4319999999999999</v>
      </c>
      <c r="P3779" s="8">
        <f t="shared" ref="P3779:P3842" si="356">E3779/L3779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14">
        <f t="shared" ref="S3779:S3842" si="359">(((I3779/60)/60)/24)+DATE(1970,1,1)+(-6/24)</f>
        <v>41908.916666666664</v>
      </c>
      <c r="T3779" s="12">
        <f t="shared" ref="T3779:T3842" si="360">(((J3779/60)/60)/24)+DATE(1970,1,1)+(-6/24)</f>
        <v>41886.861354166671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361">E3780/D3780</f>
        <v>1.0504166666666668</v>
      </c>
      <c r="P3780" s="8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4">
        <f t="shared" si="359"/>
        <v>42049.569212962961</v>
      </c>
      <c r="T3780" s="12">
        <f t="shared" si="360"/>
        <v>41989.569212962961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61"/>
        <v>1.0398000000000001</v>
      </c>
      <c r="P3781" s="8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4">
        <f t="shared" si="359"/>
        <v>42455.443750000006</v>
      </c>
      <c r="T3781" s="12">
        <f t="shared" si="360"/>
        <v>42425.485416666663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61"/>
        <v>1.2</v>
      </c>
      <c r="P3782" s="8">
        <f t="shared" si="356"/>
        <v>100</v>
      </c>
      <c r="Q3782" t="str">
        <f t="shared" si="357"/>
        <v>theater</v>
      </c>
      <c r="R3782" t="str">
        <f t="shared" si="358"/>
        <v>musical</v>
      </c>
      <c r="S3782" s="14">
        <f t="shared" si="359"/>
        <v>42198.587499999994</v>
      </c>
      <c r="T3782" s="12">
        <f t="shared" si="360"/>
        <v>42165.969733796301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61"/>
        <v>1.0966666666666667</v>
      </c>
      <c r="P3783" s="8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4">
        <f t="shared" si="359"/>
        <v>41890.632928240739</v>
      </c>
      <c r="T3783" s="12">
        <f t="shared" si="360"/>
        <v>41865.632928240739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61"/>
        <v>1.0175000000000001</v>
      </c>
      <c r="P3784" s="8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4">
        <f t="shared" si="359"/>
        <v>42575.708333333328</v>
      </c>
      <c r="T3784" s="12">
        <f t="shared" si="360"/>
        <v>42546.612233796302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61"/>
        <v>1.2891666666666666</v>
      </c>
      <c r="P3785" s="8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4">
        <f t="shared" si="359"/>
        <v>42444.416666666672</v>
      </c>
      <c r="T3785" s="12">
        <f t="shared" si="360"/>
        <v>42419.890277777777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61"/>
        <v>1.1499999999999999</v>
      </c>
      <c r="P3786" s="8">
        <f t="shared" si="356"/>
        <v>115</v>
      </c>
      <c r="Q3786" t="str">
        <f t="shared" si="357"/>
        <v>theater</v>
      </c>
      <c r="R3786" t="str">
        <f t="shared" si="358"/>
        <v>musical</v>
      </c>
      <c r="S3786" s="14">
        <f t="shared" si="359"/>
        <v>42561.730694444443</v>
      </c>
      <c r="T3786" s="12">
        <f t="shared" si="360"/>
        <v>42531.730694444443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61"/>
        <v>1.5075000000000001</v>
      </c>
      <c r="P3787" s="8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4">
        <f t="shared" si="359"/>
        <v>42584.168749999997</v>
      </c>
      <c r="T3787" s="12">
        <f t="shared" si="360"/>
        <v>42548.38853009259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61"/>
        <v>1.1096666666666666</v>
      </c>
      <c r="P3788" s="8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4">
        <f t="shared" si="359"/>
        <v>42516.787905092591</v>
      </c>
      <c r="T3788" s="12">
        <f t="shared" si="360"/>
        <v>42486.787905092591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61"/>
        <v>1.0028571428571429</v>
      </c>
      <c r="P3789" s="8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4">
        <f t="shared" si="359"/>
        <v>42195.915972222225</v>
      </c>
      <c r="T3789" s="12">
        <f t="shared" si="360"/>
        <v>42167.284791666665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61"/>
        <v>6.6666666666666671E-3</v>
      </c>
      <c r="P3790" s="8">
        <f t="shared" si="356"/>
        <v>500</v>
      </c>
      <c r="Q3790" t="str">
        <f t="shared" si="357"/>
        <v>theater</v>
      </c>
      <c r="R3790" t="str">
        <f t="shared" si="358"/>
        <v>musical</v>
      </c>
      <c r="S3790" s="14">
        <f t="shared" si="359"/>
        <v>42361.429166666669</v>
      </c>
      <c r="T3790" s="12">
        <f t="shared" si="360"/>
        <v>42333.445821759262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61"/>
        <v>3.267605633802817E-2</v>
      </c>
      <c r="P3791" s="8">
        <f t="shared" si="356"/>
        <v>29</v>
      </c>
      <c r="Q3791" t="str">
        <f t="shared" si="357"/>
        <v>theater</v>
      </c>
      <c r="R3791" t="str">
        <f t="shared" si="358"/>
        <v>musical</v>
      </c>
      <c r="S3791" s="14">
        <f t="shared" si="359"/>
        <v>42170.548819444448</v>
      </c>
      <c r="T3791" s="12">
        <f t="shared" si="360"/>
        <v>42138.548819444448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61"/>
        <v>0</v>
      </c>
      <c r="P3792" s="8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4">
        <f t="shared" si="359"/>
        <v>42696.458599537036</v>
      </c>
      <c r="T3792" s="12">
        <f t="shared" si="360"/>
        <v>42666.416932870372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61"/>
        <v>0</v>
      </c>
      <c r="P3793" s="8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4">
        <f t="shared" si="359"/>
        <v>41826.442037037035</v>
      </c>
      <c r="T3793" s="12">
        <f t="shared" si="360"/>
        <v>41766.442037037035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61"/>
        <v>2.8E-3</v>
      </c>
      <c r="P3794" s="8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4">
        <f t="shared" si="359"/>
        <v>42200.197013888886</v>
      </c>
      <c r="T3794" s="12">
        <f t="shared" si="360"/>
        <v>42170.197013888886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61"/>
        <v>0.59657142857142853</v>
      </c>
      <c r="P3795" s="8">
        <f t="shared" si="356"/>
        <v>174</v>
      </c>
      <c r="Q3795" t="str">
        <f t="shared" si="357"/>
        <v>theater</v>
      </c>
      <c r="R3795" t="str">
        <f t="shared" si="358"/>
        <v>musical</v>
      </c>
      <c r="S3795" s="14">
        <f t="shared" si="359"/>
        <v>41989.688993055555</v>
      </c>
      <c r="T3795" s="12">
        <f t="shared" si="360"/>
        <v>41968.688993055555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61"/>
        <v>0.01</v>
      </c>
      <c r="P3796" s="8">
        <f t="shared" si="356"/>
        <v>50</v>
      </c>
      <c r="Q3796" t="str">
        <f t="shared" si="357"/>
        <v>theater</v>
      </c>
      <c r="R3796" t="str">
        <f t="shared" si="358"/>
        <v>musical</v>
      </c>
      <c r="S3796" s="14">
        <f t="shared" si="359"/>
        <v>42162.33048611111</v>
      </c>
      <c r="T3796" s="12">
        <f t="shared" si="360"/>
        <v>42132.33048611111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1"/>
        <v>1.6666666666666666E-2</v>
      </c>
      <c r="P3797" s="8">
        <f t="shared" si="356"/>
        <v>5</v>
      </c>
      <c r="Q3797" t="str">
        <f t="shared" si="357"/>
        <v>theater</v>
      </c>
      <c r="R3797" t="str">
        <f t="shared" si="358"/>
        <v>musical</v>
      </c>
      <c r="S3797" s="14">
        <f t="shared" si="359"/>
        <v>42244.6875</v>
      </c>
      <c r="T3797" s="12">
        <f t="shared" si="360"/>
        <v>42201.186226851853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1"/>
        <v>4.4444444444444447E-5</v>
      </c>
      <c r="P3798" s="8">
        <f t="shared" si="356"/>
        <v>1</v>
      </c>
      <c r="Q3798" t="str">
        <f t="shared" si="357"/>
        <v>theater</v>
      </c>
      <c r="R3798" t="str">
        <f t="shared" si="358"/>
        <v>musical</v>
      </c>
      <c r="S3798" s="14">
        <f t="shared" si="359"/>
        <v>42748.779583333337</v>
      </c>
      <c r="T3798" s="12">
        <f t="shared" si="360"/>
        <v>42688.779583333337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1"/>
        <v>0.89666666666666661</v>
      </c>
      <c r="P3799" s="8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4">
        <f t="shared" si="359"/>
        <v>42114.631539351853</v>
      </c>
      <c r="T3799" s="12">
        <f t="shared" si="360"/>
        <v>42084.631539351853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1"/>
        <v>1.4642857142857143E-2</v>
      </c>
      <c r="P3800" s="8">
        <f t="shared" si="356"/>
        <v>205</v>
      </c>
      <c r="Q3800" t="str">
        <f t="shared" si="357"/>
        <v>theater</v>
      </c>
      <c r="R3800" t="str">
        <f t="shared" si="358"/>
        <v>musical</v>
      </c>
      <c r="S3800" s="14">
        <f t="shared" si="359"/>
        <v>41861.472777777781</v>
      </c>
      <c r="T3800" s="12">
        <f t="shared" si="360"/>
        <v>41831.472777777781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1"/>
        <v>4.02E-2</v>
      </c>
      <c r="P3801" s="8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4">
        <f t="shared" si="359"/>
        <v>42440.68105324074</v>
      </c>
      <c r="T3801" s="12">
        <f t="shared" si="360"/>
        <v>42410.68105324074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1"/>
        <v>4.0045454545454544E-2</v>
      </c>
      <c r="P3802" s="8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4">
        <f t="shared" si="359"/>
        <v>42014.957638888889</v>
      </c>
      <c r="T3802" s="12">
        <f t="shared" si="360"/>
        <v>41982.487071759257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1"/>
        <v>8.5199999999999998E-2</v>
      </c>
      <c r="P3803" s="8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4">
        <f t="shared" si="359"/>
        <v>42006.426111111112</v>
      </c>
      <c r="T3803" s="12">
        <f t="shared" si="360"/>
        <v>41975.426111111112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1"/>
        <v>0</v>
      </c>
      <c r="P3804" s="8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4">
        <f t="shared" si="359"/>
        <v>42298.876226851848</v>
      </c>
      <c r="T3804" s="12">
        <f t="shared" si="360"/>
        <v>42268.876226851848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1"/>
        <v>0.19650000000000001</v>
      </c>
      <c r="P3805" s="8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4">
        <f t="shared" si="359"/>
        <v>42433.721851851849</v>
      </c>
      <c r="T3805" s="12">
        <f t="shared" si="360"/>
        <v>42403.721851851849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1"/>
        <v>0</v>
      </c>
      <c r="P3806" s="8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4">
        <f t="shared" si="359"/>
        <v>42582.041666666672</v>
      </c>
      <c r="T3806" s="12">
        <f t="shared" si="360"/>
        <v>42526.75953703704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1"/>
        <v>2.0000000000000002E-5</v>
      </c>
      <c r="P3807" s="8">
        <f t="shared" si="356"/>
        <v>1.5</v>
      </c>
      <c r="Q3807" t="str">
        <f t="shared" si="357"/>
        <v>theater</v>
      </c>
      <c r="R3807" t="str">
        <f t="shared" si="358"/>
        <v>musical</v>
      </c>
      <c r="S3807" s="14">
        <f t="shared" si="359"/>
        <v>41909.637037037035</v>
      </c>
      <c r="T3807" s="12">
        <f t="shared" si="360"/>
        <v>41849.637037037035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1"/>
        <v>6.6666666666666664E-4</v>
      </c>
      <c r="P3808" s="8">
        <f t="shared" si="356"/>
        <v>5</v>
      </c>
      <c r="Q3808" t="str">
        <f t="shared" si="357"/>
        <v>theater</v>
      </c>
      <c r="R3808" t="str">
        <f t="shared" si="358"/>
        <v>musical</v>
      </c>
      <c r="S3808" s="14">
        <f t="shared" si="359"/>
        <v>41819.009039351848</v>
      </c>
      <c r="T3808" s="12">
        <f t="shared" si="360"/>
        <v>41799.009039351848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1"/>
        <v>0.30333333333333334</v>
      </c>
      <c r="P3809" s="8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4">
        <f t="shared" si="359"/>
        <v>42097.659016203703</v>
      </c>
      <c r="T3809" s="12">
        <f t="shared" si="360"/>
        <v>42090.659016203703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1"/>
        <v>1</v>
      </c>
      <c r="P3810" s="8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4">
        <f t="shared" si="359"/>
        <v>42119.162256944444</v>
      </c>
      <c r="T3810" s="12">
        <f t="shared" si="360"/>
        <v>42059.203923611116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1"/>
        <v>1.0125</v>
      </c>
      <c r="P3811" s="8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4">
        <f t="shared" si="359"/>
        <v>41850.708333333336</v>
      </c>
      <c r="T3811" s="12">
        <f t="shared" si="360"/>
        <v>41800.276701388888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1"/>
        <v>1.2173333333333334</v>
      </c>
      <c r="P3812" s="8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4">
        <f t="shared" si="359"/>
        <v>42084.557384259257</v>
      </c>
      <c r="T3812" s="12">
        <f t="shared" si="360"/>
        <v>42054.599050925928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1"/>
        <v>3.3</v>
      </c>
      <c r="P3813" s="8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4">
        <f t="shared" si="359"/>
        <v>42521.208333333328</v>
      </c>
      <c r="T3813" s="12">
        <f t="shared" si="360"/>
        <v>42487.37700231481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1"/>
        <v>1.0954999999999999</v>
      </c>
      <c r="P3814" s="8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4">
        <f t="shared" si="359"/>
        <v>42155.915972222225</v>
      </c>
      <c r="T3814" s="12">
        <f t="shared" si="360"/>
        <v>42109.501250000001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1"/>
        <v>1.0095190476190474</v>
      </c>
      <c r="P3815" s="8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4">
        <f t="shared" si="359"/>
        <v>42535.654861111107</v>
      </c>
      <c r="T3815" s="12">
        <f t="shared" si="360"/>
        <v>42497.025706018518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1"/>
        <v>1.4013333333333333</v>
      </c>
      <c r="P3816" s="8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4">
        <f t="shared" si="359"/>
        <v>42094.915972222225</v>
      </c>
      <c r="T3816" s="12">
        <f t="shared" si="360"/>
        <v>42058.654074074075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1"/>
        <v>1.0000100000000001</v>
      </c>
      <c r="P3817" s="8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4">
        <f t="shared" si="359"/>
        <v>42236.708333333328</v>
      </c>
      <c r="T3817" s="12">
        <f t="shared" si="360"/>
        <v>42207.009918981479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1"/>
        <v>1.19238</v>
      </c>
      <c r="P3818" s="8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4">
        <f t="shared" si="359"/>
        <v>41837.440081018518</v>
      </c>
      <c r="T3818" s="12">
        <f t="shared" si="360"/>
        <v>41807.440081018518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1"/>
        <v>1.0725</v>
      </c>
      <c r="P3819" s="8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4">
        <f t="shared" si="359"/>
        <v>42300.915972222225</v>
      </c>
      <c r="T3819" s="12">
        <f t="shared" si="360"/>
        <v>42284.44694444444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1"/>
        <v>2.2799999999999998</v>
      </c>
      <c r="P3820" s="8">
        <f t="shared" si="356"/>
        <v>57</v>
      </c>
      <c r="Q3820" t="str">
        <f t="shared" si="357"/>
        <v>theater</v>
      </c>
      <c r="R3820" t="str">
        <f t="shared" si="358"/>
        <v>plays</v>
      </c>
      <c r="S3820" s="14">
        <f t="shared" si="359"/>
        <v>42075.550717592589</v>
      </c>
      <c r="T3820" s="12">
        <f t="shared" si="360"/>
        <v>42045.59238425926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1"/>
        <v>1.0640000000000001</v>
      </c>
      <c r="P3821" s="8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4">
        <f t="shared" si="359"/>
        <v>42202.626388888893</v>
      </c>
      <c r="T3821" s="12">
        <f t="shared" si="360"/>
        <v>42183.959537037037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1"/>
        <v>1.4333333333333333</v>
      </c>
      <c r="P3822" s="8">
        <f t="shared" si="356"/>
        <v>21.5</v>
      </c>
      <c r="Q3822" t="str">
        <f t="shared" si="357"/>
        <v>theater</v>
      </c>
      <c r="R3822" t="str">
        <f t="shared" si="358"/>
        <v>plays</v>
      </c>
      <c r="S3822" s="14">
        <f t="shared" si="359"/>
        <v>42190.401817129634</v>
      </c>
      <c r="T3822" s="12">
        <f t="shared" si="360"/>
        <v>42160.401817129634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1"/>
        <v>1.0454285714285714</v>
      </c>
      <c r="P3823" s="8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4">
        <f t="shared" si="359"/>
        <v>42372.930636574078</v>
      </c>
      <c r="T3823" s="12">
        <f t="shared" si="360"/>
        <v>42340.930636574078</v>
      </c>
    </row>
    <row r="3824" spans="1:20" ht="6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1"/>
        <v>1.1002000000000001</v>
      </c>
      <c r="P3824" s="8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4">
        <f t="shared" si="359"/>
        <v>42388.707638888889</v>
      </c>
      <c r="T3824" s="12">
        <f t="shared" si="360"/>
        <v>42329.588159722218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1"/>
        <v>1.06</v>
      </c>
      <c r="P3825" s="8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4">
        <f t="shared" si="359"/>
        <v>42204.915972222225</v>
      </c>
      <c r="T3825" s="12">
        <f t="shared" si="360"/>
        <v>42170.660231481481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1"/>
        <v>1.08</v>
      </c>
      <c r="P3826" s="8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4">
        <f t="shared" si="359"/>
        <v>42583.320138888885</v>
      </c>
      <c r="T3826" s="12">
        <f t="shared" si="360"/>
        <v>42571.376192129625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1"/>
        <v>1.0542</v>
      </c>
      <c r="P3827" s="8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4">
        <f t="shared" si="359"/>
        <v>42171.819606481484</v>
      </c>
      <c r="T3827" s="12">
        <f t="shared" si="360"/>
        <v>42150.819606481484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1"/>
        <v>1.1916666666666667</v>
      </c>
      <c r="P3828" s="8">
        <f t="shared" si="356"/>
        <v>27.5</v>
      </c>
      <c r="Q3828" t="str">
        <f t="shared" si="357"/>
        <v>theater</v>
      </c>
      <c r="R3828" t="str">
        <f t="shared" si="358"/>
        <v>plays</v>
      </c>
      <c r="S3828" s="14">
        <f t="shared" si="359"/>
        <v>42131.173541666663</v>
      </c>
      <c r="T3828" s="12">
        <f t="shared" si="360"/>
        <v>42101.173541666663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1"/>
        <v>1.5266666666666666</v>
      </c>
      <c r="P3829" s="8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4">
        <f t="shared" si="359"/>
        <v>42089.75</v>
      </c>
      <c r="T3829" s="12">
        <f t="shared" si="360"/>
        <v>42034.678252314814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1"/>
        <v>1</v>
      </c>
      <c r="P3830" s="8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4">
        <f t="shared" si="359"/>
        <v>42004.319293981483</v>
      </c>
      <c r="T3830" s="12">
        <f t="shared" si="360"/>
        <v>41944.277627314819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1"/>
        <v>1.002</v>
      </c>
      <c r="P3831" s="8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4">
        <f t="shared" si="359"/>
        <v>42613.615405092598</v>
      </c>
      <c r="T3831" s="12">
        <f t="shared" si="360"/>
        <v>42593.615405092598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1"/>
        <v>2.25</v>
      </c>
      <c r="P3832" s="8">
        <f t="shared" si="356"/>
        <v>75</v>
      </c>
      <c r="Q3832" t="str">
        <f t="shared" si="357"/>
        <v>theater</v>
      </c>
      <c r="R3832" t="str">
        <f t="shared" si="358"/>
        <v>plays</v>
      </c>
      <c r="S3832" s="14">
        <f t="shared" si="359"/>
        <v>42517.490868055553</v>
      </c>
      <c r="T3832" s="12">
        <f t="shared" si="360"/>
        <v>42503.490868055553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1"/>
        <v>1.0602199999999999</v>
      </c>
      <c r="P3833" s="8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4">
        <f t="shared" si="359"/>
        <v>41948.640567129631</v>
      </c>
      <c r="T3833" s="12">
        <f t="shared" si="360"/>
        <v>41927.598900462966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1"/>
        <v>1.0466666666666666</v>
      </c>
      <c r="P3834" s="8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4">
        <f t="shared" si="359"/>
        <v>42419.864988425921</v>
      </c>
      <c r="T3834" s="12">
        <f t="shared" si="360"/>
        <v>42374.864988425921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1"/>
        <v>1.1666666666666667</v>
      </c>
      <c r="P3835" s="8">
        <f t="shared" si="356"/>
        <v>70</v>
      </c>
      <c r="Q3835" t="str">
        <f t="shared" si="357"/>
        <v>theater</v>
      </c>
      <c r="R3835" t="str">
        <f t="shared" si="358"/>
        <v>plays</v>
      </c>
      <c r="S3835" s="14">
        <f t="shared" si="359"/>
        <v>41974.547916666663</v>
      </c>
      <c r="T3835" s="12">
        <f t="shared" si="360"/>
        <v>41963.622361111105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1"/>
        <v>1.0903333333333334</v>
      </c>
      <c r="P3836" s="8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4">
        <f t="shared" si="359"/>
        <v>42173.195219907408</v>
      </c>
      <c r="T3836" s="12">
        <f t="shared" si="360"/>
        <v>42143.195219907408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1"/>
        <v>1.6</v>
      </c>
      <c r="P3837" s="8">
        <f t="shared" si="356"/>
        <v>40</v>
      </c>
      <c r="Q3837" t="str">
        <f t="shared" si="357"/>
        <v>theater</v>
      </c>
      <c r="R3837" t="str">
        <f t="shared" si="358"/>
        <v>plays</v>
      </c>
      <c r="S3837" s="14">
        <f t="shared" si="359"/>
        <v>42481.69222222222</v>
      </c>
      <c r="T3837" s="12">
        <f t="shared" si="360"/>
        <v>42460.69222222222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1"/>
        <v>1.125</v>
      </c>
      <c r="P3838" s="8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4">
        <f t="shared" si="359"/>
        <v>42584.922916666663</v>
      </c>
      <c r="T3838" s="12">
        <f t="shared" si="360"/>
        <v>42553.676527777774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1"/>
        <v>1.0209999999999999</v>
      </c>
      <c r="P3839" s="8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4">
        <f t="shared" si="359"/>
        <v>42188.515717592592</v>
      </c>
      <c r="T3839" s="12">
        <f t="shared" si="360"/>
        <v>42152.515717592592</v>
      </c>
    </row>
    <row r="3840" spans="1:20" ht="6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1"/>
        <v>1.00824</v>
      </c>
      <c r="P3840" s="8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4">
        <f t="shared" si="359"/>
        <v>42146.460752314815</v>
      </c>
      <c r="T3840" s="12">
        <f t="shared" si="360"/>
        <v>42116.460752314815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1"/>
        <v>1.0125</v>
      </c>
      <c r="P3841" s="8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4">
        <f t="shared" si="359"/>
        <v>42214.892638888887</v>
      </c>
      <c r="T3841" s="12">
        <f t="shared" si="360"/>
        <v>42154.892638888887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1"/>
        <v>65</v>
      </c>
      <c r="P3842" s="8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4">
        <f t="shared" si="359"/>
        <v>42457.410057870366</v>
      </c>
      <c r="T3842" s="12">
        <f t="shared" si="360"/>
        <v>42432.451724537037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1"/>
        <v>8.72E-2</v>
      </c>
      <c r="P3843" s="8">
        <f t="shared" ref="P3843:P3906" si="362">E3843/L3843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14">
        <f t="shared" ref="S3843:S3906" si="365">(((I3843/60)/60)/24)+DATE(1970,1,1)+(-6/24)</f>
        <v>41840.535729166666</v>
      </c>
      <c r="T3843" s="12">
        <f t="shared" ref="T3843:T3906" si="366">(((J3843/60)/60)/24)+DATE(1970,1,1)+(-6/24)</f>
        <v>41780.535729166666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67">E3844/D3844</f>
        <v>0.21940000000000001</v>
      </c>
      <c r="P3844" s="8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4">
        <f t="shared" si="365"/>
        <v>41770.243657407409</v>
      </c>
      <c r="T3844" s="12">
        <f t="shared" si="366"/>
        <v>41740.243657407409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7"/>
        <v>0.21299999999999999</v>
      </c>
      <c r="P3845" s="8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4">
        <f t="shared" si="365"/>
        <v>41790.822500000002</v>
      </c>
      <c r="T3845" s="12">
        <f t="shared" si="366"/>
        <v>41765.822500000002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7"/>
        <v>0.41489795918367345</v>
      </c>
      <c r="P3846" s="8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4">
        <f t="shared" si="365"/>
        <v>41793.040972222225</v>
      </c>
      <c r="T3846" s="12">
        <f t="shared" si="366"/>
        <v>41766.367291666669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7"/>
        <v>2.1049999999999999E-2</v>
      </c>
      <c r="P3847" s="8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4">
        <f t="shared" si="365"/>
        <v>42278.377013888887</v>
      </c>
      <c r="T3847" s="12">
        <f t="shared" si="366"/>
        <v>42248.377013888887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7"/>
        <v>2.7E-2</v>
      </c>
      <c r="P3848" s="8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4">
        <f t="shared" si="365"/>
        <v>41916.040972222225</v>
      </c>
      <c r="T3848" s="12">
        <f t="shared" si="366"/>
        <v>41884.971550925926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7"/>
        <v>0.16161904761904761</v>
      </c>
      <c r="P3849" s="8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4">
        <f t="shared" si="365"/>
        <v>42203.974432870367</v>
      </c>
      <c r="T3849" s="12">
        <f t="shared" si="366"/>
        <v>42158.974432870367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7"/>
        <v>0.16376923076923078</v>
      </c>
      <c r="P3850" s="8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4">
        <f t="shared" si="365"/>
        <v>42295.567002314812</v>
      </c>
      <c r="T3850" s="12">
        <f t="shared" si="366"/>
        <v>42265.567002314812</v>
      </c>
    </row>
    <row r="3851" spans="1:20" ht="6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7"/>
        <v>7.0433333333333334E-2</v>
      </c>
      <c r="P3851" s="8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4">
        <f t="shared" si="365"/>
        <v>42166.517175925925</v>
      </c>
      <c r="T3851" s="12">
        <f t="shared" si="366"/>
        <v>42136.517175925925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7"/>
        <v>3.7999999999999999E-2</v>
      </c>
      <c r="P3852" s="8">
        <f t="shared" si="362"/>
        <v>9.5</v>
      </c>
      <c r="Q3852" t="str">
        <f t="shared" si="363"/>
        <v>theater</v>
      </c>
      <c r="R3852" t="str">
        <f t="shared" si="364"/>
        <v>plays</v>
      </c>
      <c r="S3852" s="14">
        <f t="shared" si="365"/>
        <v>42004.874340277776</v>
      </c>
      <c r="T3852" s="12">
        <f t="shared" si="366"/>
        <v>41974.874340277776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7"/>
        <v>0.34079999999999999</v>
      </c>
      <c r="P3853" s="8">
        <f t="shared" si="362"/>
        <v>35.5</v>
      </c>
      <c r="Q3853" t="str">
        <f t="shared" si="363"/>
        <v>theater</v>
      </c>
      <c r="R3853" t="str">
        <f t="shared" si="364"/>
        <v>plays</v>
      </c>
      <c r="S3853" s="14">
        <f t="shared" si="365"/>
        <v>42202.189571759256</v>
      </c>
      <c r="T3853" s="12">
        <f t="shared" si="366"/>
        <v>42172.189571759256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7"/>
        <v>2E-3</v>
      </c>
      <c r="P3854" s="8">
        <f t="shared" si="362"/>
        <v>10</v>
      </c>
      <c r="Q3854" t="str">
        <f t="shared" si="363"/>
        <v>theater</v>
      </c>
      <c r="R3854" t="str">
        <f t="shared" si="364"/>
        <v>plays</v>
      </c>
      <c r="S3854" s="14">
        <f t="shared" si="365"/>
        <v>42089.899027777778</v>
      </c>
      <c r="T3854" s="12">
        <f t="shared" si="366"/>
        <v>42064.940694444449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7"/>
        <v>2.5999999999999998E-4</v>
      </c>
      <c r="P3855" s="8">
        <f t="shared" si="362"/>
        <v>13</v>
      </c>
      <c r="Q3855" t="str">
        <f t="shared" si="363"/>
        <v>theater</v>
      </c>
      <c r="R3855" t="str">
        <f t="shared" si="364"/>
        <v>plays</v>
      </c>
      <c r="S3855" s="14">
        <f t="shared" si="365"/>
        <v>41883.59002314815</v>
      </c>
      <c r="T3855" s="12">
        <f t="shared" si="366"/>
        <v>41848.59002314815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7"/>
        <v>0.16254545454545455</v>
      </c>
      <c r="P3856" s="8">
        <f t="shared" si="362"/>
        <v>89.4</v>
      </c>
      <c r="Q3856" t="str">
        <f t="shared" si="363"/>
        <v>theater</v>
      </c>
      <c r="R3856" t="str">
        <f t="shared" si="364"/>
        <v>plays</v>
      </c>
      <c r="S3856" s="14">
        <f t="shared" si="365"/>
        <v>42133.634930555556</v>
      </c>
      <c r="T3856" s="12">
        <f t="shared" si="366"/>
        <v>42103.634930555556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7"/>
        <v>2.5000000000000001E-2</v>
      </c>
      <c r="P3857" s="8">
        <f t="shared" si="362"/>
        <v>25</v>
      </c>
      <c r="Q3857" t="str">
        <f t="shared" si="363"/>
        <v>theater</v>
      </c>
      <c r="R3857" t="str">
        <f t="shared" si="364"/>
        <v>plays</v>
      </c>
      <c r="S3857" s="14">
        <f t="shared" si="365"/>
        <v>42089.679062499999</v>
      </c>
      <c r="T3857" s="12">
        <f t="shared" si="366"/>
        <v>42059.720729166671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7"/>
        <v>2.0000000000000001E-4</v>
      </c>
      <c r="P3858" s="8">
        <f t="shared" si="362"/>
        <v>1</v>
      </c>
      <c r="Q3858" t="str">
        <f t="shared" si="363"/>
        <v>theater</v>
      </c>
      <c r="R3858" t="str">
        <f t="shared" si="364"/>
        <v>plays</v>
      </c>
      <c r="S3858" s="14">
        <f t="shared" si="365"/>
        <v>42071.451423611114</v>
      </c>
      <c r="T3858" s="12">
        <f t="shared" si="366"/>
        <v>42041.493090277778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7"/>
        <v>5.1999999999999998E-2</v>
      </c>
      <c r="P3859" s="8">
        <f t="shared" si="362"/>
        <v>65</v>
      </c>
      <c r="Q3859" t="str">
        <f t="shared" si="363"/>
        <v>theater</v>
      </c>
      <c r="R3859" t="str">
        <f t="shared" si="364"/>
        <v>plays</v>
      </c>
      <c r="S3859" s="14">
        <f t="shared" si="365"/>
        <v>41852.466666666667</v>
      </c>
      <c r="T3859" s="12">
        <f t="shared" si="366"/>
        <v>41829.48715277778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7"/>
        <v>0.02</v>
      </c>
      <c r="P3860" s="8">
        <f t="shared" si="362"/>
        <v>10</v>
      </c>
      <c r="Q3860" t="str">
        <f t="shared" si="363"/>
        <v>theater</v>
      </c>
      <c r="R3860" t="str">
        <f t="shared" si="364"/>
        <v>plays</v>
      </c>
      <c r="S3860" s="14">
        <f t="shared" si="365"/>
        <v>42146.625</v>
      </c>
      <c r="T3860" s="12">
        <f t="shared" si="366"/>
        <v>42128.181064814817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7"/>
        <v>4.0000000000000002E-4</v>
      </c>
      <c r="P3861" s="8">
        <f t="shared" si="362"/>
        <v>1</v>
      </c>
      <c r="Q3861" t="str">
        <f t="shared" si="363"/>
        <v>theater</v>
      </c>
      <c r="R3861" t="str">
        <f t="shared" si="364"/>
        <v>plays</v>
      </c>
      <c r="S3861" s="14">
        <f t="shared" si="365"/>
        <v>41815.625</v>
      </c>
      <c r="T3861" s="12">
        <f t="shared" si="366"/>
        <v>41789.643599537041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7"/>
        <v>0.17666666666666667</v>
      </c>
      <c r="P3862" s="8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4">
        <f t="shared" si="365"/>
        <v>41863.410995370366</v>
      </c>
      <c r="T3862" s="12">
        <f t="shared" si="366"/>
        <v>41833.410995370366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7"/>
        <v>0.05</v>
      </c>
      <c r="P3863" s="8">
        <f t="shared" si="362"/>
        <v>100</v>
      </c>
      <c r="Q3863" t="str">
        <f t="shared" si="363"/>
        <v>theater</v>
      </c>
      <c r="R3863" t="str">
        <f t="shared" si="364"/>
        <v>plays</v>
      </c>
      <c r="S3863" s="14">
        <f t="shared" si="365"/>
        <v>41955.657638888893</v>
      </c>
      <c r="T3863" s="12">
        <f t="shared" si="366"/>
        <v>41914.340011574073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7"/>
        <v>1.3333333333333334E-4</v>
      </c>
      <c r="P3864" s="8">
        <f t="shared" si="362"/>
        <v>1</v>
      </c>
      <c r="Q3864" t="str">
        <f t="shared" si="363"/>
        <v>theater</v>
      </c>
      <c r="R3864" t="str">
        <f t="shared" si="364"/>
        <v>plays</v>
      </c>
      <c r="S3864" s="14">
        <f t="shared" si="365"/>
        <v>42625.457638888889</v>
      </c>
      <c r="T3864" s="12">
        <f t="shared" si="366"/>
        <v>42611.011064814811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7"/>
        <v>0</v>
      </c>
      <c r="P3865" s="8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4">
        <f t="shared" si="365"/>
        <v>42313.424826388888</v>
      </c>
      <c r="T3865" s="12">
        <f t="shared" si="366"/>
        <v>42253.383159722223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7"/>
        <v>1.2E-2</v>
      </c>
      <c r="P3866" s="8">
        <f t="shared" si="362"/>
        <v>20</v>
      </c>
      <c r="Q3866" t="str">
        <f t="shared" si="363"/>
        <v>theater</v>
      </c>
      <c r="R3866" t="str">
        <f t="shared" si="364"/>
        <v>plays</v>
      </c>
      <c r="S3866" s="14">
        <f t="shared" si="365"/>
        <v>42325.683495370366</v>
      </c>
      <c r="T3866" s="12">
        <f t="shared" si="366"/>
        <v>42295.641828703709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7"/>
        <v>0.26937422295897223</v>
      </c>
      <c r="P3867" s="8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4">
        <f t="shared" si="365"/>
        <v>41880.979166666664</v>
      </c>
      <c r="T3867" s="12">
        <f t="shared" si="366"/>
        <v>41841.401597222226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7"/>
        <v>5.4999999999999997E-3</v>
      </c>
      <c r="P3868" s="8">
        <f t="shared" si="362"/>
        <v>5.5</v>
      </c>
      <c r="Q3868" t="str">
        <f t="shared" si="363"/>
        <v>theater</v>
      </c>
      <c r="R3868" t="str">
        <f t="shared" si="364"/>
        <v>plays</v>
      </c>
      <c r="S3868" s="14">
        <f t="shared" si="365"/>
        <v>42451.895138888889</v>
      </c>
      <c r="T3868" s="12">
        <f t="shared" si="366"/>
        <v>42402.697002314817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7"/>
        <v>0.1255</v>
      </c>
      <c r="P3869" s="8">
        <f t="shared" si="362"/>
        <v>50.2</v>
      </c>
      <c r="Q3869" t="str">
        <f t="shared" si="363"/>
        <v>theater</v>
      </c>
      <c r="R3869" t="str">
        <f t="shared" si="364"/>
        <v>plays</v>
      </c>
      <c r="S3869" s="14">
        <f t="shared" si="365"/>
        <v>42539.564108796301</v>
      </c>
      <c r="T3869" s="12">
        <f t="shared" si="366"/>
        <v>42509.564108796301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7"/>
        <v>2E-3</v>
      </c>
      <c r="P3870" s="8">
        <f t="shared" si="362"/>
        <v>10</v>
      </c>
      <c r="Q3870" t="str">
        <f t="shared" si="363"/>
        <v>theater</v>
      </c>
      <c r="R3870" t="str">
        <f t="shared" si="364"/>
        <v>musical</v>
      </c>
      <c r="S3870" s="14">
        <f t="shared" si="365"/>
        <v>41890.409780092588</v>
      </c>
      <c r="T3870" s="12">
        <f t="shared" si="366"/>
        <v>41865.409780092588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7"/>
        <v>3.44748684310884E-2</v>
      </c>
      <c r="P3871" s="8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4">
        <f t="shared" si="365"/>
        <v>42076.882638888885</v>
      </c>
      <c r="T3871" s="12">
        <f t="shared" si="366"/>
        <v>42047.474444444444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7"/>
        <v>0.15</v>
      </c>
      <c r="P3872" s="8">
        <f t="shared" si="362"/>
        <v>150</v>
      </c>
      <c r="Q3872" t="str">
        <f t="shared" si="363"/>
        <v>theater</v>
      </c>
      <c r="R3872" t="str">
        <f t="shared" si="364"/>
        <v>musical</v>
      </c>
      <c r="S3872" s="14">
        <f t="shared" si="365"/>
        <v>41822.92219907407</v>
      </c>
      <c r="T3872" s="12">
        <f t="shared" si="366"/>
        <v>41792.92219907407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7"/>
        <v>2.6666666666666668E-2</v>
      </c>
      <c r="P3873" s="8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4">
        <f t="shared" si="365"/>
        <v>42823.489004629635</v>
      </c>
      <c r="T3873" s="12">
        <f t="shared" si="366"/>
        <v>42763.530671296292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7"/>
        <v>0</v>
      </c>
      <c r="P3874" s="8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4">
        <f t="shared" si="365"/>
        <v>42229.895787037036</v>
      </c>
      <c r="T3874" s="12">
        <f t="shared" si="366"/>
        <v>42179.895787037036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7"/>
        <v>0</v>
      </c>
      <c r="P3875" s="8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4">
        <f t="shared" si="365"/>
        <v>42285.446006944447</v>
      </c>
      <c r="T3875" s="12">
        <f t="shared" si="366"/>
        <v>42255.446006944447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7"/>
        <v>0</v>
      </c>
      <c r="P3876" s="8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4">
        <f t="shared" si="365"/>
        <v>42027.791666666672</v>
      </c>
      <c r="T3876" s="12">
        <f t="shared" si="366"/>
        <v>42006.766458333332</v>
      </c>
    </row>
    <row r="3877" spans="1:20" ht="6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7"/>
        <v>0</v>
      </c>
      <c r="P3877" s="8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4">
        <f t="shared" si="365"/>
        <v>42616.166666666672</v>
      </c>
      <c r="T3877" s="12">
        <f t="shared" si="366"/>
        <v>42615.096817129626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7"/>
        <v>0.52794871794871789</v>
      </c>
      <c r="P3878" s="8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4">
        <f t="shared" si="365"/>
        <v>42402.374166666668</v>
      </c>
      <c r="T3878" s="12">
        <f t="shared" si="366"/>
        <v>42372.374166666668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7"/>
        <v>4.9639999999999997E-2</v>
      </c>
      <c r="P3879" s="8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4">
        <f t="shared" si="365"/>
        <v>42712.42768518519</v>
      </c>
      <c r="T3879" s="12">
        <f t="shared" si="366"/>
        <v>42682.42768518519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7"/>
        <v>5.5555555555555556E-4</v>
      </c>
      <c r="P3880" s="8">
        <f t="shared" si="362"/>
        <v>10</v>
      </c>
      <c r="Q3880" t="str">
        <f t="shared" si="363"/>
        <v>theater</v>
      </c>
      <c r="R3880" t="str">
        <f t="shared" si="364"/>
        <v>musical</v>
      </c>
      <c r="S3880" s="14">
        <f t="shared" si="365"/>
        <v>42184.915972222225</v>
      </c>
      <c r="T3880" s="12">
        <f t="shared" si="366"/>
        <v>42154.568819444445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7"/>
        <v>0</v>
      </c>
      <c r="P3881" s="8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4">
        <f t="shared" si="365"/>
        <v>42029.611064814817</v>
      </c>
      <c r="T3881" s="12">
        <f t="shared" si="366"/>
        <v>41999.611064814817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7"/>
        <v>0.13066666666666665</v>
      </c>
      <c r="P3882" s="8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4">
        <f t="shared" si="365"/>
        <v>41850.708333333336</v>
      </c>
      <c r="T3882" s="12">
        <f t="shared" si="366"/>
        <v>41815.565046296295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7"/>
        <v>0.05</v>
      </c>
      <c r="P3883" s="8">
        <f t="shared" si="362"/>
        <v>25</v>
      </c>
      <c r="Q3883" t="str">
        <f t="shared" si="363"/>
        <v>theater</v>
      </c>
      <c r="R3883" t="str">
        <f t="shared" si="364"/>
        <v>musical</v>
      </c>
      <c r="S3883" s="14">
        <f t="shared" si="365"/>
        <v>42785.768506944441</v>
      </c>
      <c r="T3883" s="12">
        <f t="shared" si="366"/>
        <v>42755.768506944441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7"/>
        <v>0</v>
      </c>
      <c r="P3884" s="8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4">
        <f t="shared" si="365"/>
        <v>42400.710416666669</v>
      </c>
      <c r="T3884" s="12">
        <f t="shared" si="366"/>
        <v>42373.733449074076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7"/>
        <v>0</v>
      </c>
      <c r="P3885" s="8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4">
        <f t="shared" si="365"/>
        <v>41884.352650462963</v>
      </c>
      <c r="T3885" s="12">
        <f t="shared" si="366"/>
        <v>41854.352650462963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7"/>
        <v>0</v>
      </c>
      <c r="P3886" s="8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4">
        <f t="shared" si="365"/>
        <v>42090.499907407408</v>
      </c>
      <c r="T3886" s="12">
        <f t="shared" si="366"/>
        <v>42065.541574074072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7"/>
        <v>0</v>
      </c>
      <c r="P3887" s="8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4">
        <f t="shared" si="365"/>
        <v>42499.701284722221</v>
      </c>
      <c r="T3887" s="12">
        <f t="shared" si="366"/>
        <v>42469.701284722221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7"/>
        <v>0</v>
      </c>
      <c r="P3888" s="8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4">
        <f t="shared" si="365"/>
        <v>41983.978032407409</v>
      </c>
      <c r="T3888" s="12">
        <f t="shared" si="366"/>
        <v>41953.978032407409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7"/>
        <v>1.7500000000000002E-2</v>
      </c>
      <c r="P3889" s="8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4">
        <f t="shared" si="365"/>
        <v>42125.666666666672</v>
      </c>
      <c r="T3889" s="12">
        <f t="shared" si="366"/>
        <v>42079.607974537037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7"/>
        <v>0.27100000000000002</v>
      </c>
      <c r="P3890" s="8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4">
        <f t="shared" si="365"/>
        <v>42792.295810185184</v>
      </c>
      <c r="T3890" s="12">
        <f t="shared" si="366"/>
        <v>42762.295810185184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7"/>
        <v>1.4749999999999999E-2</v>
      </c>
      <c r="P3891" s="8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4">
        <f t="shared" si="365"/>
        <v>42008.726388888885</v>
      </c>
      <c r="T3891" s="12">
        <f t="shared" si="366"/>
        <v>41976.754976851851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7"/>
        <v>0.16826666666666668</v>
      </c>
      <c r="P3892" s="8">
        <f t="shared" si="362"/>
        <v>315.5</v>
      </c>
      <c r="Q3892" t="str">
        <f t="shared" si="363"/>
        <v>theater</v>
      </c>
      <c r="R3892" t="str">
        <f t="shared" si="364"/>
        <v>plays</v>
      </c>
      <c r="S3892" s="14">
        <f t="shared" si="365"/>
        <v>42231.508611111116</v>
      </c>
      <c r="T3892" s="12">
        <f t="shared" si="366"/>
        <v>42171.508611111116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7"/>
        <v>0.32500000000000001</v>
      </c>
      <c r="P3893" s="8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4">
        <f t="shared" si="365"/>
        <v>42085.957638888889</v>
      </c>
      <c r="T3893" s="12">
        <f t="shared" si="366"/>
        <v>42055.8824537037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7"/>
        <v>0</v>
      </c>
      <c r="P3894" s="8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4">
        <f t="shared" si="365"/>
        <v>41875.041666666664</v>
      </c>
      <c r="T3894" s="12">
        <f t="shared" si="366"/>
        <v>41867.402280092596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7"/>
        <v>0.2155</v>
      </c>
      <c r="P3895" s="8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4">
        <f t="shared" si="365"/>
        <v>41821</v>
      </c>
      <c r="T3895" s="12">
        <f t="shared" si="366"/>
        <v>41779.407870370371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7"/>
        <v>3.4666666666666665E-2</v>
      </c>
      <c r="P3896" s="8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4">
        <f t="shared" si="365"/>
        <v>42709.957638888889</v>
      </c>
      <c r="T3896" s="12">
        <f t="shared" si="366"/>
        <v>42679.708472222221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7"/>
        <v>0.05</v>
      </c>
      <c r="P3897" s="8">
        <f t="shared" si="362"/>
        <v>50</v>
      </c>
      <c r="Q3897" t="str">
        <f t="shared" si="363"/>
        <v>theater</v>
      </c>
      <c r="R3897" t="str">
        <f t="shared" si="364"/>
        <v>plays</v>
      </c>
      <c r="S3897" s="14">
        <f t="shared" si="365"/>
        <v>42063.000208333338</v>
      </c>
      <c r="T3897" s="12">
        <f t="shared" si="366"/>
        <v>42032.000208333338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7"/>
        <v>0.10625</v>
      </c>
      <c r="P3898" s="8">
        <f t="shared" si="362"/>
        <v>42.5</v>
      </c>
      <c r="Q3898" t="str">
        <f t="shared" si="363"/>
        <v>theater</v>
      </c>
      <c r="R3898" t="str">
        <f t="shared" si="364"/>
        <v>plays</v>
      </c>
      <c r="S3898" s="14">
        <f t="shared" si="365"/>
        <v>41806.941875000004</v>
      </c>
      <c r="T3898" s="12">
        <f t="shared" si="366"/>
        <v>41792.941875000004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7"/>
        <v>0.17599999999999999</v>
      </c>
      <c r="P3899" s="8">
        <f t="shared" si="362"/>
        <v>44</v>
      </c>
      <c r="Q3899" t="str">
        <f t="shared" si="363"/>
        <v>theater</v>
      </c>
      <c r="R3899" t="str">
        <f t="shared" si="364"/>
        <v>plays</v>
      </c>
      <c r="S3899" s="14">
        <f t="shared" si="365"/>
        <v>42012.62364583333</v>
      </c>
      <c r="T3899" s="12">
        <f t="shared" si="366"/>
        <v>41982.62364583333</v>
      </c>
    </row>
    <row r="3900" spans="1:20" ht="8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7"/>
        <v>0.3256</v>
      </c>
      <c r="P3900" s="8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4">
        <f t="shared" si="365"/>
        <v>42233.416666666672</v>
      </c>
      <c r="T3900" s="12">
        <f t="shared" si="366"/>
        <v>42193.232291666667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7"/>
        <v>1.2500000000000001E-2</v>
      </c>
      <c r="P3901" s="8">
        <f t="shared" si="362"/>
        <v>62.5</v>
      </c>
      <c r="Q3901" t="str">
        <f t="shared" si="363"/>
        <v>theater</v>
      </c>
      <c r="R3901" t="str">
        <f t="shared" si="364"/>
        <v>plays</v>
      </c>
      <c r="S3901" s="14">
        <f t="shared" si="365"/>
        <v>41863.525011574071</v>
      </c>
      <c r="T3901" s="12">
        <f t="shared" si="366"/>
        <v>41843.525011574071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7"/>
        <v>5.3999999999999999E-2</v>
      </c>
      <c r="P3902" s="8">
        <f t="shared" si="362"/>
        <v>27</v>
      </c>
      <c r="Q3902" t="str">
        <f t="shared" si="363"/>
        <v>theater</v>
      </c>
      <c r="R3902" t="str">
        <f t="shared" si="364"/>
        <v>plays</v>
      </c>
      <c r="S3902" s="14">
        <f t="shared" si="365"/>
        <v>42165.842488425929</v>
      </c>
      <c r="T3902" s="12">
        <f t="shared" si="366"/>
        <v>42135.842488425929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7"/>
        <v>8.3333333333333332E-3</v>
      </c>
      <c r="P3903" s="8">
        <f t="shared" si="362"/>
        <v>25</v>
      </c>
      <c r="Q3903" t="str">
        <f t="shared" si="363"/>
        <v>theater</v>
      </c>
      <c r="R3903" t="str">
        <f t="shared" si="364"/>
        <v>plays</v>
      </c>
      <c r="S3903" s="14">
        <f t="shared" si="365"/>
        <v>42357.576377314821</v>
      </c>
      <c r="T3903" s="12">
        <f t="shared" si="366"/>
        <v>42317.576377314821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7"/>
        <v>0.48833333333333334</v>
      </c>
      <c r="P3904" s="8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4">
        <f t="shared" si="365"/>
        <v>42688.259745370371</v>
      </c>
      <c r="T3904" s="12">
        <f t="shared" si="366"/>
        <v>42663.218078703707</v>
      </c>
    </row>
    <row r="3905" spans="1:20" ht="6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7"/>
        <v>0</v>
      </c>
      <c r="P3905" s="8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4">
        <f t="shared" si="365"/>
        <v>42230.568055555559</v>
      </c>
      <c r="T3905" s="12">
        <f t="shared" si="366"/>
        <v>42185.76116898148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7"/>
        <v>2.9999999999999997E-4</v>
      </c>
      <c r="P3906" s="8">
        <f t="shared" si="362"/>
        <v>1.5</v>
      </c>
      <c r="Q3906" t="str">
        <f t="shared" si="363"/>
        <v>theater</v>
      </c>
      <c r="R3906" t="str">
        <f t="shared" si="364"/>
        <v>plays</v>
      </c>
      <c r="S3906" s="14">
        <f t="shared" si="365"/>
        <v>42108.961111111115</v>
      </c>
      <c r="T3906" s="12">
        <f t="shared" si="366"/>
        <v>42094.979166666672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7"/>
        <v>0.11533333333333333</v>
      </c>
      <c r="P3907" s="8">
        <f t="shared" ref="P3907:P3970" si="368">E3907/L3907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14">
        <f t="shared" ref="S3907:S3970" si="371">(((I3907/60)/60)/24)+DATE(1970,1,1)+(-6/24)</f>
        <v>42166.708333333328</v>
      </c>
      <c r="T3907" s="12">
        <f t="shared" ref="T3907:T3970" si="372">(((J3907/60)/60)/24)+DATE(1970,1,1)+(-6/24)</f>
        <v>42124.373877314814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73">E3908/D3908</f>
        <v>0.67333333333333334</v>
      </c>
      <c r="P3908" s="8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4">
        <f t="shared" si="371"/>
        <v>42181.309027777781</v>
      </c>
      <c r="T3908" s="12">
        <f t="shared" si="372"/>
        <v>42143.667743055557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3"/>
        <v>0.153</v>
      </c>
      <c r="P3909" s="8">
        <f t="shared" si="368"/>
        <v>38.25</v>
      </c>
      <c r="Q3909" t="str">
        <f t="shared" si="369"/>
        <v>theater</v>
      </c>
      <c r="R3909" t="str">
        <f t="shared" si="370"/>
        <v>plays</v>
      </c>
      <c r="S3909" s="14">
        <f t="shared" si="371"/>
        <v>41938.588888888888</v>
      </c>
      <c r="T3909" s="12">
        <f t="shared" si="372"/>
        <v>41906.569513888891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3"/>
        <v>8.666666666666667E-2</v>
      </c>
      <c r="P3910" s="8">
        <f t="shared" si="368"/>
        <v>16.25</v>
      </c>
      <c r="Q3910" t="str">
        <f t="shared" si="369"/>
        <v>theater</v>
      </c>
      <c r="R3910" t="str">
        <f t="shared" si="370"/>
        <v>plays</v>
      </c>
      <c r="S3910" s="14">
        <f t="shared" si="371"/>
        <v>41848.885370370372</v>
      </c>
      <c r="T3910" s="12">
        <f t="shared" si="372"/>
        <v>41833.885370370372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3"/>
        <v>2.2499999999999998E-3</v>
      </c>
      <c r="P3911" s="8">
        <f t="shared" si="368"/>
        <v>33.75</v>
      </c>
      <c r="Q3911" t="str">
        <f t="shared" si="369"/>
        <v>theater</v>
      </c>
      <c r="R3911" t="str">
        <f t="shared" si="370"/>
        <v>plays</v>
      </c>
      <c r="S3911" s="14">
        <f t="shared" si="371"/>
        <v>41893.109282407408</v>
      </c>
      <c r="T3911" s="12">
        <f t="shared" si="372"/>
        <v>41863.109282407408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3"/>
        <v>3.0833333333333334E-2</v>
      </c>
      <c r="P3912" s="8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4">
        <f t="shared" si="371"/>
        <v>42254.506909722222</v>
      </c>
      <c r="T3912" s="12">
        <f t="shared" si="372"/>
        <v>42224.506909722222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3"/>
        <v>0.37412499999999999</v>
      </c>
      <c r="P3913" s="8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4">
        <f t="shared" si="371"/>
        <v>41969.603900462964</v>
      </c>
      <c r="T3913" s="12">
        <f t="shared" si="372"/>
        <v>41939.5622337963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3"/>
        <v>6.666666666666667E-5</v>
      </c>
      <c r="P3914" s="8">
        <f t="shared" si="368"/>
        <v>1</v>
      </c>
      <c r="Q3914" t="str">
        <f t="shared" si="369"/>
        <v>theater</v>
      </c>
      <c r="R3914" t="str">
        <f t="shared" si="370"/>
        <v>plays</v>
      </c>
      <c r="S3914" s="14">
        <f t="shared" si="371"/>
        <v>42118.940972222219</v>
      </c>
      <c r="T3914" s="12">
        <f t="shared" si="372"/>
        <v>42059.020023148143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3"/>
        <v>0.1</v>
      </c>
      <c r="P3915" s="8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4">
        <f t="shared" si="371"/>
        <v>42338.002881944441</v>
      </c>
      <c r="T3915" s="12">
        <f t="shared" si="372"/>
        <v>42307.961215277777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3"/>
        <v>0.36359999999999998</v>
      </c>
      <c r="P3916" s="8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4">
        <f t="shared" si="371"/>
        <v>42134.707638888889</v>
      </c>
      <c r="T3916" s="12">
        <f t="shared" si="372"/>
        <v>42114.568935185183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3"/>
        <v>3.3333333333333335E-3</v>
      </c>
      <c r="P3917" s="8">
        <f t="shared" si="368"/>
        <v>5</v>
      </c>
      <c r="Q3917" t="str">
        <f t="shared" si="369"/>
        <v>theater</v>
      </c>
      <c r="R3917" t="str">
        <f t="shared" si="370"/>
        <v>plays</v>
      </c>
      <c r="S3917" s="14">
        <f t="shared" si="371"/>
        <v>42522.73505787037</v>
      </c>
      <c r="T3917" s="12">
        <f t="shared" si="372"/>
        <v>42492.73505787037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3"/>
        <v>0</v>
      </c>
      <c r="P3918" s="8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4">
        <f t="shared" si="371"/>
        <v>42524.221666666665</v>
      </c>
      <c r="T3918" s="12">
        <f t="shared" si="372"/>
        <v>42494.221666666665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3"/>
        <v>2.8571428571428571E-3</v>
      </c>
      <c r="P3919" s="8">
        <f t="shared" si="368"/>
        <v>10</v>
      </c>
      <c r="Q3919" t="str">
        <f t="shared" si="369"/>
        <v>theater</v>
      </c>
      <c r="R3919" t="str">
        <f t="shared" si="370"/>
        <v>plays</v>
      </c>
      <c r="S3919" s="14">
        <f t="shared" si="371"/>
        <v>41893.277326388888</v>
      </c>
      <c r="T3919" s="12">
        <f t="shared" si="372"/>
        <v>41863.277326388888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3"/>
        <v>2E-3</v>
      </c>
      <c r="P3920" s="8">
        <f t="shared" si="368"/>
        <v>40</v>
      </c>
      <c r="Q3920" t="str">
        <f t="shared" si="369"/>
        <v>theater</v>
      </c>
      <c r="R3920" t="str">
        <f t="shared" si="370"/>
        <v>plays</v>
      </c>
      <c r="S3920" s="14">
        <f t="shared" si="371"/>
        <v>41855.416666666664</v>
      </c>
      <c r="T3920" s="12">
        <f t="shared" si="372"/>
        <v>41843.414618055554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3"/>
        <v>1.7999999999999999E-2</v>
      </c>
      <c r="P3921" s="8">
        <f t="shared" si="368"/>
        <v>30</v>
      </c>
      <c r="Q3921" t="str">
        <f t="shared" si="369"/>
        <v>theater</v>
      </c>
      <c r="R3921" t="str">
        <f t="shared" si="370"/>
        <v>plays</v>
      </c>
      <c r="S3921" s="14">
        <f t="shared" si="371"/>
        <v>42386.75</v>
      </c>
      <c r="T3921" s="12">
        <f t="shared" si="372"/>
        <v>42358.434872685189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3"/>
        <v>5.3999999999999999E-2</v>
      </c>
      <c r="P3922" s="8">
        <f t="shared" si="368"/>
        <v>45</v>
      </c>
      <c r="Q3922" t="str">
        <f t="shared" si="369"/>
        <v>theater</v>
      </c>
      <c r="R3922" t="str">
        <f t="shared" si="370"/>
        <v>plays</v>
      </c>
      <c r="S3922" s="14">
        <f t="shared" si="371"/>
        <v>42687.178935185191</v>
      </c>
      <c r="T3922" s="12">
        <f t="shared" si="372"/>
        <v>42657.13726851852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3"/>
        <v>0</v>
      </c>
      <c r="P3923" s="8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4">
        <f t="shared" si="371"/>
        <v>41938.5</v>
      </c>
      <c r="T3923" s="12">
        <f t="shared" si="372"/>
        <v>41926.292303240742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3"/>
        <v>8.1333333333333327E-2</v>
      </c>
      <c r="P3924" s="8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4">
        <f t="shared" si="371"/>
        <v>42065.708333333328</v>
      </c>
      <c r="T3924" s="12">
        <f t="shared" si="372"/>
        <v>42020.518634259264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3"/>
        <v>0.12034782608695652</v>
      </c>
      <c r="P3925" s="8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4">
        <f t="shared" si="371"/>
        <v>42103.729988425926</v>
      </c>
      <c r="T3925" s="12">
        <f t="shared" si="372"/>
        <v>42075.729988425926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3"/>
        <v>0.15266666666666667</v>
      </c>
      <c r="P3926" s="8">
        <f t="shared" si="368"/>
        <v>57.25</v>
      </c>
      <c r="Q3926" t="str">
        <f t="shared" si="369"/>
        <v>theater</v>
      </c>
      <c r="R3926" t="str">
        <f t="shared" si="370"/>
        <v>plays</v>
      </c>
      <c r="S3926" s="14">
        <f t="shared" si="371"/>
        <v>41816.709745370368</v>
      </c>
      <c r="T3926" s="12">
        <f t="shared" si="372"/>
        <v>41786.709745370368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3"/>
        <v>0.1</v>
      </c>
      <c r="P3927" s="8">
        <f t="shared" si="368"/>
        <v>5</v>
      </c>
      <c r="Q3927" t="str">
        <f t="shared" si="369"/>
        <v>theater</v>
      </c>
      <c r="R3927" t="str">
        <f t="shared" si="370"/>
        <v>plays</v>
      </c>
      <c r="S3927" s="14">
        <f t="shared" si="371"/>
        <v>41850.620821759258</v>
      </c>
      <c r="T3927" s="12">
        <f t="shared" si="372"/>
        <v>41820.620821759258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3"/>
        <v>3.0000000000000001E-3</v>
      </c>
      <c r="P3928" s="8">
        <f t="shared" si="368"/>
        <v>15</v>
      </c>
      <c r="Q3928" t="str">
        <f t="shared" si="369"/>
        <v>theater</v>
      </c>
      <c r="R3928" t="str">
        <f t="shared" si="370"/>
        <v>plays</v>
      </c>
      <c r="S3928" s="14">
        <f t="shared" si="371"/>
        <v>41999.835046296299</v>
      </c>
      <c r="T3928" s="12">
        <f t="shared" si="372"/>
        <v>41969.835046296299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3"/>
        <v>0.01</v>
      </c>
      <c r="P3929" s="8">
        <f t="shared" si="368"/>
        <v>12.5</v>
      </c>
      <c r="Q3929" t="str">
        <f t="shared" si="369"/>
        <v>theater</v>
      </c>
      <c r="R3929" t="str">
        <f t="shared" si="370"/>
        <v>plays</v>
      </c>
      <c r="S3929" s="14">
        <f t="shared" si="371"/>
        <v>41860.017407407409</v>
      </c>
      <c r="T3929" s="12">
        <f t="shared" si="372"/>
        <v>41830.017407407409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3"/>
        <v>0.13020000000000001</v>
      </c>
      <c r="P3930" s="8">
        <f t="shared" si="368"/>
        <v>93</v>
      </c>
      <c r="Q3930" t="str">
        <f t="shared" si="369"/>
        <v>theater</v>
      </c>
      <c r="R3930" t="str">
        <f t="shared" si="370"/>
        <v>plays</v>
      </c>
      <c r="S3930" s="14">
        <f t="shared" si="371"/>
        <v>42292.957638888889</v>
      </c>
      <c r="T3930" s="12">
        <f t="shared" si="372"/>
        <v>42265.433182870373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3"/>
        <v>2.265E-2</v>
      </c>
      <c r="P3931" s="8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4">
        <f t="shared" si="371"/>
        <v>42631.577141203699</v>
      </c>
      <c r="T3931" s="12">
        <f t="shared" si="372"/>
        <v>42601.577141203699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3"/>
        <v>0</v>
      </c>
      <c r="P3932" s="8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4">
        <f t="shared" si="371"/>
        <v>42461</v>
      </c>
      <c r="T3932" s="12">
        <f t="shared" si="372"/>
        <v>42433.088749999995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3"/>
        <v>0</v>
      </c>
      <c r="P3933" s="8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4">
        <f t="shared" si="371"/>
        <v>42252.901701388888</v>
      </c>
      <c r="T3933" s="12">
        <f t="shared" si="372"/>
        <v>42227.901701388888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3"/>
        <v>8.3333333333333331E-5</v>
      </c>
      <c r="P3934" s="8">
        <f t="shared" si="368"/>
        <v>1</v>
      </c>
      <c r="Q3934" t="str">
        <f t="shared" si="369"/>
        <v>theater</v>
      </c>
      <c r="R3934" t="str">
        <f t="shared" si="370"/>
        <v>plays</v>
      </c>
      <c r="S3934" s="14">
        <f t="shared" si="371"/>
        <v>42444.876898148148</v>
      </c>
      <c r="T3934" s="12">
        <f t="shared" si="372"/>
        <v>42414.918564814812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3"/>
        <v>0.15742857142857142</v>
      </c>
      <c r="P3935" s="8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4">
        <f t="shared" si="371"/>
        <v>42567.779861111107</v>
      </c>
      <c r="T3935" s="12">
        <f t="shared" si="372"/>
        <v>42538.718310185184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3"/>
        <v>0.11</v>
      </c>
      <c r="P3936" s="8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4">
        <f t="shared" si="371"/>
        <v>42278.291666666672</v>
      </c>
      <c r="T3936" s="12">
        <f t="shared" si="372"/>
        <v>42233.421747685185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3"/>
        <v>0.43833333333333335</v>
      </c>
      <c r="P3937" s="8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4">
        <f t="shared" si="371"/>
        <v>42281.406782407401</v>
      </c>
      <c r="T3937" s="12">
        <f t="shared" si="372"/>
        <v>42221.406782407401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3"/>
        <v>0</v>
      </c>
      <c r="P3938" s="8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4">
        <f t="shared" si="371"/>
        <v>42705.054629629631</v>
      </c>
      <c r="T3938" s="12">
        <f t="shared" si="372"/>
        <v>42675.012962962966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3"/>
        <v>0.86135181975736563</v>
      </c>
      <c r="P3939" s="8">
        <f t="shared" si="368"/>
        <v>248.5</v>
      </c>
      <c r="Q3939" t="str">
        <f t="shared" si="369"/>
        <v>theater</v>
      </c>
      <c r="R3939" t="str">
        <f t="shared" si="370"/>
        <v>plays</v>
      </c>
      <c r="S3939" s="14">
        <f t="shared" si="371"/>
        <v>42562.381481481483</v>
      </c>
      <c r="T3939" s="12">
        <f t="shared" si="372"/>
        <v>42534.381481481483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3"/>
        <v>0.12196620583717357</v>
      </c>
      <c r="P3940" s="8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4">
        <f t="shared" si="371"/>
        <v>42182.655717592599</v>
      </c>
      <c r="T3940" s="12">
        <f t="shared" si="372"/>
        <v>42151.655717592599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3"/>
        <v>1E-3</v>
      </c>
      <c r="P3941" s="8">
        <f t="shared" si="368"/>
        <v>5</v>
      </c>
      <c r="Q3941" t="str">
        <f t="shared" si="369"/>
        <v>theater</v>
      </c>
      <c r="R3941" t="str">
        <f t="shared" si="370"/>
        <v>plays</v>
      </c>
      <c r="S3941" s="14">
        <f t="shared" si="371"/>
        <v>41918.9375</v>
      </c>
      <c r="T3941" s="12">
        <f t="shared" si="372"/>
        <v>41915.150219907409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3"/>
        <v>2.2000000000000001E-3</v>
      </c>
      <c r="P3942" s="8">
        <f t="shared" si="368"/>
        <v>5.5</v>
      </c>
      <c r="Q3942" t="str">
        <f t="shared" si="369"/>
        <v>theater</v>
      </c>
      <c r="R3942" t="str">
        <f t="shared" si="370"/>
        <v>plays</v>
      </c>
      <c r="S3942" s="14">
        <f t="shared" si="371"/>
        <v>42006.242488425924</v>
      </c>
      <c r="T3942" s="12">
        <f t="shared" si="372"/>
        <v>41961.242488425924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3"/>
        <v>9.0909090909090905E-3</v>
      </c>
      <c r="P3943" s="8">
        <f t="shared" si="368"/>
        <v>25</v>
      </c>
      <c r="Q3943" t="str">
        <f t="shared" si="369"/>
        <v>theater</v>
      </c>
      <c r="R3943" t="str">
        <f t="shared" si="370"/>
        <v>plays</v>
      </c>
      <c r="S3943" s="14">
        <f t="shared" si="371"/>
        <v>41967.791666666672</v>
      </c>
      <c r="T3943" s="12">
        <f t="shared" si="372"/>
        <v>41940.337233796294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3"/>
        <v>0</v>
      </c>
      <c r="P3944" s="8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4">
        <f t="shared" si="371"/>
        <v>42171.654097222221</v>
      </c>
      <c r="T3944" s="12">
        <f t="shared" si="372"/>
        <v>42111.654097222221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3"/>
        <v>0.35639999999999999</v>
      </c>
      <c r="P3945" s="8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4">
        <f t="shared" si="371"/>
        <v>42310.451388888891</v>
      </c>
      <c r="T3945" s="12">
        <f t="shared" si="372"/>
        <v>42279.528564814813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3"/>
        <v>0</v>
      </c>
      <c r="P3946" s="8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4">
        <f t="shared" si="371"/>
        <v>42243.412905092591</v>
      </c>
      <c r="T3946" s="12">
        <f t="shared" si="372"/>
        <v>42213.412905092591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3"/>
        <v>2.5000000000000001E-3</v>
      </c>
      <c r="P3947" s="8">
        <f t="shared" si="368"/>
        <v>5</v>
      </c>
      <c r="Q3947" t="str">
        <f t="shared" si="369"/>
        <v>theater</v>
      </c>
      <c r="R3947" t="str">
        <f t="shared" si="370"/>
        <v>plays</v>
      </c>
      <c r="S3947" s="14">
        <f t="shared" si="371"/>
        <v>42139.551712962959</v>
      </c>
      <c r="T3947" s="12">
        <f t="shared" si="372"/>
        <v>42109.551712962959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3"/>
        <v>3.2500000000000001E-2</v>
      </c>
      <c r="P3948" s="8">
        <f t="shared" si="368"/>
        <v>39</v>
      </c>
      <c r="Q3948" t="str">
        <f t="shared" si="369"/>
        <v>theater</v>
      </c>
      <c r="R3948" t="str">
        <f t="shared" si="370"/>
        <v>plays</v>
      </c>
      <c r="S3948" s="14">
        <f t="shared" si="371"/>
        <v>42063.083333333328</v>
      </c>
      <c r="T3948" s="12">
        <f t="shared" si="372"/>
        <v>42031.583587962959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3"/>
        <v>3.3666666666666664E-2</v>
      </c>
      <c r="P3949" s="8">
        <f t="shared" si="368"/>
        <v>50.5</v>
      </c>
      <c r="Q3949" t="str">
        <f t="shared" si="369"/>
        <v>theater</v>
      </c>
      <c r="R3949" t="str">
        <f t="shared" si="370"/>
        <v>plays</v>
      </c>
      <c r="S3949" s="14">
        <f t="shared" si="371"/>
        <v>42644.892870370371</v>
      </c>
      <c r="T3949" s="12">
        <f t="shared" si="372"/>
        <v>42614.892870370371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3"/>
        <v>0</v>
      </c>
      <c r="P3950" s="8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4">
        <f t="shared" si="371"/>
        <v>41889.075497685182</v>
      </c>
      <c r="T3950" s="12">
        <f t="shared" si="372"/>
        <v>41829.075497685182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3"/>
        <v>0.15770000000000001</v>
      </c>
      <c r="P3951" s="8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4">
        <f t="shared" si="371"/>
        <v>42045.870613425926</v>
      </c>
      <c r="T3951" s="12">
        <f t="shared" si="372"/>
        <v>42015.870613425926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3"/>
        <v>6.2500000000000003E-3</v>
      </c>
      <c r="P3952" s="8">
        <f t="shared" si="368"/>
        <v>25</v>
      </c>
      <c r="Q3952" t="str">
        <f t="shared" si="369"/>
        <v>theater</v>
      </c>
      <c r="R3952" t="str">
        <f t="shared" si="370"/>
        <v>plays</v>
      </c>
      <c r="S3952" s="14">
        <f t="shared" si="371"/>
        <v>42468.524305555555</v>
      </c>
      <c r="T3952" s="12">
        <f t="shared" si="372"/>
        <v>42439.452314814815</v>
      </c>
    </row>
    <row r="3953" spans="1:20" ht="6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3"/>
        <v>5.0000000000000004E-6</v>
      </c>
      <c r="P3953" s="8">
        <f t="shared" si="368"/>
        <v>1</v>
      </c>
      <c r="Q3953" t="str">
        <f t="shared" si="369"/>
        <v>theater</v>
      </c>
      <c r="R3953" t="str">
        <f t="shared" si="370"/>
        <v>plays</v>
      </c>
      <c r="S3953" s="14">
        <f t="shared" si="371"/>
        <v>42493.534050925926</v>
      </c>
      <c r="T3953" s="12">
        <f t="shared" si="372"/>
        <v>42433.575717592597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3"/>
        <v>9.6153846153846159E-4</v>
      </c>
      <c r="P3954" s="8">
        <f t="shared" si="368"/>
        <v>25</v>
      </c>
      <c r="Q3954" t="str">
        <f t="shared" si="369"/>
        <v>theater</v>
      </c>
      <c r="R3954" t="str">
        <f t="shared" si="370"/>
        <v>plays</v>
      </c>
      <c r="S3954" s="14">
        <f t="shared" si="371"/>
        <v>42303.540393518517</v>
      </c>
      <c r="T3954" s="12">
        <f t="shared" si="372"/>
        <v>42243.540393518517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3"/>
        <v>0</v>
      </c>
      <c r="P3955" s="8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4">
        <f t="shared" si="371"/>
        <v>42580.728472222225</v>
      </c>
      <c r="T3955" s="12">
        <f t="shared" si="372"/>
        <v>42549.798449074078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3"/>
        <v>0</v>
      </c>
      <c r="P3956" s="8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4">
        <f t="shared" si="371"/>
        <v>41834.401203703703</v>
      </c>
      <c r="T3956" s="12">
        <f t="shared" si="372"/>
        <v>41774.401203703703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3"/>
        <v>0.24285714285714285</v>
      </c>
      <c r="P3957" s="8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4">
        <f t="shared" si="371"/>
        <v>42336.640520833331</v>
      </c>
      <c r="T3957" s="12">
        <f t="shared" si="372"/>
        <v>42306.598854166667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3"/>
        <v>0</v>
      </c>
      <c r="P3958" s="8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4">
        <f t="shared" si="371"/>
        <v>42484.763888888891</v>
      </c>
      <c r="T3958" s="12">
        <f t="shared" si="372"/>
        <v>42457.682025462964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3"/>
        <v>2.5000000000000001E-4</v>
      </c>
      <c r="P3959" s="8">
        <f t="shared" si="368"/>
        <v>7</v>
      </c>
      <c r="Q3959" t="str">
        <f t="shared" si="369"/>
        <v>theater</v>
      </c>
      <c r="R3959" t="str">
        <f t="shared" si="370"/>
        <v>plays</v>
      </c>
      <c r="S3959" s="14">
        <f t="shared" si="371"/>
        <v>42559.726319444439</v>
      </c>
      <c r="T3959" s="12">
        <f t="shared" si="372"/>
        <v>42513.726319444439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3"/>
        <v>0.32050000000000001</v>
      </c>
      <c r="P3960" s="8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4">
        <f t="shared" si="371"/>
        <v>41853.333333333336</v>
      </c>
      <c r="T3960" s="12">
        <f t="shared" si="372"/>
        <v>41816.700370370374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3"/>
        <v>0.24333333333333335</v>
      </c>
      <c r="P3961" s="8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4">
        <f t="shared" si="371"/>
        <v>41910.538842592592</v>
      </c>
      <c r="T3961" s="12">
        <f t="shared" si="372"/>
        <v>41880.538842592592</v>
      </c>
    </row>
    <row r="3962" spans="1:20" ht="6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3"/>
        <v>1.4999999999999999E-2</v>
      </c>
      <c r="P3962" s="8">
        <f t="shared" si="368"/>
        <v>11.25</v>
      </c>
      <c r="Q3962" t="str">
        <f t="shared" si="369"/>
        <v>theater</v>
      </c>
      <c r="R3962" t="str">
        <f t="shared" si="370"/>
        <v>plays</v>
      </c>
      <c r="S3962" s="14">
        <f t="shared" si="371"/>
        <v>42372.595555555556</v>
      </c>
      <c r="T3962" s="12">
        <f t="shared" si="372"/>
        <v>42342.595555555556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3"/>
        <v>4.1999999999999997E-3</v>
      </c>
      <c r="P3963" s="8">
        <f t="shared" si="368"/>
        <v>10.5</v>
      </c>
      <c r="Q3963" t="str">
        <f t="shared" si="369"/>
        <v>theater</v>
      </c>
      <c r="R3963" t="str">
        <f t="shared" si="370"/>
        <v>plays</v>
      </c>
      <c r="S3963" s="14">
        <f t="shared" si="371"/>
        <v>41767.641319444447</v>
      </c>
      <c r="T3963" s="12">
        <f t="shared" si="372"/>
        <v>41745.641319444447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3"/>
        <v>3.214285714285714E-2</v>
      </c>
      <c r="P3964" s="8">
        <f t="shared" si="368"/>
        <v>15</v>
      </c>
      <c r="Q3964" t="str">
        <f t="shared" si="369"/>
        <v>theater</v>
      </c>
      <c r="R3964" t="str">
        <f t="shared" si="370"/>
        <v>plays</v>
      </c>
      <c r="S3964" s="14">
        <f t="shared" si="371"/>
        <v>42336.371458333335</v>
      </c>
      <c r="T3964" s="12">
        <f t="shared" si="372"/>
        <v>42311.371458333335</v>
      </c>
    </row>
    <row r="3965" spans="1:20" ht="8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3"/>
        <v>0</v>
      </c>
      <c r="P3965" s="8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4">
        <f t="shared" si="371"/>
        <v>42325.945798611108</v>
      </c>
      <c r="T3965" s="12">
        <f t="shared" si="372"/>
        <v>42295.904131944444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3"/>
        <v>6.3E-2</v>
      </c>
      <c r="P3966" s="8">
        <f t="shared" si="368"/>
        <v>42</v>
      </c>
      <c r="Q3966" t="str">
        <f t="shared" si="369"/>
        <v>theater</v>
      </c>
      <c r="R3966" t="str">
        <f t="shared" si="370"/>
        <v>plays</v>
      </c>
      <c r="S3966" s="14">
        <f t="shared" si="371"/>
        <v>42113.430393518516</v>
      </c>
      <c r="T3966" s="12">
        <f t="shared" si="372"/>
        <v>42053.472060185188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3"/>
        <v>0.14249999999999999</v>
      </c>
      <c r="P3967" s="8">
        <f t="shared" si="368"/>
        <v>71.25</v>
      </c>
      <c r="Q3967" t="str">
        <f t="shared" si="369"/>
        <v>theater</v>
      </c>
      <c r="R3967" t="str">
        <f t="shared" si="370"/>
        <v>plays</v>
      </c>
      <c r="S3967" s="14">
        <f t="shared" si="371"/>
        <v>42473.944212962961</v>
      </c>
      <c r="T3967" s="12">
        <f t="shared" si="372"/>
        <v>42413.985879629632</v>
      </c>
    </row>
    <row r="3968" spans="1:20" ht="6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3"/>
        <v>6.0000000000000001E-3</v>
      </c>
      <c r="P3968" s="8">
        <f t="shared" si="368"/>
        <v>22.5</v>
      </c>
      <c r="Q3968" t="str">
        <f t="shared" si="369"/>
        <v>theater</v>
      </c>
      <c r="R3968" t="str">
        <f t="shared" si="370"/>
        <v>plays</v>
      </c>
      <c r="S3968" s="14">
        <f t="shared" si="371"/>
        <v>41843.874305555553</v>
      </c>
      <c r="T3968" s="12">
        <f t="shared" si="372"/>
        <v>41801.461550925924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3"/>
        <v>0.2411764705882353</v>
      </c>
      <c r="P3969" s="8">
        <f t="shared" si="368"/>
        <v>41</v>
      </c>
      <c r="Q3969" t="str">
        <f t="shared" si="369"/>
        <v>theater</v>
      </c>
      <c r="R3969" t="str">
        <f t="shared" si="370"/>
        <v>plays</v>
      </c>
      <c r="S3969" s="14">
        <f t="shared" si="371"/>
        <v>42800.040590277778</v>
      </c>
      <c r="T3969" s="12">
        <f t="shared" si="372"/>
        <v>42770.040590277778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3"/>
        <v>0.10539999999999999</v>
      </c>
      <c r="P3970" s="8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4">
        <f t="shared" si="371"/>
        <v>42512.565659722226</v>
      </c>
      <c r="T3970" s="12">
        <f t="shared" si="372"/>
        <v>42452.565659722226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3"/>
        <v>7.4690265486725665E-2</v>
      </c>
      <c r="P3971" s="8">
        <f t="shared" ref="P3971:P4034" si="374">E3971/L3971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14">
        <f t="shared" ref="S3971:S4034" si="377">(((I3971/60)/60)/24)+DATE(1970,1,1)+(-6/24)</f>
        <v>42610.913194444445</v>
      </c>
      <c r="T3971" s="12">
        <f t="shared" ref="T3971:T4034" si="378">(((J3971/60)/60)/24)+DATE(1970,1,1)+(-6/24)</f>
        <v>42601.604699074072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379">E3972/D3972</f>
        <v>7.3333333333333334E-4</v>
      </c>
      <c r="P3972" s="8">
        <f t="shared" si="374"/>
        <v>5.5</v>
      </c>
      <c r="Q3972" t="str">
        <f t="shared" si="375"/>
        <v>theater</v>
      </c>
      <c r="R3972" t="str">
        <f t="shared" si="376"/>
        <v>plays</v>
      </c>
      <c r="S3972" s="14">
        <f t="shared" si="377"/>
        <v>42477.613553240735</v>
      </c>
      <c r="T3972" s="12">
        <f t="shared" si="378"/>
        <v>42447.613553240735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9"/>
        <v>9.7142857142857135E-3</v>
      </c>
      <c r="P3973" s="8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4">
        <f t="shared" si="377"/>
        <v>41841.286180555559</v>
      </c>
      <c r="T3973" s="12">
        <f t="shared" si="378"/>
        <v>41811.286180555559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9"/>
        <v>0.21099999999999999</v>
      </c>
      <c r="P3974" s="8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4">
        <f t="shared" si="377"/>
        <v>42040.817523148144</v>
      </c>
      <c r="T3974" s="12">
        <f t="shared" si="378"/>
        <v>41980.817523148144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9"/>
        <v>0.78100000000000003</v>
      </c>
      <c r="P3975" s="8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4">
        <f t="shared" si="377"/>
        <v>42498.916666666672</v>
      </c>
      <c r="T3975" s="12">
        <f t="shared" si="378"/>
        <v>42469.43414351852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9"/>
        <v>0.32</v>
      </c>
      <c r="P3976" s="8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4">
        <f t="shared" si="377"/>
        <v>42523.296851851846</v>
      </c>
      <c r="T3976" s="12">
        <f t="shared" si="378"/>
        <v>42493.296851851846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9"/>
        <v>0</v>
      </c>
      <c r="P3977" s="8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4">
        <f t="shared" si="377"/>
        <v>42564.616875</v>
      </c>
      <c r="T3977" s="12">
        <f t="shared" si="378"/>
        <v>42534.616875</v>
      </c>
    </row>
    <row r="3978" spans="1:20" ht="6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9"/>
        <v>0.47692307692307695</v>
      </c>
      <c r="P3978" s="8">
        <f t="shared" si="374"/>
        <v>62</v>
      </c>
      <c r="Q3978" t="str">
        <f t="shared" si="375"/>
        <v>theater</v>
      </c>
      <c r="R3978" t="str">
        <f t="shared" si="376"/>
        <v>plays</v>
      </c>
      <c r="S3978" s="14">
        <f t="shared" si="377"/>
        <v>41852.041666666664</v>
      </c>
      <c r="T3978" s="12">
        <f t="shared" si="378"/>
        <v>41830.608344907407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9"/>
        <v>1.4500000000000001E-2</v>
      </c>
      <c r="P3979" s="8">
        <f t="shared" si="374"/>
        <v>217.5</v>
      </c>
      <c r="Q3979" t="str">
        <f t="shared" si="375"/>
        <v>theater</v>
      </c>
      <c r="R3979" t="str">
        <f t="shared" si="376"/>
        <v>plays</v>
      </c>
      <c r="S3979" s="14">
        <f t="shared" si="377"/>
        <v>42573.538564814815</v>
      </c>
      <c r="T3979" s="12">
        <f t="shared" si="378"/>
        <v>42543.538564814815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9"/>
        <v>0.107</v>
      </c>
      <c r="P3980" s="8">
        <f t="shared" si="374"/>
        <v>26.75</v>
      </c>
      <c r="Q3980" t="str">
        <f t="shared" si="375"/>
        <v>theater</v>
      </c>
      <c r="R3980" t="str">
        <f t="shared" si="376"/>
        <v>plays</v>
      </c>
      <c r="S3980" s="14">
        <f t="shared" si="377"/>
        <v>42035.392974537041</v>
      </c>
      <c r="T3980" s="12">
        <f t="shared" si="378"/>
        <v>41975.392974537041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9"/>
        <v>1.8333333333333333E-2</v>
      </c>
      <c r="P3981" s="8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4">
        <f t="shared" si="377"/>
        <v>42092.583333333328</v>
      </c>
      <c r="T3981" s="12">
        <f t="shared" si="378"/>
        <v>42069.653437500005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9"/>
        <v>0.18</v>
      </c>
      <c r="P3982" s="8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4">
        <f t="shared" si="377"/>
        <v>41825.348923611113</v>
      </c>
      <c r="T3982" s="12">
        <f t="shared" si="378"/>
        <v>41795.348923611113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9"/>
        <v>4.0833333333333333E-2</v>
      </c>
      <c r="P3983" s="8">
        <f t="shared" si="374"/>
        <v>175</v>
      </c>
      <c r="Q3983" t="str">
        <f t="shared" si="375"/>
        <v>theater</v>
      </c>
      <c r="R3983" t="str">
        <f t="shared" si="376"/>
        <v>plays</v>
      </c>
      <c r="S3983" s="14">
        <f t="shared" si="377"/>
        <v>42567.929965277777</v>
      </c>
      <c r="T3983" s="12">
        <f t="shared" si="378"/>
        <v>42507.929965277777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9"/>
        <v>0.2</v>
      </c>
      <c r="P3984" s="8">
        <f t="shared" si="374"/>
        <v>34</v>
      </c>
      <c r="Q3984" t="str">
        <f t="shared" si="375"/>
        <v>theater</v>
      </c>
      <c r="R3984" t="str">
        <f t="shared" si="376"/>
        <v>plays</v>
      </c>
      <c r="S3984" s="14">
        <f t="shared" si="377"/>
        <v>42192.559953703705</v>
      </c>
      <c r="T3984" s="12">
        <f t="shared" si="378"/>
        <v>42132.559953703705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9"/>
        <v>0.34802513464991025</v>
      </c>
      <c r="P3985" s="8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4">
        <f t="shared" si="377"/>
        <v>41779.040972222225</v>
      </c>
      <c r="T3985" s="12">
        <f t="shared" si="378"/>
        <v>41747.61986111111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9"/>
        <v>6.3333333333333339E-2</v>
      </c>
      <c r="P3986" s="8">
        <f t="shared" si="374"/>
        <v>9.5</v>
      </c>
      <c r="Q3986" t="str">
        <f t="shared" si="375"/>
        <v>theater</v>
      </c>
      <c r="R3986" t="str">
        <f t="shared" si="376"/>
        <v>plays</v>
      </c>
      <c r="S3986" s="14">
        <f t="shared" si="377"/>
        <v>41950.75</v>
      </c>
      <c r="T3986" s="12">
        <f t="shared" si="378"/>
        <v>41920.713472222218</v>
      </c>
    </row>
    <row r="3987" spans="1:20" ht="6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9"/>
        <v>0.32050000000000001</v>
      </c>
      <c r="P3987" s="8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4">
        <f t="shared" si="377"/>
        <v>42420.628472222219</v>
      </c>
      <c r="T3987" s="12">
        <f t="shared" si="378"/>
        <v>42399.457407407404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9"/>
        <v>9.7600000000000006E-2</v>
      </c>
      <c r="P3988" s="8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4">
        <f t="shared" si="377"/>
        <v>42496.294444444444</v>
      </c>
      <c r="T3988" s="12">
        <f t="shared" si="378"/>
        <v>42467.298541666663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9"/>
        <v>0.3775</v>
      </c>
      <c r="P3989" s="8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4">
        <f t="shared" si="377"/>
        <v>41775.67465277778</v>
      </c>
      <c r="T3989" s="12">
        <f t="shared" si="378"/>
        <v>41765.67465277778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9"/>
        <v>2.1333333333333333E-2</v>
      </c>
      <c r="P3990" s="8">
        <f t="shared" si="374"/>
        <v>8</v>
      </c>
      <c r="Q3990" t="str">
        <f t="shared" si="375"/>
        <v>theater</v>
      </c>
      <c r="R3990" t="str">
        <f t="shared" si="376"/>
        <v>plays</v>
      </c>
      <c r="S3990" s="14">
        <f t="shared" si="377"/>
        <v>42244.83116898148</v>
      </c>
      <c r="T3990" s="12">
        <f t="shared" si="378"/>
        <v>42229.83116898148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9"/>
        <v>0</v>
      </c>
      <c r="P3991" s="8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4">
        <f t="shared" si="377"/>
        <v>42316.541446759264</v>
      </c>
      <c r="T3991" s="12">
        <f t="shared" si="378"/>
        <v>42286.499780092592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9"/>
        <v>4.1818181818181817E-2</v>
      </c>
      <c r="P3992" s="8">
        <f t="shared" si="374"/>
        <v>23</v>
      </c>
      <c r="Q3992" t="str">
        <f t="shared" si="375"/>
        <v>theater</v>
      </c>
      <c r="R3992" t="str">
        <f t="shared" si="376"/>
        <v>plays</v>
      </c>
      <c r="S3992" s="14">
        <f t="shared" si="377"/>
        <v>42431.422372685185</v>
      </c>
      <c r="T3992" s="12">
        <f t="shared" si="378"/>
        <v>42401.422372685185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9"/>
        <v>0.2</v>
      </c>
      <c r="P3993" s="8">
        <f t="shared" si="374"/>
        <v>100</v>
      </c>
      <c r="Q3993" t="str">
        <f t="shared" si="375"/>
        <v>theater</v>
      </c>
      <c r="R3993" t="str">
        <f t="shared" si="376"/>
        <v>plays</v>
      </c>
      <c r="S3993" s="14">
        <f t="shared" si="377"/>
        <v>42155.394467592589</v>
      </c>
      <c r="T3993" s="12">
        <f t="shared" si="378"/>
        <v>42125.394467592589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9"/>
        <v>5.4100000000000002E-2</v>
      </c>
      <c r="P3994" s="8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4">
        <f t="shared" si="377"/>
        <v>42349.732164351852</v>
      </c>
      <c r="T3994" s="12">
        <f t="shared" si="378"/>
        <v>42289.69049768518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9"/>
        <v>6.0000000000000002E-5</v>
      </c>
      <c r="P3995" s="8">
        <f t="shared" si="374"/>
        <v>3</v>
      </c>
      <c r="Q3995" t="str">
        <f t="shared" si="375"/>
        <v>theater</v>
      </c>
      <c r="R3995" t="str">
        <f t="shared" si="376"/>
        <v>plays</v>
      </c>
      <c r="S3995" s="14">
        <f t="shared" si="377"/>
        <v>42137.614722222221</v>
      </c>
      <c r="T3995" s="12">
        <f t="shared" si="378"/>
        <v>42107.614722222221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9"/>
        <v>2.5000000000000001E-3</v>
      </c>
      <c r="P3996" s="8">
        <f t="shared" si="374"/>
        <v>5</v>
      </c>
      <c r="Q3996" t="str">
        <f t="shared" si="375"/>
        <v>theater</v>
      </c>
      <c r="R3996" t="str">
        <f t="shared" si="376"/>
        <v>plays</v>
      </c>
      <c r="S3996" s="14">
        <f t="shared" si="377"/>
        <v>41839.139930555553</v>
      </c>
      <c r="T3996" s="12">
        <f t="shared" si="378"/>
        <v>41809.139930555553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9"/>
        <v>0.35</v>
      </c>
      <c r="P3997" s="8">
        <f t="shared" si="374"/>
        <v>17.5</v>
      </c>
      <c r="Q3997" t="str">
        <f t="shared" si="375"/>
        <v>theater</v>
      </c>
      <c r="R3997" t="str">
        <f t="shared" si="376"/>
        <v>plays</v>
      </c>
      <c r="S3997" s="14">
        <f t="shared" si="377"/>
        <v>42049.227083333331</v>
      </c>
      <c r="T3997" s="12">
        <f t="shared" si="378"/>
        <v>42019.433761574073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9"/>
        <v>0.16566666666666666</v>
      </c>
      <c r="P3998" s="8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4">
        <f t="shared" si="377"/>
        <v>41963.419444444444</v>
      </c>
      <c r="T3998" s="12">
        <f t="shared" si="378"/>
        <v>41950.01694444444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9"/>
        <v>0</v>
      </c>
      <c r="P3999" s="8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4">
        <f t="shared" si="377"/>
        <v>42099.099780092598</v>
      </c>
      <c r="T3999" s="12">
        <f t="shared" si="378"/>
        <v>42069.141446759255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9"/>
        <v>0.57199999999999995</v>
      </c>
      <c r="P4000" s="8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4">
        <f t="shared" si="377"/>
        <v>42091.671597222223</v>
      </c>
      <c r="T4000" s="12">
        <f t="shared" si="378"/>
        <v>42061.713263888887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9"/>
        <v>0.16514285714285715</v>
      </c>
      <c r="P4001" s="8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4">
        <f t="shared" si="377"/>
        <v>41882.577650462961</v>
      </c>
      <c r="T4001" s="12">
        <f t="shared" si="378"/>
        <v>41842.578680555554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9"/>
        <v>1.25E-3</v>
      </c>
      <c r="P4002" s="8">
        <f t="shared" si="374"/>
        <v>10</v>
      </c>
      <c r="Q4002" t="str">
        <f t="shared" si="375"/>
        <v>theater</v>
      </c>
      <c r="R4002" t="str">
        <f t="shared" si="376"/>
        <v>plays</v>
      </c>
      <c r="S4002" s="14">
        <f t="shared" si="377"/>
        <v>42497.353680555556</v>
      </c>
      <c r="T4002" s="12">
        <f t="shared" si="378"/>
        <v>42437.39534722222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9"/>
        <v>0.3775</v>
      </c>
      <c r="P4003" s="8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4">
        <f t="shared" si="377"/>
        <v>42795.541666666672</v>
      </c>
      <c r="T4003" s="12">
        <f t="shared" si="378"/>
        <v>42775.714212962965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9"/>
        <v>1.84E-2</v>
      </c>
      <c r="P4004" s="8">
        <f t="shared" si="374"/>
        <v>5.75</v>
      </c>
      <c r="Q4004" t="str">
        <f t="shared" si="375"/>
        <v>theater</v>
      </c>
      <c r="R4004" t="str">
        <f t="shared" si="376"/>
        <v>plays</v>
      </c>
      <c r="S4004" s="14">
        <f t="shared" si="377"/>
        <v>41908.793530092589</v>
      </c>
      <c r="T4004" s="12">
        <f t="shared" si="378"/>
        <v>41878.793530092589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9"/>
        <v>0.10050000000000001</v>
      </c>
      <c r="P4005" s="8">
        <f t="shared" si="374"/>
        <v>100.5</v>
      </c>
      <c r="Q4005" t="str">
        <f t="shared" si="375"/>
        <v>theater</v>
      </c>
      <c r="R4005" t="str">
        <f t="shared" si="376"/>
        <v>plays</v>
      </c>
      <c r="S4005" s="14">
        <f t="shared" si="377"/>
        <v>42050.337349537032</v>
      </c>
      <c r="T4005" s="12">
        <f t="shared" si="378"/>
        <v>42020.337349537032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9"/>
        <v>2E-3</v>
      </c>
      <c r="P4006" s="8">
        <f t="shared" si="374"/>
        <v>1</v>
      </c>
      <c r="Q4006" t="str">
        <f t="shared" si="375"/>
        <v>theater</v>
      </c>
      <c r="R4006" t="str">
        <f t="shared" si="376"/>
        <v>plays</v>
      </c>
      <c r="S4006" s="14">
        <f t="shared" si="377"/>
        <v>41919.91269675926</v>
      </c>
      <c r="T4006" s="12">
        <f t="shared" si="378"/>
        <v>41889.91269675926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9"/>
        <v>1.3333333333333334E-2</v>
      </c>
      <c r="P4007" s="8">
        <f t="shared" si="374"/>
        <v>20</v>
      </c>
      <c r="Q4007" t="str">
        <f t="shared" si="375"/>
        <v>theater</v>
      </c>
      <c r="R4007" t="str">
        <f t="shared" si="376"/>
        <v>plays</v>
      </c>
      <c r="S4007" s="14">
        <f t="shared" si="377"/>
        <v>41932.557696759257</v>
      </c>
      <c r="T4007" s="12">
        <f t="shared" si="378"/>
        <v>41872.557696759257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9"/>
        <v>6.666666666666667E-5</v>
      </c>
      <c r="P4008" s="8">
        <f t="shared" si="374"/>
        <v>2</v>
      </c>
      <c r="Q4008" t="str">
        <f t="shared" si="375"/>
        <v>theater</v>
      </c>
      <c r="R4008" t="str">
        <f t="shared" si="376"/>
        <v>plays</v>
      </c>
      <c r="S4008" s="14">
        <f t="shared" si="377"/>
        <v>42416.522997685184</v>
      </c>
      <c r="T4008" s="12">
        <f t="shared" si="378"/>
        <v>42391.522997685184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9"/>
        <v>2.5000000000000001E-3</v>
      </c>
      <c r="P4009" s="8">
        <f t="shared" si="374"/>
        <v>5</v>
      </c>
      <c r="Q4009" t="str">
        <f t="shared" si="375"/>
        <v>theater</v>
      </c>
      <c r="R4009" t="str">
        <f t="shared" si="376"/>
        <v>plays</v>
      </c>
      <c r="S4009" s="14">
        <f t="shared" si="377"/>
        <v>41877.436111111114</v>
      </c>
      <c r="T4009" s="12">
        <f t="shared" si="378"/>
        <v>41848.522928240738</v>
      </c>
    </row>
    <row r="4010" spans="1:20" ht="6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9"/>
        <v>0.06</v>
      </c>
      <c r="P4010" s="8">
        <f t="shared" si="374"/>
        <v>15</v>
      </c>
      <c r="Q4010" t="str">
        <f t="shared" si="375"/>
        <v>theater</v>
      </c>
      <c r="R4010" t="str">
        <f t="shared" si="376"/>
        <v>plays</v>
      </c>
      <c r="S4010" s="14">
        <f t="shared" si="377"/>
        <v>42207.714201388888</v>
      </c>
      <c r="T4010" s="12">
        <f t="shared" si="378"/>
        <v>42177.714201388888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9"/>
        <v>3.8860103626943004E-2</v>
      </c>
      <c r="P4011" s="8">
        <f t="shared" si="374"/>
        <v>25</v>
      </c>
      <c r="Q4011" t="str">
        <f t="shared" si="375"/>
        <v>theater</v>
      </c>
      <c r="R4011" t="str">
        <f t="shared" si="376"/>
        <v>plays</v>
      </c>
      <c r="S4011" s="14">
        <f t="shared" si="377"/>
        <v>41891.450925925928</v>
      </c>
      <c r="T4011" s="12">
        <f t="shared" si="378"/>
        <v>41851.450925925928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9"/>
        <v>0.24194444444444443</v>
      </c>
      <c r="P4012" s="8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4">
        <f t="shared" si="377"/>
        <v>41938.520439814813</v>
      </c>
      <c r="T4012" s="12">
        <f t="shared" si="378"/>
        <v>41921.520439814813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9"/>
        <v>7.5999999999999998E-2</v>
      </c>
      <c r="P4013" s="8">
        <f t="shared" si="374"/>
        <v>4.75</v>
      </c>
      <c r="Q4013" t="str">
        <f t="shared" si="375"/>
        <v>theater</v>
      </c>
      <c r="R4013" t="str">
        <f t="shared" si="376"/>
        <v>plays</v>
      </c>
      <c r="S4013" s="14">
        <f t="shared" si="377"/>
        <v>42032.29488425926</v>
      </c>
      <c r="T4013" s="12">
        <f t="shared" si="378"/>
        <v>42002.29488425926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9"/>
        <v>0</v>
      </c>
      <c r="P4014" s="8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4">
        <f t="shared" si="377"/>
        <v>42126.294548611113</v>
      </c>
      <c r="T4014" s="12">
        <f t="shared" si="378"/>
        <v>42096.294548611113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9"/>
        <v>1.2999999999999999E-2</v>
      </c>
      <c r="P4015" s="8">
        <f t="shared" si="374"/>
        <v>13</v>
      </c>
      <c r="Q4015" t="str">
        <f t="shared" si="375"/>
        <v>theater</v>
      </c>
      <c r="R4015" t="str">
        <f t="shared" si="376"/>
        <v>plays</v>
      </c>
      <c r="S4015" s="14">
        <f t="shared" si="377"/>
        <v>42051.051192129627</v>
      </c>
      <c r="T4015" s="12">
        <f t="shared" si="378"/>
        <v>42021.051192129627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9"/>
        <v>0</v>
      </c>
      <c r="P4016" s="8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4">
        <f t="shared" si="377"/>
        <v>42433.996168981481</v>
      </c>
      <c r="T4016" s="12">
        <f t="shared" si="378"/>
        <v>42418.996168981481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9"/>
        <v>1.4285714285714287E-4</v>
      </c>
      <c r="P4017" s="8">
        <f t="shared" si="374"/>
        <v>1</v>
      </c>
      <c r="Q4017" t="str">
        <f t="shared" si="375"/>
        <v>theater</v>
      </c>
      <c r="R4017" t="str">
        <f t="shared" si="376"/>
        <v>plays</v>
      </c>
      <c r="S4017" s="14">
        <f t="shared" si="377"/>
        <v>42204.530821759254</v>
      </c>
      <c r="T4017" s="12">
        <f t="shared" si="378"/>
        <v>42174.530821759254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9"/>
        <v>0.14000000000000001</v>
      </c>
      <c r="P4018" s="8">
        <f t="shared" si="374"/>
        <v>10</v>
      </c>
      <c r="Q4018" t="str">
        <f t="shared" si="375"/>
        <v>theater</v>
      </c>
      <c r="R4018" t="str">
        <f t="shared" si="376"/>
        <v>plays</v>
      </c>
      <c r="S4018" s="14">
        <f t="shared" si="377"/>
        <v>41899.622685185182</v>
      </c>
      <c r="T4018" s="12">
        <f t="shared" si="378"/>
        <v>41869.622685185182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9"/>
        <v>1.0500000000000001E-2</v>
      </c>
      <c r="P4019" s="8">
        <f t="shared" si="374"/>
        <v>52.5</v>
      </c>
      <c r="Q4019" t="str">
        <f t="shared" si="375"/>
        <v>theater</v>
      </c>
      <c r="R4019" t="str">
        <f t="shared" si="376"/>
        <v>plays</v>
      </c>
      <c r="S4019" s="14">
        <f t="shared" si="377"/>
        <v>41886.422152777777</v>
      </c>
      <c r="T4019" s="12">
        <f t="shared" si="378"/>
        <v>41856.422152777777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9"/>
        <v>8.666666666666667E-2</v>
      </c>
      <c r="P4020" s="8">
        <f t="shared" si="374"/>
        <v>32.5</v>
      </c>
      <c r="Q4020" t="str">
        <f t="shared" si="375"/>
        <v>theater</v>
      </c>
      <c r="R4020" t="str">
        <f t="shared" si="376"/>
        <v>plays</v>
      </c>
      <c r="S4020" s="14">
        <f t="shared" si="377"/>
        <v>42650.66097222222</v>
      </c>
      <c r="T4020" s="12">
        <f t="shared" si="378"/>
        <v>42620.66097222222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9"/>
        <v>8.2857142857142851E-3</v>
      </c>
      <c r="P4021" s="8">
        <f t="shared" si="374"/>
        <v>7.25</v>
      </c>
      <c r="Q4021" t="str">
        <f t="shared" si="375"/>
        <v>theater</v>
      </c>
      <c r="R4021" t="str">
        <f t="shared" si="376"/>
        <v>plays</v>
      </c>
      <c r="S4021" s="14">
        <f t="shared" si="377"/>
        <v>42475.436111111107</v>
      </c>
      <c r="T4021" s="12">
        <f t="shared" si="378"/>
        <v>42417.425879629634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9"/>
        <v>0.16666666666666666</v>
      </c>
      <c r="P4022" s="8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4">
        <f t="shared" si="377"/>
        <v>42086.899293981478</v>
      </c>
      <c r="T4022" s="12">
        <f t="shared" si="378"/>
        <v>42056.940960648149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9"/>
        <v>8.3333333333333332E-3</v>
      </c>
      <c r="P4023" s="8">
        <f t="shared" si="374"/>
        <v>62.5</v>
      </c>
      <c r="Q4023" t="str">
        <f t="shared" si="375"/>
        <v>theater</v>
      </c>
      <c r="R4023" t="str">
        <f t="shared" si="376"/>
        <v>plays</v>
      </c>
      <c r="S4023" s="14">
        <f t="shared" si="377"/>
        <v>41938.661550925928</v>
      </c>
      <c r="T4023" s="12">
        <f t="shared" si="378"/>
        <v>41878.661550925928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9"/>
        <v>0.69561111111111107</v>
      </c>
      <c r="P4024" s="8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4">
        <f t="shared" si="377"/>
        <v>42035.870833333334</v>
      </c>
      <c r="T4024" s="12">
        <f t="shared" si="378"/>
        <v>41990.334108796291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9"/>
        <v>0</v>
      </c>
      <c r="P4025" s="8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4">
        <f t="shared" si="377"/>
        <v>42453.707905092597</v>
      </c>
      <c r="T4025" s="12">
        <f t="shared" si="378"/>
        <v>42408.749571759254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9"/>
        <v>1.2500000000000001E-2</v>
      </c>
      <c r="P4026" s="8">
        <f t="shared" si="374"/>
        <v>10</v>
      </c>
      <c r="Q4026" t="str">
        <f t="shared" si="375"/>
        <v>theater</v>
      </c>
      <c r="R4026" t="str">
        <f t="shared" si="376"/>
        <v>plays</v>
      </c>
      <c r="S4026" s="14">
        <f t="shared" si="377"/>
        <v>42247.420104166667</v>
      </c>
      <c r="T4026" s="12">
        <f t="shared" si="378"/>
        <v>42217.420104166667</v>
      </c>
    </row>
    <row r="4027" spans="1:20" ht="6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9"/>
        <v>0.05</v>
      </c>
      <c r="P4027" s="8">
        <f t="shared" si="374"/>
        <v>62.5</v>
      </c>
      <c r="Q4027" t="str">
        <f t="shared" si="375"/>
        <v>theater</v>
      </c>
      <c r="R4027" t="str">
        <f t="shared" si="376"/>
        <v>plays</v>
      </c>
      <c r="S4027" s="14">
        <f t="shared" si="377"/>
        <v>42210.987685185188</v>
      </c>
      <c r="T4027" s="12">
        <f t="shared" si="378"/>
        <v>42150.987685185188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9"/>
        <v>0</v>
      </c>
      <c r="P4028" s="8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4">
        <f t="shared" si="377"/>
        <v>42342.447210648148</v>
      </c>
      <c r="T4028" s="12">
        <f t="shared" si="378"/>
        <v>42282.405543981484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9"/>
        <v>7.166666666666667E-2</v>
      </c>
      <c r="P4029" s="8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4">
        <f t="shared" si="377"/>
        <v>42788.791666666672</v>
      </c>
      <c r="T4029" s="12">
        <f t="shared" si="378"/>
        <v>42768.72084490741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9"/>
        <v>0.28050000000000003</v>
      </c>
      <c r="P4030" s="8">
        <f t="shared" si="374"/>
        <v>51</v>
      </c>
      <c r="Q4030" t="str">
        <f t="shared" si="375"/>
        <v>theater</v>
      </c>
      <c r="R4030" t="str">
        <f t="shared" si="376"/>
        <v>plays</v>
      </c>
      <c r="S4030" s="14">
        <f t="shared" si="377"/>
        <v>41795.688657407409</v>
      </c>
      <c r="T4030" s="12">
        <f t="shared" si="378"/>
        <v>41765.688657407409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9"/>
        <v>0</v>
      </c>
      <c r="P4031" s="8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4">
        <f t="shared" si="377"/>
        <v>42351.775115740747</v>
      </c>
      <c r="T4031" s="12">
        <f t="shared" si="378"/>
        <v>42321.775115740747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9"/>
        <v>0.16</v>
      </c>
      <c r="P4032" s="8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4">
        <f t="shared" si="377"/>
        <v>42403.534027777772</v>
      </c>
      <c r="T4032" s="12">
        <f t="shared" si="378"/>
        <v>42374.405081018514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9"/>
        <v>0</v>
      </c>
      <c r="P4033" s="8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4">
        <f t="shared" si="377"/>
        <v>41991.376898148148</v>
      </c>
      <c r="T4033" s="12">
        <f t="shared" si="378"/>
        <v>41941.335231481484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9"/>
        <v>6.8287037037037035E-2</v>
      </c>
      <c r="P4034" s="8">
        <f t="shared" si="374"/>
        <v>59</v>
      </c>
      <c r="Q4034" t="str">
        <f t="shared" si="375"/>
        <v>theater</v>
      </c>
      <c r="R4034" t="str">
        <f t="shared" si="376"/>
        <v>plays</v>
      </c>
      <c r="S4034" s="14">
        <f t="shared" si="377"/>
        <v>42353.60087962963</v>
      </c>
      <c r="T4034" s="12">
        <f t="shared" si="378"/>
        <v>42293.559212962966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9"/>
        <v>0.25698702928870293</v>
      </c>
      <c r="P4035" s="8">
        <f t="shared" ref="P4035:P4098" si="380">E4035/L4035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14">
        <f t="shared" ref="S4035:S4098" si="383">(((I4035/60)/60)/24)+DATE(1970,1,1)+(-6/24)</f>
        <v>42645.125</v>
      </c>
      <c r="T4035" s="12">
        <f t="shared" ref="T4035:T4098" si="384">(((J4035/60)/60)/24)+DATE(1970,1,1)+(-6/24)</f>
        <v>42614.018796296295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385">E4036/D4036</f>
        <v>1.4814814814814815E-2</v>
      </c>
      <c r="P4036" s="8">
        <f t="shared" si="380"/>
        <v>100</v>
      </c>
      <c r="Q4036" t="str">
        <f t="shared" si="381"/>
        <v>theater</v>
      </c>
      <c r="R4036" t="str">
        <f t="shared" si="382"/>
        <v>plays</v>
      </c>
      <c r="S4036" s="14">
        <f t="shared" si="383"/>
        <v>42097.655671296292</v>
      </c>
      <c r="T4036" s="12">
        <f t="shared" si="384"/>
        <v>42067.697337962964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5"/>
        <v>0.36849999999999999</v>
      </c>
      <c r="P4037" s="8">
        <f t="shared" si="380"/>
        <v>147.4</v>
      </c>
      <c r="Q4037" t="str">
        <f t="shared" si="381"/>
        <v>theater</v>
      </c>
      <c r="R4037" t="str">
        <f t="shared" si="382"/>
        <v>plays</v>
      </c>
      <c r="S4037" s="14">
        <f t="shared" si="383"/>
        <v>41933.632951388885</v>
      </c>
      <c r="T4037" s="12">
        <f t="shared" si="384"/>
        <v>41903.632951388885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5"/>
        <v>0.47049999999999997</v>
      </c>
      <c r="P4038" s="8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4">
        <f t="shared" si="383"/>
        <v>41821.6875</v>
      </c>
      <c r="T4038" s="12">
        <f t="shared" si="384"/>
        <v>41804.687083333331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5"/>
        <v>0.11428571428571428</v>
      </c>
      <c r="P4039" s="8">
        <f t="shared" si="380"/>
        <v>40</v>
      </c>
      <c r="Q4039" t="str">
        <f t="shared" si="381"/>
        <v>theater</v>
      </c>
      <c r="R4039" t="str">
        <f t="shared" si="382"/>
        <v>plays</v>
      </c>
      <c r="S4039" s="14">
        <f t="shared" si="383"/>
        <v>42514.350694444445</v>
      </c>
      <c r="T4039" s="12">
        <f t="shared" si="384"/>
        <v>42496.820775462969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5"/>
        <v>0.12039999999999999</v>
      </c>
      <c r="P4040" s="8">
        <f t="shared" si="380"/>
        <v>75.25</v>
      </c>
      <c r="Q4040" t="str">
        <f t="shared" si="381"/>
        <v>theater</v>
      </c>
      <c r="R4040" t="str">
        <f t="shared" si="382"/>
        <v>plays</v>
      </c>
      <c r="S4040" s="14">
        <f t="shared" si="383"/>
        <v>41929.548726851855</v>
      </c>
      <c r="T4040" s="12">
        <f t="shared" si="384"/>
        <v>41869.548726851855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5"/>
        <v>0.6</v>
      </c>
      <c r="P4041" s="8">
        <f t="shared" si="380"/>
        <v>60</v>
      </c>
      <c r="Q4041" t="str">
        <f t="shared" si="381"/>
        <v>theater</v>
      </c>
      <c r="R4041" t="str">
        <f t="shared" si="382"/>
        <v>plays</v>
      </c>
      <c r="S4041" s="14">
        <f t="shared" si="383"/>
        <v>42338.999305555553</v>
      </c>
      <c r="T4041" s="12">
        <f t="shared" si="384"/>
        <v>42305.420914351853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5"/>
        <v>0.3125</v>
      </c>
      <c r="P4042" s="8">
        <f t="shared" si="380"/>
        <v>1250</v>
      </c>
      <c r="Q4042" t="str">
        <f t="shared" si="381"/>
        <v>theater</v>
      </c>
      <c r="R4042" t="str">
        <f t="shared" si="382"/>
        <v>plays</v>
      </c>
      <c r="S4042" s="14">
        <f t="shared" si="383"/>
        <v>42202.875</v>
      </c>
      <c r="T4042" s="12">
        <f t="shared" si="384"/>
        <v>42143.981527777782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5"/>
        <v>4.1999999999999997E-3</v>
      </c>
      <c r="P4043" s="8">
        <f t="shared" si="380"/>
        <v>10.5</v>
      </c>
      <c r="Q4043" t="str">
        <f t="shared" si="381"/>
        <v>theater</v>
      </c>
      <c r="R4043" t="str">
        <f t="shared" si="382"/>
        <v>plays</v>
      </c>
      <c r="S4043" s="14">
        <f t="shared" si="383"/>
        <v>42619.224004629628</v>
      </c>
      <c r="T4043" s="12">
        <f t="shared" si="384"/>
        <v>42559.224004629628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5"/>
        <v>2.0999999999999999E-3</v>
      </c>
      <c r="P4044" s="8">
        <f t="shared" si="380"/>
        <v>7</v>
      </c>
      <c r="Q4044" t="str">
        <f t="shared" si="381"/>
        <v>theater</v>
      </c>
      <c r="R4044" t="str">
        <f t="shared" si="382"/>
        <v>plays</v>
      </c>
      <c r="S4044" s="14">
        <f t="shared" si="383"/>
        <v>42024.552777777775</v>
      </c>
      <c r="T4044" s="12">
        <f t="shared" si="384"/>
        <v>41994.834074074075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5"/>
        <v>0</v>
      </c>
      <c r="P4045" s="8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4">
        <f t="shared" si="383"/>
        <v>41963.707465277781</v>
      </c>
      <c r="T4045" s="12">
        <f t="shared" si="384"/>
        <v>41948.707465277781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5"/>
        <v>0.375</v>
      </c>
      <c r="P4046" s="8">
        <f t="shared" si="380"/>
        <v>56.25</v>
      </c>
      <c r="Q4046" t="str">
        <f t="shared" si="381"/>
        <v>theater</v>
      </c>
      <c r="R4046" t="str">
        <f t="shared" si="382"/>
        <v>plays</v>
      </c>
      <c r="S4046" s="14">
        <f t="shared" si="383"/>
        <v>42103.958333333328</v>
      </c>
      <c r="T4046" s="12">
        <f t="shared" si="384"/>
        <v>42073.969699074078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5"/>
        <v>2.0000000000000001E-4</v>
      </c>
      <c r="P4047" s="8">
        <f t="shared" si="380"/>
        <v>1</v>
      </c>
      <c r="Q4047" t="str">
        <f t="shared" si="381"/>
        <v>theater</v>
      </c>
      <c r="R4047" t="str">
        <f t="shared" si="382"/>
        <v>plays</v>
      </c>
      <c r="S4047" s="14">
        <f t="shared" si="383"/>
        <v>41871.951261574075</v>
      </c>
      <c r="T4047" s="12">
        <f t="shared" si="384"/>
        <v>41841.951261574075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5"/>
        <v>8.2142857142857142E-2</v>
      </c>
      <c r="P4048" s="8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4">
        <f t="shared" si="383"/>
        <v>41934.400578703702</v>
      </c>
      <c r="T4048" s="12">
        <f t="shared" si="384"/>
        <v>41904.400578703702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5"/>
        <v>2.1999999999999999E-2</v>
      </c>
      <c r="P4049" s="8">
        <f t="shared" si="380"/>
        <v>27.5</v>
      </c>
      <c r="Q4049" t="str">
        <f t="shared" si="381"/>
        <v>theater</v>
      </c>
      <c r="R4049" t="str">
        <f t="shared" si="382"/>
        <v>plays</v>
      </c>
      <c r="S4049" s="14">
        <f t="shared" si="383"/>
        <v>42014.791666666672</v>
      </c>
      <c r="T4049" s="12">
        <f t="shared" si="384"/>
        <v>41990.772488425922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5"/>
        <v>0.17652941176470588</v>
      </c>
      <c r="P4050" s="8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4">
        <f t="shared" si="383"/>
        <v>42471.217442129629</v>
      </c>
      <c r="T4050" s="12">
        <f t="shared" si="384"/>
        <v>42436.259108796294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5"/>
        <v>8.0000000000000004E-4</v>
      </c>
      <c r="P4051" s="8">
        <f t="shared" si="380"/>
        <v>16</v>
      </c>
      <c r="Q4051" t="str">
        <f t="shared" si="381"/>
        <v>theater</v>
      </c>
      <c r="R4051" t="str">
        <f t="shared" si="382"/>
        <v>plays</v>
      </c>
      <c r="S4051" s="14">
        <f t="shared" si="383"/>
        <v>42199.708506944444</v>
      </c>
      <c r="T4051" s="12">
        <f t="shared" si="384"/>
        <v>42169.708506944444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5"/>
        <v>6.6666666666666664E-4</v>
      </c>
      <c r="P4052" s="8">
        <f t="shared" si="380"/>
        <v>1</v>
      </c>
      <c r="Q4052" t="str">
        <f t="shared" si="381"/>
        <v>theater</v>
      </c>
      <c r="R4052" t="str">
        <f t="shared" si="382"/>
        <v>plays</v>
      </c>
      <c r="S4052" s="14">
        <f t="shared" si="383"/>
        <v>41935.386469907404</v>
      </c>
      <c r="T4052" s="12">
        <f t="shared" si="384"/>
        <v>41905.386469907404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5"/>
        <v>0</v>
      </c>
      <c r="P4053" s="8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4">
        <f t="shared" si="383"/>
        <v>41768.036805555559</v>
      </c>
      <c r="T4053" s="12">
        <f t="shared" si="384"/>
        <v>41761.560150462967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5"/>
        <v>0.37533333333333335</v>
      </c>
      <c r="P4054" s="8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4">
        <f t="shared" si="383"/>
        <v>41925.628657407404</v>
      </c>
      <c r="T4054" s="12">
        <f t="shared" si="384"/>
        <v>41865.628657407404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5"/>
        <v>0.22</v>
      </c>
      <c r="P4055" s="8">
        <f t="shared" si="380"/>
        <v>55</v>
      </c>
      <c r="Q4055" t="str">
        <f t="shared" si="381"/>
        <v>theater</v>
      </c>
      <c r="R4055" t="str">
        <f t="shared" si="382"/>
        <v>plays</v>
      </c>
      <c r="S4055" s="14">
        <f t="shared" si="383"/>
        <v>41958.583333333328</v>
      </c>
      <c r="T4055" s="12">
        <f t="shared" si="384"/>
        <v>41928.440138888887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5"/>
        <v>0</v>
      </c>
      <c r="P4056" s="8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4">
        <f t="shared" si="383"/>
        <v>42643.916666666672</v>
      </c>
      <c r="T4056" s="12">
        <f t="shared" si="384"/>
        <v>42613.591261574074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5"/>
        <v>0.1762</v>
      </c>
      <c r="P4057" s="8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4">
        <f t="shared" si="383"/>
        <v>41809.398506944446</v>
      </c>
      <c r="T4057" s="12">
        <f t="shared" si="384"/>
        <v>41779.398506944446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5"/>
        <v>0.53</v>
      </c>
      <c r="P4058" s="8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4">
        <f t="shared" si="383"/>
        <v>42554.582638888889</v>
      </c>
      <c r="T4058" s="12">
        <f t="shared" si="384"/>
        <v>42534.683321759265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5"/>
        <v>0.22142857142857142</v>
      </c>
      <c r="P4059" s="8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4">
        <f t="shared" si="383"/>
        <v>42333.708333333328</v>
      </c>
      <c r="T4059" s="12">
        <f t="shared" si="384"/>
        <v>42310.718518518523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5"/>
        <v>2.5333333333333333E-2</v>
      </c>
      <c r="P4060" s="8">
        <f t="shared" si="380"/>
        <v>23.75</v>
      </c>
      <c r="Q4060" t="str">
        <f t="shared" si="381"/>
        <v>theater</v>
      </c>
      <c r="R4060" t="str">
        <f t="shared" si="382"/>
        <v>plays</v>
      </c>
      <c r="S4060" s="14">
        <f t="shared" si="383"/>
        <v>42460.915972222225</v>
      </c>
      <c r="T4060" s="12">
        <f t="shared" si="384"/>
        <v>42445.810694444444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5"/>
        <v>2.5000000000000001E-2</v>
      </c>
      <c r="P4061" s="8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4">
        <f t="shared" si="383"/>
        <v>41897.875</v>
      </c>
      <c r="T4061" s="12">
        <f t="shared" si="384"/>
        <v>41866.390648148146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5"/>
        <v>2.8500000000000001E-2</v>
      </c>
      <c r="P4062" s="8">
        <f t="shared" si="380"/>
        <v>57</v>
      </c>
      <c r="Q4062" t="str">
        <f t="shared" si="381"/>
        <v>theater</v>
      </c>
      <c r="R4062" t="str">
        <f t="shared" si="382"/>
        <v>plays</v>
      </c>
      <c r="S4062" s="14">
        <f t="shared" si="383"/>
        <v>41813.416666666664</v>
      </c>
      <c r="T4062" s="12">
        <f t="shared" si="384"/>
        <v>41779.445092592592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5"/>
        <v>0</v>
      </c>
      <c r="P4063" s="8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4">
        <f t="shared" si="383"/>
        <v>42480.849803240737</v>
      </c>
      <c r="T4063" s="12">
        <f t="shared" si="384"/>
        <v>42420.891469907408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5"/>
        <v>2.4500000000000001E-2</v>
      </c>
      <c r="P4064" s="8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4">
        <f t="shared" si="383"/>
        <v>42553.489212962959</v>
      </c>
      <c r="T4064" s="12">
        <f t="shared" si="384"/>
        <v>42523.489212962959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5"/>
        <v>1.4210526315789474E-2</v>
      </c>
      <c r="P4065" s="8">
        <f t="shared" si="380"/>
        <v>15</v>
      </c>
      <c r="Q4065" t="str">
        <f t="shared" si="381"/>
        <v>theater</v>
      </c>
      <c r="R4065" t="str">
        <f t="shared" si="382"/>
        <v>plays</v>
      </c>
      <c r="S4065" s="14">
        <f t="shared" si="383"/>
        <v>41817.431527777779</v>
      </c>
      <c r="T4065" s="12">
        <f t="shared" si="384"/>
        <v>41787.431527777779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5"/>
        <v>0.1925</v>
      </c>
      <c r="P4066" s="8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4">
        <f t="shared" si="383"/>
        <v>42123.338263888887</v>
      </c>
      <c r="T4066" s="12">
        <f t="shared" si="384"/>
        <v>42093.338263888887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5"/>
        <v>6.7499999999999999E-3</v>
      </c>
      <c r="P4067" s="8">
        <f t="shared" si="380"/>
        <v>6.75</v>
      </c>
      <c r="Q4067" t="str">
        <f t="shared" si="381"/>
        <v>theater</v>
      </c>
      <c r="R4067" t="str">
        <f t="shared" si="382"/>
        <v>plays</v>
      </c>
      <c r="S4067" s="14">
        <f t="shared" si="383"/>
        <v>41863.701516203706</v>
      </c>
      <c r="T4067" s="12">
        <f t="shared" si="384"/>
        <v>41833.701516203706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5"/>
        <v>1.6666666666666668E-3</v>
      </c>
      <c r="P4068" s="8">
        <f t="shared" si="380"/>
        <v>25</v>
      </c>
      <c r="Q4068" t="str">
        <f t="shared" si="381"/>
        <v>theater</v>
      </c>
      <c r="R4068" t="str">
        <f t="shared" si="382"/>
        <v>plays</v>
      </c>
      <c r="S4068" s="14">
        <f t="shared" si="383"/>
        <v>42508.789212962962</v>
      </c>
      <c r="T4068" s="12">
        <f t="shared" si="384"/>
        <v>42478.789212962962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5"/>
        <v>0.60899999999999999</v>
      </c>
      <c r="P4069" s="8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4">
        <f t="shared" si="383"/>
        <v>42274.867476851854</v>
      </c>
      <c r="T4069" s="12">
        <f t="shared" si="384"/>
        <v>42234.867476851854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5"/>
        <v>0.01</v>
      </c>
      <c r="P4070" s="8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4">
        <f t="shared" si="383"/>
        <v>42748.711805555555</v>
      </c>
      <c r="T4070" s="12">
        <f t="shared" si="384"/>
        <v>42718.713599537034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5"/>
        <v>0.34399999999999997</v>
      </c>
      <c r="P4071" s="8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4">
        <f t="shared" si="383"/>
        <v>42063.25</v>
      </c>
      <c r="T4071" s="12">
        <f t="shared" si="384"/>
        <v>42022.411527777775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5"/>
        <v>0.16500000000000001</v>
      </c>
      <c r="P4072" s="8">
        <f t="shared" si="380"/>
        <v>27.5</v>
      </c>
      <c r="Q4072" t="str">
        <f t="shared" si="381"/>
        <v>theater</v>
      </c>
      <c r="R4072" t="str">
        <f t="shared" si="382"/>
        <v>plays</v>
      </c>
      <c r="S4072" s="14">
        <f t="shared" si="383"/>
        <v>42063.875</v>
      </c>
      <c r="T4072" s="12">
        <f t="shared" si="384"/>
        <v>42031.416898148149</v>
      </c>
    </row>
    <row r="4073" spans="1:20" ht="6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5"/>
        <v>0</v>
      </c>
      <c r="P4073" s="8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4">
        <f t="shared" si="383"/>
        <v>42730.554756944446</v>
      </c>
      <c r="T4073" s="12">
        <f t="shared" si="384"/>
        <v>42700.554756944446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5"/>
        <v>4.0000000000000001E-3</v>
      </c>
      <c r="P4074" s="8">
        <f t="shared" si="380"/>
        <v>2</v>
      </c>
      <c r="Q4074" t="str">
        <f t="shared" si="381"/>
        <v>theater</v>
      </c>
      <c r="R4074" t="str">
        <f t="shared" si="382"/>
        <v>plays</v>
      </c>
      <c r="S4074" s="14">
        <f t="shared" si="383"/>
        <v>41872.52443287037</v>
      </c>
      <c r="T4074" s="12">
        <f t="shared" si="384"/>
        <v>41812.52443287037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5"/>
        <v>1.0571428571428572E-2</v>
      </c>
      <c r="P4075" s="8">
        <f t="shared" si="380"/>
        <v>18.5</v>
      </c>
      <c r="Q4075" t="str">
        <f t="shared" si="381"/>
        <v>theater</v>
      </c>
      <c r="R4075" t="str">
        <f t="shared" si="382"/>
        <v>plays</v>
      </c>
      <c r="S4075" s="14">
        <f t="shared" si="383"/>
        <v>42132.916666666672</v>
      </c>
      <c r="T4075" s="12">
        <f t="shared" si="384"/>
        <v>42078.09520833334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5"/>
        <v>0.26727272727272727</v>
      </c>
      <c r="P4076" s="8">
        <f t="shared" si="380"/>
        <v>35</v>
      </c>
      <c r="Q4076" t="str">
        <f t="shared" si="381"/>
        <v>theater</v>
      </c>
      <c r="R4076" t="str">
        <f t="shared" si="382"/>
        <v>plays</v>
      </c>
      <c r="S4076" s="14">
        <f t="shared" si="383"/>
        <v>42313.344618055555</v>
      </c>
      <c r="T4076" s="12">
        <f t="shared" si="384"/>
        <v>42283.302951388891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5"/>
        <v>0.28799999999999998</v>
      </c>
      <c r="P4077" s="8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4">
        <f t="shared" si="383"/>
        <v>41820.477777777778</v>
      </c>
      <c r="T4077" s="12">
        <f t="shared" si="384"/>
        <v>41778.795937499999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5"/>
        <v>0</v>
      </c>
      <c r="P4078" s="8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4">
        <f t="shared" si="383"/>
        <v>41933.57708333333</v>
      </c>
      <c r="T4078" s="12">
        <f t="shared" si="384"/>
        <v>41905.545706018522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5"/>
        <v>8.8999999999999996E-2</v>
      </c>
      <c r="P4079" s="8">
        <f t="shared" si="380"/>
        <v>222.5</v>
      </c>
      <c r="Q4079" t="str">
        <f t="shared" si="381"/>
        <v>theater</v>
      </c>
      <c r="R4079" t="str">
        <f t="shared" si="382"/>
        <v>plays</v>
      </c>
      <c r="S4079" s="14">
        <f t="shared" si="383"/>
        <v>42725.4605787037</v>
      </c>
      <c r="T4079" s="12">
        <f t="shared" si="384"/>
        <v>42695.4605787037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5"/>
        <v>0</v>
      </c>
      <c r="P4080" s="8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4">
        <f t="shared" si="383"/>
        <v>42762.537523148145</v>
      </c>
      <c r="T4080" s="12">
        <f t="shared" si="384"/>
        <v>42732.537523148145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5"/>
        <v>1.6666666666666668E-3</v>
      </c>
      <c r="P4081" s="8">
        <f t="shared" si="380"/>
        <v>5</v>
      </c>
      <c r="Q4081" t="str">
        <f t="shared" si="381"/>
        <v>theater</v>
      </c>
      <c r="R4081" t="str">
        <f t="shared" si="382"/>
        <v>plays</v>
      </c>
      <c r="S4081" s="14">
        <f t="shared" si="383"/>
        <v>42540.688900462963</v>
      </c>
      <c r="T4081" s="12">
        <f t="shared" si="384"/>
        <v>42510.688900462963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5"/>
        <v>0</v>
      </c>
      <c r="P4082" s="8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4">
        <f t="shared" si="383"/>
        <v>42535.537500000006</v>
      </c>
      <c r="T4082" s="12">
        <f t="shared" si="384"/>
        <v>42511.448101851856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5"/>
        <v>0.15737410071942445</v>
      </c>
      <c r="P4083" s="8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4">
        <f t="shared" si="383"/>
        <v>42071.289641203708</v>
      </c>
      <c r="T4083" s="12">
        <f t="shared" si="384"/>
        <v>42041.331307870365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5"/>
        <v>0.02</v>
      </c>
      <c r="P4084" s="8">
        <f t="shared" si="380"/>
        <v>1.5</v>
      </c>
      <c r="Q4084" t="str">
        <f t="shared" si="381"/>
        <v>theater</v>
      </c>
      <c r="R4084" t="str">
        <f t="shared" si="382"/>
        <v>plays</v>
      </c>
      <c r="S4084" s="14">
        <f t="shared" si="383"/>
        <v>42322.708333333328</v>
      </c>
      <c r="T4084" s="12">
        <f t="shared" si="384"/>
        <v>42306.939270833333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5"/>
        <v>0.21685714285714286</v>
      </c>
      <c r="P4085" s="8">
        <f t="shared" si="380"/>
        <v>126.5</v>
      </c>
      <c r="Q4085" t="str">
        <f t="shared" si="381"/>
        <v>theater</v>
      </c>
      <c r="R4085" t="str">
        <f t="shared" si="382"/>
        <v>plays</v>
      </c>
      <c r="S4085" s="14">
        <f t="shared" si="383"/>
        <v>42383.511759259258</v>
      </c>
      <c r="T4085" s="12">
        <f t="shared" si="384"/>
        <v>42353.511759259258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5"/>
        <v>3.3333333333333335E-3</v>
      </c>
      <c r="P4086" s="8">
        <f t="shared" si="380"/>
        <v>10</v>
      </c>
      <c r="Q4086" t="str">
        <f t="shared" si="381"/>
        <v>theater</v>
      </c>
      <c r="R4086" t="str">
        <f t="shared" si="382"/>
        <v>plays</v>
      </c>
      <c r="S4086" s="14">
        <f t="shared" si="383"/>
        <v>42652.186412037037</v>
      </c>
      <c r="T4086" s="12">
        <f t="shared" si="384"/>
        <v>42622.186412037037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5"/>
        <v>2.8571428571428571E-3</v>
      </c>
      <c r="P4087" s="8">
        <f t="shared" si="380"/>
        <v>10</v>
      </c>
      <c r="Q4087" t="str">
        <f t="shared" si="381"/>
        <v>theater</v>
      </c>
      <c r="R4087" t="str">
        <f t="shared" si="382"/>
        <v>plays</v>
      </c>
      <c r="S4087" s="14">
        <f t="shared" si="383"/>
        <v>42086.915972222225</v>
      </c>
      <c r="T4087" s="12">
        <f t="shared" si="384"/>
        <v>42058.353877314818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5"/>
        <v>4.7E-2</v>
      </c>
      <c r="P4088" s="8">
        <f t="shared" si="380"/>
        <v>9.4</v>
      </c>
      <c r="Q4088" t="str">
        <f t="shared" si="381"/>
        <v>theater</v>
      </c>
      <c r="R4088" t="str">
        <f t="shared" si="382"/>
        <v>plays</v>
      </c>
      <c r="S4088" s="14">
        <f t="shared" si="383"/>
        <v>42328.916666666672</v>
      </c>
      <c r="T4088" s="12">
        <f t="shared" si="384"/>
        <v>42304.690960648149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5"/>
        <v>0</v>
      </c>
      <c r="P4089" s="8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4">
        <f t="shared" si="383"/>
        <v>42568.492893518516</v>
      </c>
      <c r="T4089" s="12">
        <f t="shared" si="384"/>
        <v>42538.492893518516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5"/>
        <v>0.108</v>
      </c>
      <c r="P4090" s="8">
        <f t="shared" si="380"/>
        <v>72</v>
      </c>
      <c r="Q4090" t="str">
        <f t="shared" si="381"/>
        <v>theater</v>
      </c>
      <c r="R4090" t="str">
        <f t="shared" si="382"/>
        <v>plays</v>
      </c>
      <c r="S4090" s="14">
        <f t="shared" si="383"/>
        <v>42020.184722222228</v>
      </c>
      <c r="T4090" s="12">
        <f t="shared" si="384"/>
        <v>41990.362546296295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5"/>
        <v>4.8000000000000001E-2</v>
      </c>
      <c r="P4091" s="8">
        <f t="shared" si="380"/>
        <v>30</v>
      </c>
      <c r="Q4091" t="str">
        <f t="shared" si="381"/>
        <v>theater</v>
      </c>
      <c r="R4091" t="str">
        <f t="shared" si="382"/>
        <v>plays</v>
      </c>
      <c r="S4091" s="14">
        <f t="shared" si="383"/>
        <v>42155.482638888891</v>
      </c>
      <c r="T4091" s="12">
        <f t="shared" si="384"/>
        <v>42122.482499999998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5"/>
        <v>3.2000000000000001E-2</v>
      </c>
      <c r="P4092" s="8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4">
        <f t="shared" si="383"/>
        <v>42223.375</v>
      </c>
      <c r="T4092" s="12">
        <f t="shared" si="384"/>
        <v>42209.42288194444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5"/>
        <v>0.1275</v>
      </c>
      <c r="P4093" s="8">
        <f t="shared" si="380"/>
        <v>25.5</v>
      </c>
      <c r="Q4093" t="str">
        <f t="shared" si="381"/>
        <v>theater</v>
      </c>
      <c r="R4093" t="str">
        <f t="shared" si="382"/>
        <v>plays</v>
      </c>
      <c r="S4093" s="14">
        <f t="shared" si="383"/>
        <v>42020.256377314814</v>
      </c>
      <c r="T4093" s="12">
        <f t="shared" si="384"/>
        <v>41990.256377314814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5"/>
        <v>1.8181818181818181E-4</v>
      </c>
      <c r="P4094" s="8">
        <f t="shared" si="380"/>
        <v>20</v>
      </c>
      <c r="Q4094" t="str">
        <f t="shared" si="381"/>
        <v>theater</v>
      </c>
      <c r="R4094" t="str">
        <f t="shared" si="382"/>
        <v>plays</v>
      </c>
      <c r="S4094" s="14">
        <f t="shared" si="383"/>
        <v>42098.903321759266</v>
      </c>
      <c r="T4094" s="12">
        <f t="shared" si="384"/>
        <v>42038.944988425923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5"/>
        <v>2.4E-2</v>
      </c>
      <c r="P4095" s="8">
        <f t="shared" si="380"/>
        <v>15</v>
      </c>
      <c r="Q4095" t="str">
        <f t="shared" si="381"/>
        <v>theater</v>
      </c>
      <c r="R4095" t="str">
        <f t="shared" si="382"/>
        <v>plays</v>
      </c>
      <c r="S4095" s="14">
        <f t="shared" si="383"/>
        <v>42238.565891203703</v>
      </c>
      <c r="T4095" s="12">
        <f t="shared" si="384"/>
        <v>42178.565891203703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5"/>
        <v>0.36499999999999999</v>
      </c>
      <c r="P4096" s="8">
        <f t="shared" si="380"/>
        <v>91.25</v>
      </c>
      <c r="Q4096" t="str">
        <f t="shared" si="381"/>
        <v>theater</v>
      </c>
      <c r="R4096" t="str">
        <f t="shared" si="382"/>
        <v>plays</v>
      </c>
      <c r="S4096" s="14">
        <f t="shared" si="383"/>
        <v>41933.957638888889</v>
      </c>
      <c r="T4096" s="12">
        <f t="shared" si="384"/>
        <v>41889.836805555555</v>
      </c>
    </row>
    <row r="4097" spans="1:20" ht="49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5"/>
        <v>2.6666666666666668E-2</v>
      </c>
      <c r="P4097" s="8">
        <f t="shared" si="380"/>
        <v>800</v>
      </c>
      <c r="Q4097" t="str">
        <f t="shared" si="381"/>
        <v>theater</v>
      </c>
      <c r="R4097" t="str">
        <f t="shared" si="382"/>
        <v>plays</v>
      </c>
      <c r="S4097" s="14">
        <f t="shared" si="383"/>
        <v>42722.781828703708</v>
      </c>
      <c r="T4097" s="12">
        <f t="shared" si="384"/>
        <v>42692.781828703708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5"/>
        <v>0.11428571428571428</v>
      </c>
      <c r="P4098" s="8">
        <f t="shared" si="380"/>
        <v>80</v>
      </c>
      <c r="Q4098" t="str">
        <f t="shared" si="381"/>
        <v>theater</v>
      </c>
      <c r="R4098" t="str">
        <f t="shared" si="382"/>
        <v>plays</v>
      </c>
      <c r="S4098" s="14">
        <f t="shared" si="383"/>
        <v>42794.118749999994</v>
      </c>
      <c r="T4098" s="12">
        <f t="shared" si="384"/>
        <v>42750.280312499999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5"/>
        <v>0</v>
      </c>
      <c r="P4099" s="8" t="e">
        <f t="shared" ref="P4099:P4115" si="386">E4099/L4099</f>
        <v>#DIV/0!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14">
        <f t="shared" ref="S4099:S4115" si="389">(((I4099/60)/60)/24)+DATE(1970,1,1)+(-6/24)</f>
        <v>42400.746527777781</v>
      </c>
      <c r="T4099" s="12">
        <f t="shared" ref="T4099:T4115" si="390">(((J4099/60)/60)/24)+DATE(1970,1,1)+(-6/24)</f>
        <v>42344.574502314819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391">E4100/D4100</f>
        <v>0</v>
      </c>
      <c r="P4100" s="8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4">
        <f t="shared" si="389"/>
        <v>42525.472187499996</v>
      </c>
      <c r="T4100" s="12">
        <f t="shared" si="390"/>
        <v>42495.472187499996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91"/>
        <v>1.1111111111111112E-2</v>
      </c>
      <c r="P4101" s="8">
        <f t="shared" si="386"/>
        <v>50</v>
      </c>
      <c r="Q4101" t="str">
        <f t="shared" si="387"/>
        <v>theater</v>
      </c>
      <c r="R4101" t="str">
        <f t="shared" si="388"/>
        <v>plays</v>
      </c>
      <c r="S4101" s="14">
        <f t="shared" si="389"/>
        <v>42615.600381944445</v>
      </c>
      <c r="T4101" s="12">
        <f t="shared" si="390"/>
        <v>42570.600381944445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91"/>
        <v>0</v>
      </c>
      <c r="P4102" s="8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4">
        <f t="shared" si="389"/>
        <v>41936.874884259261</v>
      </c>
      <c r="T4102" s="12">
        <f t="shared" si="390"/>
        <v>41926.874884259261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91"/>
        <v>0</v>
      </c>
      <c r="P4103" s="8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4">
        <f t="shared" si="389"/>
        <v>42760.653726851851</v>
      </c>
      <c r="T4103" s="12">
        <f t="shared" si="390"/>
        <v>42730.653726851851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91"/>
        <v>0.27400000000000002</v>
      </c>
      <c r="P4104" s="8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4">
        <f t="shared" si="389"/>
        <v>42505.598067129627</v>
      </c>
      <c r="T4104" s="12">
        <f t="shared" si="390"/>
        <v>42475.598067129627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91"/>
        <v>0.1</v>
      </c>
      <c r="P4105" s="8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4">
        <f t="shared" si="389"/>
        <v>42242.522222222222</v>
      </c>
      <c r="T4105" s="12">
        <f t="shared" si="390"/>
        <v>42188.58293981482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91"/>
        <v>0.21366666666666667</v>
      </c>
      <c r="P4106" s="8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4">
        <f t="shared" si="389"/>
        <v>42670.028171296297</v>
      </c>
      <c r="T4106" s="12">
        <f t="shared" si="390"/>
        <v>42640.028171296297</v>
      </c>
    </row>
    <row r="4107" spans="1:20" ht="6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91"/>
        <v>6.9696969696969702E-2</v>
      </c>
      <c r="P4107" s="8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4">
        <f t="shared" si="389"/>
        <v>42729.760520833333</v>
      </c>
      <c r="T4107" s="12">
        <f t="shared" si="390"/>
        <v>42696.760520833333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91"/>
        <v>0.70599999999999996</v>
      </c>
      <c r="P4108" s="8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4">
        <f t="shared" si="389"/>
        <v>42095.791666666672</v>
      </c>
      <c r="T4108" s="12">
        <f t="shared" si="390"/>
        <v>42052.799375000002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91"/>
        <v>2.0500000000000001E-2</v>
      </c>
      <c r="P4109" s="8">
        <f t="shared" si="386"/>
        <v>10.25</v>
      </c>
      <c r="Q4109" t="str">
        <f t="shared" si="387"/>
        <v>theater</v>
      </c>
      <c r="R4109" t="str">
        <f t="shared" si="388"/>
        <v>plays</v>
      </c>
      <c r="S4109" s="14">
        <f t="shared" si="389"/>
        <v>41906.666678240741</v>
      </c>
      <c r="T4109" s="12">
        <f t="shared" si="390"/>
        <v>41883.666678240741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91"/>
        <v>1.9666666666666666E-2</v>
      </c>
      <c r="P4110" s="8">
        <f t="shared" si="386"/>
        <v>59</v>
      </c>
      <c r="Q4110" t="str">
        <f t="shared" si="387"/>
        <v>theater</v>
      </c>
      <c r="R4110" t="str">
        <f t="shared" si="388"/>
        <v>plays</v>
      </c>
      <c r="S4110" s="14">
        <f t="shared" si="389"/>
        <v>42796.958333333328</v>
      </c>
      <c r="T4110" s="12">
        <f t="shared" si="390"/>
        <v>42766.781678240746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91"/>
        <v>0</v>
      </c>
      <c r="P4111" s="8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4">
        <f t="shared" si="389"/>
        <v>42337.331064814818</v>
      </c>
      <c r="T4111" s="12">
        <f t="shared" si="390"/>
        <v>42307.289398148147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91"/>
        <v>0.28666666666666668</v>
      </c>
      <c r="P4112" s="8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4">
        <f t="shared" si="389"/>
        <v>42572.376747685179</v>
      </c>
      <c r="T4112" s="12">
        <f t="shared" si="390"/>
        <v>42512.376747685179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91"/>
        <v>3.1333333333333331E-2</v>
      </c>
      <c r="P4113" s="8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4">
        <f t="shared" si="389"/>
        <v>42058.885879629626</v>
      </c>
      <c r="T4113" s="12">
        <f t="shared" si="390"/>
        <v>42028.885879629626</v>
      </c>
    </row>
    <row r="4114" spans="1:20" ht="6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1"/>
        <v>4.0000000000000002E-4</v>
      </c>
      <c r="P4114" s="8">
        <f t="shared" si="386"/>
        <v>1</v>
      </c>
      <c r="Q4114" t="str">
        <f t="shared" si="387"/>
        <v>theater</v>
      </c>
      <c r="R4114" t="str">
        <f t="shared" si="388"/>
        <v>plays</v>
      </c>
      <c r="S4114" s="14">
        <f t="shared" si="389"/>
        <v>42427.75</v>
      </c>
      <c r="T4114" s="12">
        <f t="shared" si="390"/>
        <v>42400.696597222224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1"/>
        <v>2E-3</v>
      </c>
      <c r="P4115" s="8">
        <f t="shared" si="386"/>
        <v>1</v>
      </c>
      <c r="Q4115" t="str">
        <f t="shared" si="387"/>
        <v>theater</v>
      </c>
      <c r="R4115" t="str">
        <f t="shared" si="388"/>
        <v>plays</v>
      </c>
      <c r="S4115" s="14">
        <f t="shared" si="389"/>
        <v>42377.023611111115</v>
      </c>
      <c r="T4115" s="12">
        <f t="shared" si="390"/>
        <v>42358.323182870372</v>
      </c>
    </row>
  </sheetData>
  <conditionalFormatting sqref="F1:F1048576">
    <cfRule type="containsText" dxfId="5" priority="8" operator="containsText" text="canceled">
      <formula>NOT(ISERROR(SEARCH("canceled",F1)))</formula>
    </cfRule>
    <cfRule type="containsText" dxfId="4" priority="9" operator="containsText" text="cancelled">
      <formula>NOT(ISERROR(SEARCH("cancelled",F1)))</formula>
    </cfRule>
    <cfRule type="containsText" dxfId="3" priority="10" operator="containsText" text="live">
      <formula>NOT(ISERROR(SEARCH("live",F1)))</formula>
    </cfRule>
    <cfRule type="containsText" dxfId="2" priority="11" operator="containsText" text="cancelled">
      <formula>NOT(ISERROR(SEARCH("cancelled",F1)))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F8F7-FE90-794D-B3A4-35D2AC2FCC9B}">
  <sheetPr codeName="Sheet5"/>
  <dimension ref="A1:H13"/>
  <sheetViews>
    <sheetView workbookViewId="0">
      <selection activeCell="F1" activeCellId="1" sqref="A1:A13 F1:H13"/>
    </sheetView>
  </sheetViews>
  <sheetFormatPr baseColWidth="10" defaultRowHeight="15" x14ac:dyDescent="0.2"/>
  <cols>
    <col min="1" max="1" width="23.83203125" customWidth="1"/>
  </cols>
  <sheetData>
    <row r="1" spans="1:8" x14ac:dyDescent="0.2">
      <c r="A1" t="s">
        <v>8380</v>
      </c>
      <c r="B1" t="s">
        <v>8384</v>
      </c>
      <c r="C1" t="s">
        <v>8382</v>
      </c>
      <c r="D1" t="s">
        <v>8383</v>
      </c>
      <c r="E1" t="s">
        <v>8381</v>
      </c>
      <c r="F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COUNTIF('Original Data'!D:D,"&lt;1000")</f>
        <v>461</v>
      </c>
      <c r="C2">
        <f>COUNTIFS('Original Data'!D:D, "&lt;1000",'Original Data'!F:F, "=Failed")</f>
        <v>113</v>
      </c>
      <c r="D2">
        <f>COUNTIFS('Original Data'!D:D, "&lt;1000",'Original Data'!F:F, "=Canceled")</f>
        <v>18</v>
      </c>
      <c r="E2">
        <f>COUNTIFS('Original Data'!D:D, "&lt;1000",'Original Data'!F:F, "=Successful")</f>
        <v>322</v>
      </c>
      <c r="F2" s="17">
        <f>E2/B2</f>
        <v>0.69848156182212584</v>
      </c>
      <c r="G2" s="17">
        <f>C2/B2</f>
        <v>0.24511930585683298</v>
      </c>
      <c r="H2" s="17">
        <f>D2/B2</f>
        <v>3.9045553145336226E-2</v>
      </c>
    </row>
    <row r="3" spans="1:8" x14ac:dyDescent="0.2">
      <c r="A3" t="s">
        <v>8388</v>
      </c>
      <c r="B3">
        <f>COUNTIFS('Original Data'!D:D,"&gt;999",'Original Data'!D:D,"&lt;5000")</f>
        <v>1425</v>
      </c>
      <c r="C3">
        <f>COUNTIFS('Original Data'!D:D,"&gt;999",'Original Data'!D:D,"&lt;5000",'Original Data'!F:F,"=Failed")</f>
        <v>420</v>
      </c>
      <c r="D3">
        <f>COUNTIFS('Original Data'!D:D,"&gt;999",'Original Data'!D:D,"&lt;5000",'Original Data'!F:F,"=CANCELED")</f>
        <v>60</v>
      </c>
      <c r="E3">
        <f>COUNTIFS('Original Data'!D:D,"&gt;999",'Original Data'!D:D,"&lt;5000",'Original Data'!F:F,"=SUCCESSFUL")</f>
        <v>932</v>
      </c>
      <c r="F3" s="17">
        <f t="shared" ref="F3:F13" si="0">E3/B3</f>
        <v>0.65403508771929819</v>
      </c>
      <c r="G3" s="17">
        <f t="shared" ref="G3:G13" si="1">C3/B3</f>
        <v>0.29473684210526313</v>
      </c>
      <c r="H3" s="17">
        <f t="shared" ref="H3:H13" si="2">D3/B3</f>
        <v>4.2105263157894736E-2</v>
      </c>
    </row>
    <row r="4" spans="1:8" x14ac:dyDescent="0.2">
      <c r="A4" t="s">
        <v>8389</v>
      </c>
      <c r="B4">
        <f>COUNTIFS('Original Data'!D:D,"&gt;4999",'Original Data'!D:D,"&lt;10000")</f>
        <v>722</v>
      </c>
      <c r="C4">
        <f>COUNTIFS('Original Data'!D:D,"&gt;4999",'Original Data'!D:D,"&lt;10000",'Original Data'!F:F,"=Failed")</f>
        <v>283</v>
      </c>
      <c r="D4">
        <f>COUNTIFS('Original Data'!D:D,"&gt;4999",'Original Data'!D:D,"&lt;10000",'Original Data'!F:F,"=CANCELED")</f>
        <v>52</v>
      </c>
      <c r="E4">
        <f>COUNTIFS('Original Data'!D:D,"&gt;4999",'Original Data'!D:D,"&lt;10000",'Original Data'!F:F,"=SUCCESSFUL")</f>
        <v>381</v>
      </c>
      <c r="F4" s="17">
        <f t="shared" si="0"/>
        <v>0.52770083102493071</v>
      </c>
      <c r="G4" s="17">
        <f t="shared" si="1"/>
        <v>0.39196675900277006</v>
      </c>
      <c r="H4" s="17">
        <f t="shared" si="2"/>
        <v>7.2022160664819951E-2</v>
      </c>
    </row>
    <row r="5" spans="1:8" x14ac:dyDescent="0.2">
      <c r="A5" t="s">
        <v>8390</v>
      </c>
      <c r="B5">
        <f>COUNTIFS('Original Data'!D:D,"&gt;9999",'Original Data'!D:D,"&lt;15000")</f>
        <v>361</v>
      </c>
      <c r="C5">
        <f>COUNTIFS('Original Data'!D:D,"&gt;9999",'Original Data'!D:D,"&lt;15000",'Original Data'!F:F,"=Failed")</f>
        <v>144</v>
      </c>
      <c r="D5">
        <f>COUNTIFS('Original Data'!D:D,"&gt;9999",'Original Data'!D:D,"&lt;15000",'Original Data'!F:F,"=CANCELED")</f>
        <v>40</v>
      </c>
      <c r="E5">
        <f>COUNTIFS('Original Data'!D:D,"&gt;9999",'Original Data'!D:D,"&lt;15000",'Original Data'!F:F,"=SUCCESSFUL")</f>
        <v>168</v>
      </c>
      <c r="F5" s="17">
        <f t="shared" si="0"/>
        <v>0.46537396121883656</v>
      </c>
      <c r="G5" s="17">
        <f t="shared" si="1"/>
        <v>0.39889196675900279</v>
      </c>
      <c r="H5" s="17">
        <f t="shared" si="2"/>
        <v>0.11080332409972299</v>
      </c>
    </row>
    <row r="6" spans="1:8" x14ac:dyDescent="0.2">
      <c r="A6" t="s">
        <v>8391</v>
      </c>
      <c r="B6">
        <f>COUNTIFS('Original Data'!D:D,"&gt;14999",'Original Data'!D:D,"&lt;20000")</f>
        <v>205</v>
      </c>
      <c r="C6">
        <f>COUNTIFS('Original Data'!D:D,"&gt;14999",'Original Data'!D:D,"&lt;20000",'Original Data'!F:F,"=Failed")</f>
        <v>90</v>
      </c>
      <c r="D6">
        <f>COUNTIFS('Original Data'!D:D,"&gt;14999",'Original Data'!D:D,"&lt;20000",'Original Data'!F:F,"=CANCELED")</f>
        <v>17</v>
      </c>
      <c r="E6">
        <f>COUNTIFS('Original Data'!D:D,"&gt;14999",'Original Data'!D:D,"&lt;20000",'Original Data'!F:F,"=SUCCESSFUL")</f>
        <v>94</v>
      </c>
      <c r="F6" s="17">
        <f t="shared" si="0"/>
        <v>0.45853658536585368</v>
      </c>
      <c r="G6" s="17">
        <f t="shared" si="1"/>
        <v>0.43902439024390244</v>
      </c>
      <c r="H6" s="17">
        <f t="shared" si="2"/>
        <v>8.2926829268292687E-2</v>
      </c>
    </row>
    <row r="7" spans="1:8" x14ac:dyDescent="0.2">
      <c r="A7" t="s">
        <v>8392</v>
      </c>
      <c r="B7">
        <f>COUNTIFS('Original Data'!D:D,"&gt;19999",'Original Data'!D:D,"&lt;25000")</f>
        <v>149</v>
      </c>
      <c r="C7">
        <f>COUNTIFS('Original Data'!D:D,"&gt;19999",'Original Data'!D:D,"&lt;25000",'Original Data'!F:F,"=Failed")</f>
        <v>72</v>
      </c>
      <c r="D7">
        <f>COUNTIFS('Original Data'!D:D,"&gt;19999",'Original Data'!D:D,"&lt;25000",'Original Data'!F:F,"=CANCELED")</f>
        <v>14</v>
      </c>
      <c r="E7">
        <f>COUNTIFS('Original Data'!D:D,"&gt;19999",'Original Data'!D:D,"&lt;25000",'Original Data'!F:F,"=SUCCESSFUL")</f>
        <v>62</v>
      </c>
      <c r="F7" s="17">
        <f t="shared" si="0"/>
        <v>0.41610738255033558</v>
      </c>
      <c r="G7" s="17">
        <f t="shared" si="1"/>
        <v>0.48322147651006714</v>
      </c>
      <c r="H7" s="17">
        <f t="shared" si="2"/>
        <v>9.3959731543624164E-2</v>
      </c>
    </row>
    <row r="8" spans="1:8" x14ac:dyDescent="0.2">
      <c r="A8" t="s">
        <v>8393</v>
      </c>
      <c r="B8">
        <f>COUNTIFS('Original Data'!D:D,"&gt;24999",'Original Data'!D:D,"&lt;30000")</f>
        <v>138</v>
      </c>
      <c r="C8">
        <f>COUNTIFS('Original Data'!D:D,"&gt;24999",'Original Data'!D:D,"&lt;30000",'Original Data'!F:F,"=Failed")</f>
        <v>64</v>
      </c>
      <c r="D8">
        <f>COUNTIFS('Original Data'!D:D,"&gt;24999",'Original Data'!D:D,"&lt;30000",'Original Data'!F:F,"=CANCELED")</f>
        <v>18</v>
      </c>
      <c r="E8">
        <f>COUNTIFS('Original Data'!D:D,"&gt;24999",'Original Data'!D:D,"&lt;30000",'Original Data'!F:F,"=SUCCESSFUL")</f>
        <v>55</v>
      </c>
      <c r="F8" s="17">
        <f t="shared" si="0"/>
        <v>0.39855072463768115</v>
      </c>
      <c r="G8" s="17">
        <f t="shared" si="1"/>
        <v>0.46376811594202899</v>
      </c>
      <c r="H8" s="17">
        <f t="shared" si="2"/>
        <v>0.13043478260869565</v>
      </c>
    </row>
    <row r="9" spans="1:8" x14ac:dyDescent="0.2">
      <c r="A9" t="s">
        <v>8394</v>
      </c>
      <c r="B9">
        <f>COUNTIFS('Original Data'!D:D,"&gt;29999",'Original Data'!D:D,"&lt;35000")</f>
        <v>84</v>
      </c>
      <c r="C9">
        <f>COUNTIFS('Original Data'!D:D,"&gt;29999",'Original Data'!D:D,"&lt;35000",'Original Data'!F:F,"=Failed")</f>
        <v>37</v>
      </c>
      <c r="D9">
        <f>COUNTIFS('Original Data'!D:D,"&gt;29999",'Original Data'!D:D,"&lt;35000",'Original Data'!F:F,"=CANCELED")</f>
        <v>13</v>
      </c>
      <c r="E9">
        <f>COUNTIFS('Original Data'!D:D,"&gt;29999",'Original Data'!D:D,"&lt;35000",'Original Data'!F:F,"=SUCCESSFUL")</f>
        <v>32</v>
      </c>
      <c r="F9" s="17">
        <f t="shared" si="0"/>
        <v>0.38095238095238093</v>
      </c>
      <c r="G9" s="17">
        <f t="shared" si="1"/>
        <v>0.44047619047619047</v>
      </c>
      <c r="H9" s="17">
        <f t="shared" si="2"/>
        <v>0.15476190476190477</v>
      </c>
    </row>
    <row r="10" spans="1:8" x14ac:dyDescent="0.2">
      <c r="A10" t="s">
        <v>8395</v>
      </c>
      <c r="B10">
        <f>COUNTIFS('Original Data'!D:D,"&gt;34999",'Original Data'!D:D,"&lt;40000")</f>
        <v>55</v>
      </c>
      <c r="C10">
        <f>COUNTIFS('Original Data'!D:D,"&gt;34999",'Original Data'!D:D,"&lt;40000",'Original Data'!F:F,"=Failed")</f>
        <v>22</v>
      </c>
      <c r="D10">
        <f>COUNTIFS('Original Data'!D:D,"&gt;34999",'Original Data'!D:D,"&lt;40000",'Original Data'!F:F,"=CANCELED")</f>
        <v>7</v>
      </c>
      <c r="E10">
        <f>COUNTIFS('Original Data'!D:D,"&gt;34999",'Original Data'!D:D,"&lt;40000",'Original Data'!F:F,"=SUCCESSFUL")</f>
        <v>26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2">
      <c r="A11" t="s">
        <v>8396</v>
      </c>
      <c r="B11">
        <f>COUNTIFS('Original Data'!D:D,"&gt;39999",'Original Data'!D:D,"&lt;45000")</f>
        <v>44</v>
      </c>
      <c r="C11">
        <f>COUNTIFS('Original Data'!D:D,"&gt;39999",'Original Data'!D:D,"&lt;45000",'Original Data'!F:F,"=Failed")</f>
        <v>16</v>
      </c>
      <c r="D11">
        <f>COUNTIFS('Original Data'!D:D,"&gt;39999",'Original Data'!D:D,"&lt;45000",'Original Data'!F:F,"=CANCELED")</f>
        <v>6</v>
      </c>
      <c r="E11">
        <f>COUNTIFS('Original Data'!D:D,"&gt;39999",'Original Data'!D:D,"&lt;45000",'Original Data'!F:F,"=SUCCESSFUL")</f>
        <v>21</v>
      </c>
      <c r="F11" s="17">
        <f t="shared" si="0"/>
        <v>0.47727272727272729</v>
      </c>
      <c r="G11" s="17">
        <f t="shared" si="1"/>
        <v>0.36363636363636365</v>
      </c>
      <c r="H11" s="17">
        <f t="shared" si="2"/>
        <v>0.13636363636363635</v>
      </c>
    </row>
    <row r="12" spans="1:8" x14ac:dyDescent="0.2">
      <c r="A12" t="s">
        <v>8397</v>
      </c>
      <c r="B12">
        <f>COUNTIFS('Original Data'!D:D,"&gt;44999",'Original Data'!D:D,"&lt;50000")</f>
        <v>21</v>
      </c>
      <c r="C12">
        <f>COUNTIFS('Original Data'!D:D,"&gt;44999",'Original Data'!D:D,"&lt;50000",'Original Data'!F:F,"=Failed")</f>
        <v>11</v>
      </c>
      <c r="D12">
        <f>COUNTIFS('Original Data'!D:D,"&gt;44999",'Original Data'!D:D,"&lt;50000",'Original Data'!F:F,"=CANCELED")</f>
        <v>4</v>
      </c>
      <c r="E12">
        <f>COUNTIFS('Original Data'!D:D,"&gt;44999",'Original Data'!D:D,"&lt;50000",'Original Data'!F:F,"=SUCCESSFUL")</f>
        <v>6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2">
      <c r="A13" t="s">
        <v>8398</v>
      </c>
      <c r="B13">
        <f>COUNTIF('Original Data'!D:D,"&gt;49999")</f>
        <v>449</v>
      </c>
      <c r="C13">
        <f>COUNTIFS('Original Data'!D:D,"&gt;49999",'Original Data'!F:F,"=Failed")</f>
        <v>258</v>
      </c>
      <c r="D13">
        <f>COUNTIFS('Original Data'!D:D,"&gt;49999",'Original Data'!F:F,"=Canceled")</f>
        <v>100</v>
      </c>
      <c r="E13">
        <f>COUNTIFS('Original Data'!D:D,"&gt;49999",'Original Data'!F:F,"=SUCCESSFUL")</f>
        <v>86</v>
      </c>
      <c r="F13" s="17">
        <f t="shared" si="0"/>
        <v>0.19153674832962139</v>
      </c>
      <c r="G13" s="17">
        <f t="shared" si="1"/>
        <v>0.57461024498886415</v>
      </c>
      <c r="H13" s="17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Catagory</vt:lpstr>
      <vt:lpstr>Sub-Catagory</vt:lpstr>
      <vt:lpstr>Monthly Results</vt:lpstr>
      <vt:lpstr>Original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</cp:lastModifiedBy>
  <dcterms:created xsi:type="dcterms:W3CDTF">2017-04-20T15:17:24Z</dcterms:created>
  <dcterms:modified xsi:type="dcterms:W3CDTF">2019-02-16T03:13:58Z</dcterms:modified>
</cp:coreProperties>
</file>