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SDEV 120\group project\"/>
    </mc:Choice>
  </mc:AlternateContent>
  <xr:revisionPtr revIDLastSave="0" documentId="13_ncr:1_{51C8792F-1ECB-4C45-AC88-7E9C2E78A599}" xr6:coauthVersionLast="47" xr6:coauthVersionMax="47" xr10:uidLastSave="{00000000-0000-0000-0000-000000000000}"/>
  <bookViews>
    <workbookView xWindow="-120" yWindow="-120" windowWidth="38640" windowHeight="21120" xr2:uid="{B13415AB-559E-44C0-BB67-6FB35305A160}"/>
  </bookViews>
  <sheets>
    <sheet name="Input Testing" sheetId="3" r:id="rId1"/>
    <sheet name="Calculations Testing 1" sheetId="1" r:id="rId2"/>
    <sheet name="Calculations 2 wDecimal Round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H6" i="2"/>
  <c r="J6" i="2" s="1"/>
  <c r="L6" i="2" s="1"/>
  <c r="I6" i="2"/>
  <c r="T6" i="2"/>
  <c r="I7" i="2"/>
  <c r="I8" i="2"/>
  <c r="I9" i="2"/>
  <c r="I10" i="2"/>
  <c r="I11" i="2"/>
  <c r="I12" i="2"/>
  <c r="I13" i="2"/>
  <c r="I14" i="2"/>
  <c r="I15" i="2"/>
  <c r="H7" i="2"/>
  <c r="H8" i="2"/>
  <c r="H9" i="2"/>
  <c r="H10" i="2"/>
  <c r="H11" i="2"/>
  <c r="H12" i="2"/>
  <c r="H13" i="2"/>
  <c r="H14" i="2"/>
  <c r="H15" i="2"/>
  <c r="T17" i="1"/>
  <c r="G17" i="1"/>
  <c r="I17" i="1" s="1"/>
  <c r="T16" i="1"/>
  <c r="G16" i="1"/>
  <c r="H16" i="1" s="1"/>
  <c r="T15" i="1"/>
  <c r="G15" i="1"/>
  <c r="I15" i="1" s="1"/>
  <c r="T14" i="1"/>
  <c r="G14" i="1"/>
  <c r="I14" i="1" s="1"/>
  <c r="T13" i="1"/>
  <c r="G13" i="1"/>
  <c r="I13" i="1" s="1"/>
  <c r="T12" i="1"/>
  <c r="G12" i="1"/>
  <c r="I12" i="1" s="1"/>
  <c r="T11" i="1"/>
  <c r="G11" i="1"/>
  <c r="I11" i="1" s="1"/>
  <c r="T10" i="1"/>
  <c r="G10" i="1"/>
  <c r="I10" i="1" s="1"/>
  <c r="T9" i="1"/>
  <c r="G9" i="1"/>
  <c r="I9" i="1" s="1"/>
  <c r="T8" i="1"/>
  <c r="G8" i="1"/>
  <c r="I8" i="1" s="1"/>
  <c r="T15" i="2"/>
  <c r="G15" i="2"/>
  <c r="T14" i="2"/>
  <c r="G14" i="2"/>
  <c r="T13" i="2"/>
  <c r="G13" i="2"/>
  <c r="T12" i="2"/>
  <c r="G12" i="2"/>
  <c r="T11" i="2"/>
  <c r="G11" i="2"/>
  <c r="T10" i="2"/>
  <c r="G10" i="2"/>
  <c r="T9" i="2"/>
  <c r="G9" i="2"/>
  <c r="T8" i="2"/>
  <c r="G8" i="2"/>
  <c r="T7" i="2"/>
  <c r="J7" i="2"/>
  <c r="L7" i="2" s="1"/>
  <c r="P7" i="2" s="1"/>
  <c r="G7" i="2"/>
  <c r="P6" i="2" l="1"/>
  <c r="N6" i="2"/>
  <c r="R6" i="2" s="1"/>
  <c r="H9" i="1"/>
  <c r="J9" i="1"/>
  <c r="L9" i="1" s="1"/>
  <c r="N7" i="2"/>
  <c r="J14" i="2"/>
  <c r="L14" i="2" s="1"/>
  <c r="P14" i="2" s="1"/>
  <c r="P9" i="1"/>
  <c r="N9" i="1"/>
  <c r="R9" i="1" s="1"/>
  <c r="I16" i="1"/>
  <c r="J16" i="1" s="1"/>
  <c r="L16" i="1" s="1"/>
  <c r="H11" i="1"/>
  <c r="J11" i="1" s="1"/>
  <c r="L11" i="1" s="1"/>
  <c r="H13" i="1"/>
  <c r="J13" i="1" s="1"/>
  <c r="L13" i="1" s="1"/>
  <c r="H15" i="1"/>
  <c r="J15" i="1" s="1"/>
  <c r="L15" i="1" s="1"/>
  <c r="H8" i="1"/>
  <c r="H17" i="1"/>
  <c r="J17" i="1" s="1"/>
  <c r="L17" i="1" s="1"/>
  <c r="H10" i="1"/>
  <c r="J10" i="1" s="1"/>
  <c r="L10" i="1" s="1"/>
  <c r="H12" i="1"/>
  <c r="J12" i="1" s="1"/>
  <c r="L12" i="1" s="1"/>
  <c r="H14" i="1"/>
  <c r="J14" i="1" s="1"/>
  <c r="L14" i="1" s="1"/>
  <c r="R7" i="2"/>
  <c r="J15" i="2"/>
  <c r="L15" i="2" s="1"/>
  <c r="J9" i="2"/>
  <c r="L9" i="2" s="1"/>
  <c r="J11" i="2"/>
  <c r="L11" i="2" s="1"/>
  <c r="J13" i="2"/>
  <c r="L13" i="2" s="1"/>
  <c r="J8" i="2"/>
  <c r="L8" i="2" s="1"/>
  <c r="J10" i="2"/>
  <c r="L10" i="2" s="1"/>
  <c r="J12" i="2"/>
  <c r="L12" i="2" s="1"/>
  <c r="J8" i="1" l="1"/>
  <c r="L8" i="1" s="1"/>
  <c r="N14" i="2"/>
  <c r="R14" i="2" s="1"/>
  <c r="N10" i="2"/>
  <c r="P10" i="2"/>
  <c r="N9" i="2"/>
  <c r="P9" i="2"/>
  <c r="P12" i="2"/>
  <c r="N12" i="2"/>
  <c r="R12" i="2" s="1"/>
  <c r="N8" i="2"/>
  <c r="P8" i="2"/>
  <c r="R8" i="2" s="1"/>
  <c r="N15" i="2"/>
  <c r="P15" i="2"/>
  <c r="P13" i="2"/>
  <c r="N13" i="2"/>
  <c r="R13" i="2" s="1"/>
  <c r="N11" i="2"/>
  <c r="P11" i="2"/>
  <c r="P16" i="1"/>
  <c r="N16" i="1"/>
  <c r="R16" i="1" s="1"/>
  <c r="P10" i="1"/>
  <c r="N10" i="1"/>
  <c r="R10" i="1" s="1"/>
  <c r="P14" i="1"/>
  <c r="N14" i="1"/>
  <c r="N12" i="1"/>
  <c r="P12" i="1"/>
  <c r="R12" i="1" s="1"/>
  <c r="P17" i="1"/>
  <c r="N17" i="1"/>
  <c r="R17" i="1" s="1"/>
  <c r="P15" i="1"/>
  <c r="N15" i="1"/>
  <c r="P13" i="1"/>
  <c r="N13" i="1"/>
  <c r="P11" i="1"/>
  <c r="N11" i="1"/>
  <c r="R11" i="1" s="1"/>
  <c r="R10" i="2"/>
  <c r="R9" i="2"/>
  <c r="R14" i="1" l="1"/>
  <c r="N8" i="1"/>
  <c r="P8" i="1"/>
  <c r="R13" i="1"/>
  <c r="R15" i="1"/>
  <c r="R11" i="2"/>
  <c r="R15" i="2"/>
  <c r="R8" i="1" l="1"/>
</calcChain>
</file>

<file path=xl/sharedStrings.xml><?xml version="1.0" encoding="utf-8"?>
<sst xmlns="http://schemas.openxmlformats.org/spreadsheetml/2006/main" count="165" uniqueCount="106">
  <si>
    <t>Employee ID</t>
  </si>
  <si>
    <t>First</t>
  </si>
  <si>
    <t>Last</t>
  </si>
  <si>
    <t>Hourly Rate</t>
  </si>
  <si>
    <t>Dependents</t>
  </si>
  <si>
    <t>Expected Gross</t>
  </si>
  <si>
    <t>Expected State</t>
  </si>
  <si>
    <t>Expected Fed</t>
  </si>
  <si>
    <t>Expected Pretax</t>
  </si>
  <si>
    <t>Expected Net</t>
  </si>
  <si>
    <t>OT Hours</t>
  </si>
  <si>
    <t>Reg Pay</t>
  </si>
  <si>
    <t>OT Pay</t>
  </si>
  <si>
    <t>Total Hours</t>
  </si>
  <si>
    <t>Sao</t>
  </si>
  <si>
    <t>Armide</t>
  </si>
  <si>
    <t>Gyda</t>
  </si>
  <si>
    <t>Sunder</t>
  </si>
  <si>
    <t>Martin</t>
  </si>
  <si>
    <t>Groa</t>
  </si>
  <si>
    <t>Zayd</t>
  </si>
  <si>
    <t>Nessa</t>
  </si>
  <si>
    <t>Aldert</t>
  </si>
  <si>
    <t>Emmylou</t>
  </si>
  <si>
    <t>Elisabet</t>
  </si>
  <si>
    <t>Kristian</t>
  </si>
  <si>
    <t>Bricius</t>
  </si>
  <si>
    <t>Ambrogio</t>
  </si>
  <si>
    <t>Shet</t>
  </si>
  <si>
    <t>Sauli</t>
  </si>
  <si>
    <t>Rosa</t>
  </si>
  <si>
    <t>Jad</t>
  </si>
  <si>
    <t>Luisina</t>
  </si>
  <si>
    <t>Leonidas</t>
  </si>
  <si>
    <t>Displayed Gross</t>
  </si>
  <si>
    <t>Displayed Pretax</t>
  </si>
  <si>
    <t>Displayed Fed</t>
  </si>
  <si>
    <t>Displayed State</t>
  </si>
  <si>
    <t>Displayed Net</t>
  </si>
  <si>
    <t>Displayed  Variance</t>
  </si>
  <si>
    <t>Pay Rate is Non Numeric</t>
  </si>
  <si>
    <t>Dependents are Non Numeric</t>
  </si>
  <si>
    <t>Dependents are Fractional</t>
  </si>
  <si>
    <t>Employee ID not Unique</t>
  </si>
  <si>
    <t>Employee ID Non Numeric</t>
  </si>
  <si>
    <t>Adding / Editing Record</t>
  </si>
  <si>
    <t>Main Menu</t>
  </si>
  <si>
    <t>User inputs a non-integer</t>
  </si>
  <si>
    <t>Calculations</t>
  </si>
  <si>
    <t>Tested Values</t>
  </si>
  <si>
    <t>Employee First/Last name have non-alphabet characters or special characters</t>
  </si>
  <si>
    <t>Dan9, Raul?, Señor</t>
  </si>
  <si>
    <t>Hours Worked is Non Numeric</t>
  </si>
  <si>
    <t>Pay Rate is Negative</t>
  </si>
  <si>
    <t>Hours Worked is Negative</t>
  </si>
  <si>
    <t>Dependents are Negative</t>
  </si>
  <si>
    <t>two</t>
  </si>
  <si>
    <t>twenty</t>
  </si>
  <si>
    <t>forty</t>
  </si>
  <si>
    <t>asdf, 1000010?</t>
  </si>
  <si>
    <t>Added isnumeric() method</t>
  </si>
  <si>
    <t>Index selection for edit not an integer</t>
  </si>
  <si>
    <t>a, .5, -1</t>
  </si>
  <si>
    <t>User input is integer but not an option on the list.</t>
  </si>
  <si>
    <t>Correction made</t>
  </si>
  <si>
    <t>Added try-except block</t>
  </si>
  <si>
    <t>Employee ID user entry not in database</t>
  </si>
  <si>
    <t>a, 10001</t>
  </si>
  <si>
    <t>Intended Outcome?</t>
  </si>
  <si>
    <t>Deleting Record</t>
  </si>
  <si>
    <t>Index selection for deletion not an integer</t>
  </si>
  <si>
    <t>Calculated Gross</t>
  </si>
  <si>
    <t>Calculated Pretax</t>
  </si>
  <si>
    <t>Calculated Fed</t>
  </si>
  <si>
    <t>Calculated State</t>
  </si>
  <si>
    <t>Calculated Net</t>
  </si>
  <si>
    <t>&lt;-Highlighted cells in this column indicate if there was a variance between the displayed totals within the program.</t>
  </si>
  <si>
    <t>First Test Pass</t>
  </si>
  <si>
    <t>Input Employee Data:</t>
  </si>
  <si>
    <r>
      <rPr>
        <sz val="20"/>
        <color theme="1"/>
        <rFont val="Aptos Narrow"/>
        <family val="2"/>
        <scheme val="minor"/>
      </rPr>
      <t>Calculated Totals:</t>
    </r>
    <r>
      <rPr>
        <sz val="16"/>
        <color theme="1"/>
        <rFont val="Aptos Narrow"/>
        <family val="2"/>
        <scheme val="minor"/>
      </rPr>
      <t xml:space="preserve"> (Fields highlighted in red indicate differences between expected output (after rounding) and the program's calculated output.)</t>
    </r>
  </si>
  <si>
    <t>Second Pass with additional rounding added</t>
  </si>
  <si>
    <t>Employee Input Data:</t>
  </si>
  <si>
    <t>Calculated Totals: (Fields highlighted in red indicate differences between expected output (after rounding) and the program's calculated output.)</t>
  </si>
  <si>
    <t>Tested Scenario</t>
  </si>
  <si>
    <t>Retest Outcome</t>
  </si>
  <si>
    <t>No: Type error crash.</t>
  </si>
  <si>
    <t>Yes: Error message is displayed and user is reprompted.</t>
  </si>
  <si>
    <t>Yes: Same as above.</t>
  </si>
  <si>
    <t>Yes: Input blocked and user reprompted.</t>
  </si>
  <si>
    <t>No: Error message doesn't specify that only numeric characters are permitted.</t>
  </si>
  <si>
    <t>Yes: Out of range message is displayed and user is reprompted.</t>
  </si>
  <si>
    <t>No: Type error crash. Expecting number, not string.</t>
  </si>
  <si>
    <t>No: Type error crash. Expecting integer, not string.</t>
  </si>
  <si>
    <t>No: Type error crash. Expecting integer, not float.</t>
  </si>
  <si>
    <t>No: Negative entry was permitted and recorded.</t>
  </si>
  <si>
    <t>a, -1, 1.5</t>
  </si>
  <si>
    <t>Yes: Input is blocked and user is reprompted if non-alpha characters are input. (Letters with diacritics are permitted and displayed correctly).</t>
  </si>
  <si>
    <t>No: Type error crash on string, negative, and float. Expecting integer.</t>
  </si>
  <si>
    <t>No. Program either crashes if no calculations were performed yet ("Hours worked is not defined") or displays the most recently calculated employee's instead:</t>
  </si>
  <si>
    <t>n/a</t>
  </si>
  <si>
    <t>Changed both user prompt and error strings to state that only numeric characters are permitted.</t>
  </si>
  <si>
    <t>Added a validation loop block user entries that don't match current employee numbers.</t>
  </si>
  <si>
    <t>No crash</t>
  </si>
  <si>
    <t>Correct error message displays.</t>
  </si>
  <si>
    <t>Negative entry blocked.</t>
  </si>
  <si>
    <t>Invalid ID error is displayed, and user is prompted until ID matches one in the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</si>
</sst>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u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44" fontId="0" fillId="0" borderId="0" xfId="1" applyFont="1"/>
    <xf numFmtId="0" fontId="0" fillId="0" borderId="0" xfId="1" applyNumberFormat="1" applyFont="1"/>
    <xf numFmtId="44" fontId="0" fillId="0" borderId="0" xfId="0" applyNumberFormat="1"/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10" fillId="0" borderId="0" xfId="0" applyFont="1" applyAlignment="1">
      <alignment horizontal="center" wrapText="1"/>
    </xf>
  </cellXfs>
  <cellStyles count="2">
    <cellStyle name="Currency" xfId="1" builtinId="4"/>
    <cellStyle name="Normal" xfId="0" builtinId="0"/>
  </cellStyles>
  <dxfs count="19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1</xdr:col>
      <xdr:colOff>2600325</xdr:colOff>
      <xdr:row>28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110BDE-26AF-C03C-25D0-D6CBBB4C1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6475" y="2857500"/>
          <a:ext cx="2600325" cy="100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F962-864A-42E9-BD2A-857439D0F994}">
  <dimension ref="A1:E33"/>
  <sheetViews>
    <sheetView tabSelected="1" zoomScale="130" zoomScaleNormal="130" workbookViewId="0">
      <selection activeCell="A8" sqref="A8"/>
    </sheetView>
  </sheetViews>
  <sheetFormatPr defaultRowHeight="15" x14ac:dyDescent="0.25"/>
  <cols>
    <col min="1" max="1" width="44.85546875" customWidth="1"/>
    <col min="2" max="2" width="66.85546875" customWidth="1"/>
    <col min="3" max="3" width="23.140625" style="1" customWidth="1"/>
    <col min="4" max="4" width="29.42578125" customWidth="1"/>
    <col min="5" max="5" width="24.5703125" style="1" customWidth="1"/>
  </cols>
  <sheetData>
    <row r="1" spans="1:5" ht="46.5" customHeight="1" x14ac:dyDescent="0.4">
      <c r="A1" s="27" t="s">
        <v>83</v>
      </c>
      <c r="B1" s="27" t="s">
        <v>68</v>
      </c>
      <c r="C1" s="27" t="s">
        <v>49</v>
      </c>
      <c r="D1" s="27" t="s">
        <v>64</v>
      </c>
      <c r="E1" s="27" t="s">
        <v>84</v>
      </c>
    </row>
    <row r="2" spans="1:5" x14ac:dyDescent="0.25">
      <c r="A2" s="10" t="s">
        <v>46</v>
      </c>
      <c r="B2" s="9"/>
      <c r="C2" s="11"/>
      <c r="D2" s="9"/>
    </row>
    <row r="3" spans="1:5" x14ac:dyDescent="0.25">
      <c r="A3" s="9" t="s">
        <v>47</v>
      </c>
      <c r="B3" s="9" t="s">
        <v>86</v>
      </c>
      <c r="C3" s="11" t="s">
        <v>62</v>
      </c>
      <c r="D3" s="9" t="s">
        <v>99</v>
      </c>
      <c r="E3" s="1" t="s">
        <v>99</v>
      </c>
    </row>
    <row r="4" spans="1:5" x14ac:dyDescent="0.25">
      <c r="A4" s="9" t="s">
        <v>63</v>
      </c>
      <c r="B4" s="9" t="s">
        <v>87</v>
      </c>
      <c r="C4" s="11">
        <v>7</v>
      </c>
      <c r="D4" s="9" t="s">
        <v>99</v>
      </c>
      <c r="E4" s="1" t="s">
        <v>99</v>
      </c>
    </row>
    <row r="5" spans="1:5" x14ac:dyDescent="0.25">
      <c r="A5" s="9"/>
      <c r="B5" s="9"/>
      <c r="C5" s="11"/>
      <c r="D5" s="9"/>
    </row>
    <row r="6" spans="1:5" x14ac:dyDescent="0.25">
      <c r="A6" s="10" t="s">
        <v>45</v>
      </c>
      <c r="B6" s="9"/>
      <c r="C6" s="11"/>
      <c r="D6" s="9"/>
    </row>
    <row r="7" spans="1:5" x14ac:dyDescent="0.25">
      <c r="A7" s="9" t="s">
        <v>61</v>
      </c>
      <c r="B7" s="9" t="s">
        <v>85</v>
      </c>
      <c r="C7" s="11" t="s">
        <v>62</v>
      </c>
      <c r="D7" s="9" t="s">
        <v>65</v>
      </c>
      <c r="E7" s="11" t="s">
        <v>102</v>
      </c>
    </row>
    <row r="8" spans="1:5" x14ac:dyDescent="0.25">
      <c r="A8" s="9" t="s">
        <v>43</v>
      </c>
      <c r="B8" s="9" t="s">
        <v>88</v>
      </c>
      <c r="C8" s="11">
        <v>100001</v>
      </c>
      <c r="D8" s="9"/>
      <c r="E8" s="1" t="s">
        <v>99</v>
      </c>
    </row>
    <row r="9" spans="1:5" ht="53.25" customHeight="1" x14ac:dyDescent="0.25">
      <c r="A9" s="9" t="s">
        <v>44</v>
      </c>
      <c r="B9" s="9" t="s">
        <v>89</v>
      </c>
      <c r="C9" s="11" t="s">
        <v>59</v>
      </c>
      <c r="D9" s="9" t="s">
        <v>100</v>
      </c>
      <c r="E9" s="11" t="s">
        <v>103</v>
      </c>
    </row>
    <row r="10" spans="1:5" ht="30" customHeight="1" x14ac:dyDescent="0.25">
      <c r="A10" s="9" t="s">
        <v>50</v>
      </c>
      <c r="B10" s="9" t="s">
        <v>96</v>
      </c>
      <c r="C10" s="11" t="s">
        <v>51</v>
      </c>
      <c r="D10" s="9" t="s">
        <v>99</v>
      </c>
      <c r="E10" s="11" t="s">
        <v>99</v>
      </c>
    </row>
    <row r="11" spans="1:5" x14ac:dyDescent="0.25">
      <c r="A11" s="9" t="s">
        <v>40</v>
      </c>
      <c r="B11" s="9" t="s">
        <v>91</v>
      </c>
      <c r="C11" s="11" t="s">
        <v>57</v>
      </c>
      <c r="D11" s="9" t="s">
        <v>65</v>
      </c>
      <c r="E11" s="11" t="s">
        <v>102</v>
      </c>
    </row>
    <row r="12" spans="1:5" x14ac:dyDescent="0.25">
      <c r="A12" s="9" t="s">
        <v>53</v>
      </c>
      <c r="B12" s="9" t="s">
        <v>90</v>
      </c>
      <c r="C12" s="11">
        <v>-20</v>
      </c>
      <c r="D12" s="9" t="s">
        <v>99</v>
      </c>
      <c r="E12" s="11" t="s">
        <v>99</v>
      </c>
    </row>
    <row r="13" spans="1:5" x14ac:dyDescent="0.25">
      <c r="A13" s="9" t="s">
        <v>41</v>
      </c>
      <c r="B13" s="9" t="s">
        <v>92</v>
      </c>
      <c r="C13" s="11" t="s">
        <v>56</v>
      </c>
      <c r="D13" s="9" t="s">
        <v>65</v>
      </c>
      <c r="E13" s="11" t="s">
        <v>102</v>
      </c>
    </row>
    <row r="14" spans="1:5" x14ac:dyDescent="0.25">
      <c r="A14" s="9" t="s">
        <v>42</v>
      </c>
      <c r="B14" s="9" t="s">
        <v>93</v>
      </c>
      <c r="C14" s="11">
        <v>2.5</v>
      </c>
      <c r="D14" s="9" t="s">
        <v>65</v>
      </c>
      <c r="E14" s="11" t="s">
        <v>102</v>
      </c>
    </row>
    <row r="15" spans="1:5" x14ac:dyDescent="0.25">
      <c r="A15" s="9" t="s">
        <v>55</v>
      </c>
      <c r="B15" s="9" t="s">
        <v>94</v>
      </c>
      <c r="C15" s="11">
        <v>-2</v>
      </c>
      <c r="D15" s="12" t="s">
        <v>60</v>
      </c>
      <c r="E15" s="11" t="s">
        <v>104</v>
      </c>
    </row>
    <row r="16" spans="1:5" x14ac:dyDescent="0.25">
      <c r="A16" s="9" t="s">
        <v>52</v>
      </c>
      <c r="B16" s="9" t="s">
        <v>91</v>
      </c>
      <c r="C16" s="11" t="s">
        <v>58</v>
      </c>
      <c r="D16" s="9" t="s">
        <v>65</v>
      </c>
      <c r="E16" s="11" t="s">
        <v>102</v>
      </c>
    </row>
    <row r="17" spans="1:5" x14ac:dyDescent="0.25">
      <c r="A17" s="9" t="s">
        <v>54</v>
      </c>
      <c r="B17" s="9" t="s">
        <v>90</v>
      </c>
      <c r="C17" s="11">
        <v>-40.5</v>
      </c>
      <c r="D17" s="9" t="s">
        <v>99</v>
      </c>
      <c r="E17" s="1" t="s">
        <v>99</v>
      </c>
    </row>
    <row r="18" spans="1:5" x14ac:dyDescent="0.25">
      <c r="A18" s="9"/>
      <c r="B18" s="9"/>
      <c r="C18" s="11"/>
      <c r="D18" s="9"/>
    </row>
    <row r="19" spans="1:5" x14ac:dyDescent="0.25">
      <c r="A19" s="10" t="s">
        <v>69</v>
      </c>
      <c r="B19" s="9"/>
      <c r="C19" s="11"/>
      <c r="D19" s="9"/>
    </row>
    <row r="20" spans="1:5" x14ac:dyDescent="0.25">
      <c r="A20" s="9" t="s">
        <v>70</v>
      </c>
      <c r="B20" s="9" t="s">
        <v>97</v>
      </c>
      <c r="C20" s="11" t="s">
        <v>95</v>
      </c>
      <c r="D20" s="9" t="s">
        <v>65</v>
      </c>
      <c r="E20" s="1" t="s">
        <v>102</v>
      </c>
    </row>
    <row r="21" spans="1:5" x14ac:dyDescent="0.25">
      <c r="A21" s="9"/>
      <c r="B21" s="9"/>
      <c r="C21" s="11"/>
      <c r="D21" s="9"/>
    </row>
    <row r="22" spans="1:5" x14ac:dyDescent="0.25">
      <c r="A22" s="10" t="s">
        <v>48</v>
      </c>
      <c r="B22" s="9"/>
      <c r="C22" s="11"/>
      <c r="D22" s="9"/>
    </row>
    <row r="23" spans="1:5" ht="60" x14ac:dyDescent="0.25">
      <c r="A23" s="9" t="s">
        <v>66</v>
      </c>
      <c r="B23" s="9" t="s">
        <v>98</v>
      </c>
      <c r="C23" s="11" t="s">
        <v>67</v>
      </c>
      <c r="D23" s="9" t="s">
        <v>101</v>
      </c>
      <c r="E23" s="11" t="s">
        <v>105</v>
      </c>
    </row>
    <row r="24" spans="1:5" x14ac:dyDescent="0.25">
      <c r="A24" s="9"/>
      <c r="B24" s="9"/>
      <c r="C24" s="11"/>
      <c r="D24" s="9"/>
    </row>
    <row r="25" spans="1:5" x14ac:dyDescent="0.25">
      <c r="A25" s="9"/>
      <c r="B25" s="9"/>
      <c r="C25" s="11"/>
      <c r="D25" s="9"/>
    </row>
    <row r="26" spans="1:5" x14ac:dyDescent="0.25">
      <c r="A26" s="9"/>
      <c r="B26" s="9"/>
      <c r="C26" s="11"/>
      <c r="D26" s="9"/>
    </row>
    <row r="27" spans="1:5" x14ac:dyDescent="0.25">
      <c r="A27" s="9"/>
      <c r="B27" s="9"/>
      <c r="C27" s="11"/>
      <c r="D27" s="9"/>
    </row>
    <row r="28" spans="1:5" x14ac:dyDescent="0.25">
      <c r="A28" s="9"/>
      <c r="B28" s="9"/>
      <c r="C28" s="11"/>
      <c r="D28" s="9"/>
    </row>
    <row r="29" spans="1:5" x14ac:dyDescent="0.25">
      <c r="A29" s="9"/>
      <c r="B29" s="9"/>
      <c r="C29" s="11"/>
      <c r="D29" s="9"/>
    </row>
    <row r="30" spans="1:5" x14ac:dyDescent="0.25">
      <c r="A30" s="9"/>
      <c r="B30" s="9"/>
      <c r="C30" s="11"/>
      <c r="D30" s="9"/>
    </row>
    <row r="31" spans="1:5" x14ac:dyDescent="0.25">
      <c r="A31" s="9"/>
      <c r="B31" s="9"/>
      <c r="C31" s="11"/>
      <c r="D31" s="9"/>
    </row>
    <row r="32" spans="1:5" x14ac:dyDescent="0.25">
      <c r="A32" s="9"/>
      <c r="B32" s="9"/>
      <c r="C32" s="11"/>
      <c r="D32" s="9"/>
    </row>
    <row r="33" spans="1:4" x14ac:dyDescent="0.25">
      <c r="A33" s="9"/>
      <c r="B33" s="9"/>
      <c r="C33" s="11"/>
      <c r="D33" s="9"/>
    </row>
  </sheetData>
  <conditionalFormatting sqref="B1:B1048576">
    <cfRule type="beginsWith" dxfId="18" priority="1" operator="beginsWith" text="No">
      <formula>LEFT(B1,LEN("No"))="No"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9E21-8480-4170-A208-7875F8344B5F}">
  <dimension ref="A1:V17"/>
  <sheetViews>
    <sheetView workbookViewId="0">
      <selection activeCell="E53" sqref="E53"/>
    </sheetView>
  </sheetViews>
  <sheetFormatPr defaultRowHeight="15" x14ac:dyDescent="0.25"/>
  <cols>
    <col min="1" max="1" width="15.7109375" style="5" customWidth="1"/>
    <col min="2" max="2" width="13.85546875" customWidth="1"/>
    <col min="3" max="3" width="12.28515625" customWidth="1"/>
    <col min="4" max="4" width="13.5703125" customWidth="1"/>
    <col min="5" max="5" width="13.85546875" customWidth="1"/>
    <col min="6" max="9" width="14.7109375" customWidth="1"/>
    <col min="10" max="10" width="20.42578125" customWidth="1"/>
    <col min="11" max="11" width="20.5703125" customWidth="1"/>
    <col min="12" max="12" width="15.42578125" customWidth="1"/>
    <col min="13" max="13" width="17.7109375" customWidth="1"/>
    <col min="14" max="14" width="18" customWidth="1"/>
    <col min="15" max="15" width="13.140625" customWidth="1"/>
    <col min="16" max="16" width="15.7109375" customWidth="1"/>
    <col min="17" max="17" width="14.7109375" customWidth="1"/>
    <col min="18" max="19" width="16" customWidth="1"/>
    <col min="20" max="20" width="18.5703125" customWidth="1"/>
    <col min="21" max="21" width="21" customWidth="1"/>
  </cols>
  <sheetData>
    <row r="1" spans="1:22" ht="15" customHeight="1" x14ac:dyDescent="0.25">
      <c r="A1" s="20" t="s">
        <v>77</v>
      </c>
      <c r="B1" s="20"/>
      <c r="C1" s="20"/>
      <c r="D1" s="20"/>
      <c r="E1" s="20"/>
      <c r="F1" s="20"/>
      <c r="G1" s="20"/>
      <c r="H1" s="18" t="s">
        <v>79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21"/>
      <c r="U1" s="21"/>
      <c r="V1" s="21"/>
    </row>
    <row r="2" spans="1:22" ht="15" customHeight="1" x14ac:dyDescent="0.25">
      <c r="A2" s="20"/>
      <c r="B2" s="20"/>
      <c r="C2" s="20"/>
      <c r="D2" s="20"/>
      <c r="E2" s="20"/>
      <c r="F2" s="20"/>
      <c r="G2" s="20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21"/>
      <c r="U2" s="21"/>
      <c r="V2" s="21"/>
    </row>
    <row r="3" spans="1:22" ht="15" customHeight="1" x14ac:dyDescent="0.25">
      <c r="A3" s="20"/>
      <c r="B3" s="20"/>
      <c r="C3" s="20"/>
      <c r="D3" s="20"/>
      <c r="E3" s="20"/>
      <c r="F3" s="20"/>
      <c r="G3" s="20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21"/>
      <c r="U3" s="21"/>
      <c r="V3" s="21"/>
    </row>
    <row r="4" spans="1:22" ht="15" customHeight="1" x14ac:dyDescent="0.25">
      <c r="A4" s="19" t="s">
        <v>78</v>
      </c>
      <c r="B4" s="19"/>
      <c r="C4" s="19"/>
      <c r="D4" s="19"/>
      <c r="E4" s="19"/>
      <c r="F4" s="19"/>
      <c r="G4" s="19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21"/>
      <c r="U4" s="21"/>
      <c r="V4" s="21"/>
    </row>
    <row r="5" spans="1:22" ht="5.25" customHeight="1" x14ac:dyDescent="0.25">
      <c r="A5" s="19"/>
      <c r="B5" s="19"/>
      <c r="C5" s="19"/>
      <c r="D5" s="19"/>
      <c r="E5" s="19"/>
      <c r="F5" s="19"/>
      <c r="G5" s="19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21"/>
      <c r="U5" s="21"/>
      <c r="V5" s="21"/>
    </row>
    <row r="6" spans="1:22" ht="15" hidden="1" customHeight="1" x14ac:dyDescent="0.4">
      <c r="A6" s="24"/>
      <c r="B6" s="24"/>
      <c r="C6" s="24"/>
      <c r="D6" s="24"/>
      <c r="E6" s="24"/>
      <c r="F6" s="24"/>
      <c r="G6" s="24"/>
      <c r="H6" s="24"/>
      <c r="I6" s="24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1:22" x14ac:dyDescent="0.25">
      <c r="A7" s="4" t="s">
        <v>0</v>
      </c>
      <c r="B7" s="4" t="s">
        <v>2</v>
      </c>
      <c r="C7" s="4" t="s">
        <v>1</v>
      </c>
      <c r="D7" s="2" t="s">
        <v>3</v>
      </c>
      <c r="E7" s="2" t="s">
        <v>4</v>
      </c>
      <c r="F7" s="2" t="s">
        <v>13</v>
      </c>
      <c r="G7" s="2" t="s">
        <v>10</v>
      </c>
      <c r="H7" s="2" t="s">
        <v>11</v>
      </c>
      <c r="I7" s="13" t="s">
        <v>12</v>
      </c>
      <c r="J7" s="13" t="s">
        <v>5</v>
      </c>
      <c r="K7" s="13" t="s">
        <v>71</v>
      </c>
      <c r="L7" s="13" t="s">
        <v>8</v>
      </c>
      <c r="M7" s="13" t="s">
        <v>72</v>
      </c>
      <c r="N7" s="13" t="s">
        <v>7</v>
      </c>
      <c r="O7" s="13" t="s">
        <v>73</v>
      </c>
      <c r="P7" s="13" t="s">
        <v>6</v>
      </c>
      <c r="Q7" s="13" t="s">
        <v>74</v>
      </c>
      <c r="R7" s="13" t="s">
        <v>9</v>
      </c>
      <c r="S7" s="13" t="s">
        <v>75</v>
      </c>
      <c r="T7" s="13" t="s">
        <v>39</v>
      </c>
      <c r="U7" s="17" t="s">
        <v>76</v>
      </c>
      <c r="V7" s="17"/>
    </row>
    <row r="8" spans="1:22" x14ac:dyDescent="0.25">
      <c r="A8" s="5">
        <v>100001</v>
      </c>
      <c r="B8" t="s">
        <v>14</v>
      </c>
      <c r="C8" t="s">
        <v>15</v>
      </c>
      <c r="D8">
        <v>25</v>
      </c>
      <c r="E8">
        <v>2</v>
      </c>
      <c r="F8">
        <v>40</v>
      </c>
      <c r="G8">
        <f>IF(F8&gt;40,(F8-40),0)</f>
        <v>0</v>
      </c>
      <c r="H8">
        <f>(F8-G8) * D8</f>
        <v>1000</v>
      </c>
      <c r="I8">
        <f>(G8 * D8) * 1.5</f>
        <v>0</v>
      </c>
      <c r="J8" s="7">
        <f>H8 + I8</f>
        <v>1000</v>
      </c>
      <c r="K8" s="6">
        <v>1000</v>
      </c>
      <c r="L8" s="7">
        <f>J8 - (E8 * 25)</f>
        <v>950</v>
      </c>
      <c r="M8" s="6">
        <v>950</v>
      </c>
      <c r="N8" s="7">
        <f>L8 * 0.079</f>
        <v>75.05</v>
      </c>
      <c r="O8" s="6">
        <v>75.05</v>
      </c>
      <c r="P8" s="7">
        <f>L8 * 0.056</f>
        <v>53.2</v>
      </c>
      <c r="Q8" s="6">
        <v>53.2</v>
      </c>
      <c r="R8" s="7">
        <f>L8 - (N8 + P8)</f>
        <v>821.75</v>
      </c>
      <c r="S8" s="6">
        <v>821.75</v>
      </c>
      <c r="T8" s="8">
        <f>($M8-$O8-Q8)-S8</f>
        <v>0</v>
      </c>
      <c r="U8" s="17"/>
      <c r="V8" s="17"/>
    </row>
    <row r="9" spans="1:22" x14ac:dyDescent="0.25">
      <c r="A9" s="5">
        <v>100002</v>
      </c>
      <c r="B9" t="s">
        <v>16</v>
      </c>
      <c r="C9" t="s">
        <v>17</v>
      </c>
      <c r="D9">
        <v>20</v>
      </c>
      <c r="E9">
        <v>0</v>
      </c>
      <c r="F9">
        <v>20</v>
      </c>
      <c r="G9">
        <f t="shared" ref="G9:G17" si="0">IF(F9&gt;40,(F9-40),0)</f>
        <v>0</v>
      </c>
      <c r="H9">
        <f t="shared" ref="H9:H17" si="1">(F9-G9) * D9</f>
        <v>400</v>
      </c>
      <c r="I9">
        <f t="shared" ref="I9:I15" si="2">(G9 * D9) * 1.5</f>
        <v>0</v>
      </c>
      <c r="J9" s="7">
        <f t="shared" ref="J9:J15" si="3">H9 + I9</f>
        <v>400</v>
      </c>
      <c r="K9" s="6">
        <v>400</v>
      </c>
      <c r="L9" s="7">
        <f t="shared" ref="L9:L17" si="4">J9 - (E9 * 25)</f>
        <v>400</v>
      </c>
      <c r="M9" s="6">
        <v>400</v>
      </c>
      <c r="N9" s="7">
        <f t="shared" ref="N9:N17" si="5">L9 * 0.079</f>
        <v>31.6</v>
      </c>
      <c r="O9" s="6">
        <v>31.6</v>
      </c>
      <c r="P9" s="7">
        <f t="shared" ref="P9:P17" si="6">L9 * 0.056</f>
        <v>22.400000000000002</v>
      </c>
      <c r="Q9" s="6">
        <v>22.4</v>
      </c>
      <c r="R9" s="7">
        <f t="shared" ref="R9:R17" si="7">L9 - (N9 + P9)</f>
        <v>346</v>
      </c>
      <c r="S9" s="6">
        <v>346</v>
      </c>
      <c r="T9" s="8">
        <f t="shared" ref="T9:T17" si="8">($M9-$O9-Q9)-S9</f>
        <v>0</v>
      </c>
      <c r="U9" s="17"/>
      <c r="V9" s="17"/>
    </row>
    <row r="10" spans="1:22" x14ac:dyDescent="0.25">
      <c r="A10" s="5">
        <v>100003</v>
      </c>
      <c r="B10" t="s">
        <v>18</v>
      </c>
      <c r="C10" t="s">
        <v>19</v>
      </c>
      <c r="D10">
        <v>22.5</v>
      </c>
      <c r="E10">
        <v>1</v>
      </c>
      <c r="F10">
        <v>20</v>
      </c>
      <c r="G10">
        <f t="shared" si="0"/>
        <v>0</v>
      </c>
      <c r="H10">
        <f t="shared" si="1"/>
        <v>450</v>
      </c>
      <c r="I10">
        <f t="shared" si="2"/>
        <v>0</v>
      </c>
      <c r="J10" s="7">
        <f t="shared" si="3"/>
        <v>450</v>
      </c>
      <c r="K10" s="6">
        <v>450</v>
      </c>
      <c r="L10" s="7">
        <f t="shared" si="4"/>
        <v>425</v>
      </c>
      <c r="M10" s="6">
        <v>425</v>
      </c>
      <c r="N10" s="7">
        <f t="shared" si="5"/>
        <v>33.575000000000003</v>
      </c>
      <c r="O10" s="6">
        <v>33.58</v>
      </c>
      <c r="P10" s="7">
        <f t="shared" si="6"/>
        <v>23.8</v>
      </c>
      <c r="Q10" s="6">
        <v>23.8</v>
      </c>
      <c r="R10" s="7">
        <f t="shared" si="7"/>
        <v>367.625</v>
      </c>
      <c r="S10" s="6">
        <v>367.62</v>
      </c>
      <c r="T10" s="8">
        <f t="shared" si="8"/>
        <v>0</v>
      </c>
      <c r="U10" s="17"/>
      <c r="V10" s="17"/>
    </row>
    <row r="11" spans="1:22" x14ac:dyDescent="0.25">
      <c r="A11" s="5">
        <v>100004</v>
      </c>
      <c r="B11" t="s">
        <v>20</v>
      </c>
      <c r="C11" t="s">
        <v>21</v>
      </c>
      <c r="D11">
        <v>30</v>
      </c>
      <c r="E11">
        <v>3</v>
      </c>
      <c r="F11">
        <v>45</v>
      </c>
      <c r="G11">
        <f t="shared" si="0"/>
        <v>5</v>
      </c>
      <c r="H11">
        <f t="shared" si="1"/>
        <v>1200</v>
      </c>
      <c r="I11">
        <f t="shared" si="2"/>
        <v>225</v>
      </c>
      <c r="J11" s="7">
        <f t="shared" si="3"/>
        <v>1425</v>
      </c>
      <c r="K11" s="6">
        <v>1425</v>
      </c>
      <c r="L11" s="7">
        <f t="shared" si="4"/>
        <v>1350</v>
      </c>
      <c r="M11" s="6">
        <v>1350</v>
      </c>
      <c r="N11" s="7">
        <f t="shared" si="5"/>
        <v>106.65</v>
      </c>
      <c r="O11" s="6">
        <v>106.65</v>
      </c>
      <c r="P11" s="7">
        <f t="shared" si="6"/>
        <v>75.600000000000009</v>
      </c>
      <c r="Q11" s="6">
        <v>75.599999999999994</v>
      </c>
      <c r="R11" s="7">
        <f t="shared" si="7"/>
        <v>1167.75</v>
      </c>
      <c r="S11" s="6">
        <v>1167.75</v>
      </c>
      <c r="T11" s="8">
        <f t="shared" si="8"/>
        <v>0</v>
      </c>
      <c r="U11" s="16"/>
    </row>
    <row r="12" spans="1:22" x14ac:dyDescent="0.25">
      <c r="A12" s="5">
        <v>100005</v>
      </c>
      <c r="B12" t="s">
        <v>22</v>
      </c>
      <c r="C12" t="s">
        <v>23</v>
      </c>
      <c r="D12">
        <v>26.67</v>
      </c>
      <c r="E12">
        <v>0</v>
      </c>
      <c r="F12">
        <v>45</v>
      </c>
      <c r="G12">
        <f t="shared" si="0"/>
        <v>5</v>
      </c>
      <c r="H12">
        <f t="shared" si="1"/>
        <v>1066.8000000000002</v>
      </c>
      <c r="I12">
        <f t="shared" si="2"/>
        <v>200.02500000000003</v>
      </c>
      <c r="J12" s="7">
        <f t="shared" si="3"/>
        <v>1266.8250000000003</v>
      </c>
      <c r="K12" s="6">
        <v>1266.83</v>
      </c>
      <c r="L12" s="7">
        <f t="shared" si="4"/>
        <v>1266.8250000000003</v>
      </c>
      <c r="M12" s="6">
        <v>1266.83</v>
      </c>
      <c r="N12" s="7">
        <f t="shared" si="5"/>
        <v>100.07917500000002</v>
      </c>
      <c r="O12" s="6">
        <v>100.08</v>
      </c>
      <c r="P12" s="7">
        <f t="shared" si="6"/>
        <v>70.942200000000014</v>
      </c>
      <c r="Q12" s="6">
        <v>70.94</v>
      </c>
      <c r="R12" s="7">
        <f t="shared" si="7"/>
        <v>1095.8036250000002</v>
      </c>
      <c r="S12" s="6">
        <v>1095.8</v>
      </c>
      <c r="T12" s="8">
        <f t="shared" si="8"/>
        <v>9.9999999999909051E-3</v>
      </c>
      <c r="U12" s="16"/>
    </row>
    <row r="13" spans="1:22" x14ac:dyDescent="0.25">
      <c r="A13" s="5">
        <v>100006</v>
      </c>
      <c r="B13" t="s">
        <v>24</v>
      </c>
      <c r="C13" t="s">
        <v>25</v>
      </c>
      <c r="D13">
        <v>50</v>
      </c>
      <c r="E13">
        <v>0</v>
      </c>
      <c r="F13">
        <v>50.5</v>
      </c>
      <c r="G13">
        <f t="shared" si="0"/>
        <v>10.5</v>
      </c>
      <c r="H13">
        <f t="shared" si="1"/>
        <v>2000</v>
      </c>
      <c r="I13">
        <f t="shared" si="2"/>
        <v>787.5</v>
      </c>
      <c r="J13" s="7">
        <f t="shared" si="3"/>
        <v>2787.5</v>
      </c>
      <c r="K13" s="6">
        <v>2787.5</v>
      </c>
      <c r="L13" s="7">
        <f t="shared" si="4"/>
        <v>2787.5</v>
      </c>
      <c r="M13" s="6">
        <v>2787.5</v>
      </c>
      <c r="N13" s="7">
        <f t="shared" si="5"/>
        <v>220.21250000000001</v>
      </c>
      <c r="O13" s="6">
        <v>220.21</v>
      </c>
      <c r="P13" s="7">
        <f t="shared" si="6"/>
        <v>156.1</v>
      </c>
      <c r="Q13" s="6">
        <v>156.1</v>
      </c>
      <c r="R13" s="7">
        <f t="shared" si="7"/>
        <v>2411.1875</v>
      </c>
      <c r="S13" s="6">
        <v>2411.19</v>
      </c>
      <c r="T13" s="8">
        <f t="shared" si="8"/>
        <v>0</v>
      </c>
      <c r="U13" s="16"/>
    </row>
    <row r="14" spans="1:22" x14ac:dyDescent="0.25">
      <c r="A14" s="5">
        <v>100007</v>
      </c>
      <c r="B14" t="s">
        <v>26</v>
      </c>
      <c r="C14" t="s">
        <v>27</v>
      </c>
      <c r="D14">
        <v>50</v>
      </c>
      <c r="E14">
        <v>10</v>
      </c>
      <c r="F14">
        <v>50.5</v>
      </c>
      <c r="G14">
        <f t="shared" si="0"/>
        <v>10.5</v>
      </c>
      <c r="H14">
        <f t="shared" si="1"/>
        <v>2000</v>
      </c>
      <c r="I14">
        <f t="shared" si="2"/>
        <v>787.5</v>
      </c>
      <c r="J14" s="7">
        <f t="shared" si="3"/>
        <v>2787.5</v>
      </c>
      <c r="K14" s="6">
        <v>2787.5</v>
      </c>
      <c r="L14" s="7">
        <f t="shared" si="4"/>
        <v>2537.5</v>
      </c>
      <c r="M14" s="6">
        <v>2537.5</v>
      </c>
      <c r="N14" s="7">
        <f t="shared" si="5"/>
        <v>200.46250000000001</v>
      </c>
      <c r="O14" s="6">
        <v>200.46</v>
      </c>
      <c r="P14" s="7">
        <f t="shared" si="6"/>
        <v>142.1</v>
      </c>
      <c r="Q14" s="6">
        <v>142.1</v>
      </c>
      <c r="R14" s="7">
        <f t="shared" si="7"/>
        <v>2194.9375</v>
      </c>
      <c r="S14" s="6">
        <v>2194.94</v>
      </c>
      <c r="T14" s="8">
        <f t="shared" si="8"/>
        <v>0</v>
      </c>
      <c r="U14" s="16"/>
    </row>
    <row r="15" spans="1:22" x14ac:dyDescent="0.25">
      <c r="A15" s="5">
        <v>100008</v>
      </c>
      <c r="B15" t="s">
        <v>28</v>
      </c>
      <c r="C15" t="s">
        <v>29</v>
      </c>
      <c r="D15">
        <v>99.99</v>
      </c>
      <c r="E15">
        <v>0</v>
      </c>
      <c r="F15">
        <v>40</v>
      </c>
      <c r="G15">
        <f t="shared" si="0"/>
        <v>0</v>
      </c>
      <c r="H15">
        <f t="shared" si="1"/>
        <v>3999.6</v>
      </c>
      <c r="I15">
        <f t="shared" si="2"/>
        <v>0</v>
      </c>
      <c r="J15" s="7">
        <f t="shared" si="3"/>
        <v>3999.6</v>
      </c>
      <c r="K15" s="6">
        <v>3999.6</v>
      </c>
      <c r="L15" s="7">
        <f t="shared" si="4"/>
        <v>3999.6</v>
      </c>
      <c r="M15" s="6">
        <v>3999.6</v>
      </c>
      <c r="N15" s="7">
        <f t="shared" si="5"/>
        <v>315.96839999999997</v>
      </c>
      <c r="O15" s="6">
        <v>315.97000000000003</v>
      </c>
      <c r="P15" s="7">
        <f t="shared" si="6"/>
        <v>223.9776</v>
      </c>
      <c r="Q15" s="6">
        <v>223.98</v>
      </c>
      <c r="R15" s="7">
        <f t="shared" si="7"/>
        <v>3459.654</v>
      </c>
      <c r="S15" s="6">
        <v>3459.65</v>
      </c>
      <c r="T15" s="8">
        <f t="shared" si="8"/>
        <v>0</v>
      </c>
      <c r="U15" s="16"/>
    </row>
    <row r="16" spans="1:22" x14ac:dyDescent="0.25">
      <c r="A16" s="5">
        <v>100009</v>
      </c>
      <c r="B16" t="s">
        <v>30</v>
      </c>
      <c r="C16" t="s">
        <v>31</v>
      </c>
      <c r="D16">
        <v>99.99</v>
      </c>
      <c r="E16">
        <v>4</v>
      </c>
      <c r="F16">
        <v>40</v>
      </c>
      <c r="G16">
        <f t="shared" si="0"/>
        <v>0</v>
      </c>
      <c r="H16">
        <f t="shared" si="1"/>
        <v>3999.6</v>
      </c>
      <c r="I16">
        <f>(G16 * D16) * 1.5</f>
        <v>0</v>
      </c>
      <c r="J16" s="7">
        <f>H16 + I16</f>
        <v>3999.6</v>
      </c>
      <c r="K16" s="6">
        <v>3999.6</v>
      </c>
      <c r="L16" s="7">
        <f t="shared" si="4"/>
        <v>3899.6</v>
      </c>
      <c r="M16" s="6">
        <v>3899.6</v>
      </c>
      <c r="N16" s="7">
        <f t="shared" si="5"/>
        <v>308.0684</v>
      </c>
      <c r="O16" s="6">
        <v>308.07</v>
      </c>
      <c r="P16" s="7">
        <f t="shared" si="6"/>
        <v>218.3776</v>
      </c>
      <c r="Q16" s="6">
        <v>218.38</v>
      </c>
      <c r="R16" s="7">
        <f t="shared" si="7"/>
        <v>3373.154</v>
      </c>
      <c r="S16" s="6">
        <v>3373.15</v>
      </c>
      <c r="T16" s="8">
        <f t="shared" si="8"/>
        <v>0</v>
      </c>
      <c r="U16" s="16"/>
    </row>
    <row r="17" spans="1:21" x14ac:dyDescent="0.25">
      <c r="A17" s="5">
        <v>100010</v>
      </c>
      <c r="B17" t="s">
        <v>32</v>
      </c>
      <c r="C17" t="s">
        <v>33</v>
      </c>
      <c r="D17">
        <v>23.45</v>
      </c>
      <c r="E17">
        <v>2</v>
      </c>
      <c r="F17">
        <v>40.01</v>
      </c>
      <c r="G17">
        <f t="shared" si="0"/>
        <v>9.9999999999980105E-3</v>
      </c>
      <c r="H17">
        <f t="shared" si="1"/>
        <v>938</v>
      </c>
      <c r="I17">
        <f>(G17 * D17) * 1.5</f>
        <v>0.35174999999993001</v>
      </c>
      <c r="J17" s="7">
        <f>H17 + I17</f>
        <v>938.35174999999992</v>
      </c>
      <c r="K17" s="6">
        <v>938.35</v>
      </c>
      <c r="L17" s="7">
        <f t="shared" si="4"/>
        <v>888.35174999999992</v>
      </c>
      <c r="M17" s="6">
        <v>888.35</v>
      </c>
      <c r="N17" s="7">
        <f t="shared" si="5"/>
        <v>70.179788250000001</v>
      </c>
      <c r="O17" s="6">
        <v>70.180000000000007</v>
      </c>
      <c r="P17" s="7">
        <f t="shared" si="6"/>
        <v>49.747698</v>
      </c>
      <c r="Q17" s="6">
        <v>49.75</v>
      </c>
      <c r="R17" s="7">
        <f t="shared" si="7"/>
        <v>768.42426374999991</v>
      </c>
      <c r="S17" s="6">
        <v>768.42</v>
      </c>
      <c r="T17" s="8">
        <f t="shared" si="8"/>
        <v>0</v>
      </c>
      <c r="U17" s="16"/>
    </row>
  </sheetData>
  <mergeCells count="5">
    <mergeCell ref="U7:V10"/>
    <mergeCell ref="T1:V5"/>
    <mergeCell ref="A4:G5"/>
    <mergeCell ref="A1:G3"/>
    <mergeCell ref="H1:S5"/>
  </mergeCells>
  <conditionalFormatting sqref="K8:K17">
    <cfRule type="expression" dxfId="17" priority="6">
      <formula>$K8&lt;&gt;ROUND($J8, 2)</formula>
    </cfRule>
  </conditionalFormatting>
  <conditionalFormatting sqref="M8:M17">
    <cfRule type="expression" dxfId="16" priority="5">
      <formula>$M8&lt;&gt;ROUND($L8,2)</formula>
    </cfRule>
  </conditionalFormatting>
  <conditionalFormatting sqref="O8:O17">
    <cfRule type="expression" dxfId="15" priority="4">
      <formula>$O8&lt;&gt;ROUND($N8, 2)</formula>
    </cfRule>
  </conditionalFormatting>
  <conditionalFormatting sqref="Q8:Q17">
    <cfRule type="expression" dxfId="14" priority="3">
      <formula>$Q8&lt;&gt;ROUND($P8,2)</formula>
    </cfRule>
  </conditionalFormatting>
  <conditionalFormatting sqref="S8:S17">
    <cfRule type="expression" dxfId="13" priority="2">
      <formula>$S8&lt;&gt;ROUND($R8,2)</formula>
    </cfRule>
  </conditionalFormatting>
  <conditionalFormatting sqref="T8:T17">
    <cfRule type="cellIs" dxfId="12" priority="1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D021A-9BBD-4D15-8B1B-3592B7F8332B}">
  <dimension ref="A1:V27"/>
  <sheetViews>
    <sheetView workbookViewId="0">
      <selection activeCell="F51" sqref="F51"/>
    </sheetView>
  </sheetViews>
  <sheetFormatPr defaultRowHeight="15" x14ac:dyDescent="0.25"/>
  <cols>
    <col min="1" max="1" width="15.7109375" style="5" customWidth="1"/>
    <col min="2" max="2" width="13.85546875" customWidth="1"/>
    <col min="3" max="3" width="12.28515625" customWidth="1"/>
    <col min="4" max="4" width="13.5703125" customWidth="1"/>
    <col min="5" max="5" width="13.85546875" customWidth="1"/>
    <col min="6" max="9" width="14.7109375" customWidth="1"/>
    <col min="10" max="10" width="20.42578125" customWidth="1"/>
    <col min="11" max="11" width="20.5703125" customWidth="1"/>
    <col min="12" max="12" width="15.42578125" customWidth="1"/>
    <col min="13" max="13" width="17.7109375" customWidth="1"/>
    <col min="14" max="14" width="18" customWidth="1"/>
    <col min="15" max="15" width="13.140625" customWidth="1"/>
    <col min="16" max="16" width="15.7109375" customWidth="1"/>
    <col min="17" max="17" width="14.7109375" customWidth="1"/>
    <col min="18" max="19" width="16" customWidth="1"/>
    <col min="20" max="20" width="18.5703125" customWidth="1"/>
    <col min="21" max="21" width="21" customWidth="1"/>
  </cols>
  <sheetData>
    <row r="1" spans="1:22" ht="15" customHeight="1" x14ac:dyDescent="0.25">
      <c r="A1" s="22" t="s">
        <v>80</v>
      </c>
      <c r="B1" s="22"/>
      <c r="C1" s="22"/>
      <c r="D1" s="22"/>
      <c r="E1" s="22"/>
      <c r="F1" s="22"/>
      <c r="G1" s="22"/>
      <c r="H1" s="26" t="s">
        <v>82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2" ht="15" customHeight="1" x14ac:dyDescent="0.25">
      <c r="A2" s="22"/>
      <c r="B2" s="22"/>
      <c r="C2" s="22"/>
      <c r="D2" s="22"/>
      <c r="E2" s="22"/>
      <c r="F2" s="22"/>
      <c r="G2" s="22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1:22" ht="15" customHeight="1" x14ac:dyDescent="0.25">
      <c r="A3" s="22"/>
      <c r="B3" s="22"/>
      <c r="C3" s="22"/>
      <c r="D3" s="22"/>
      <c r="E3" s="22"/>
      <c r="F3" s="22"/>
      <c r="G3" s="22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 spans="1:22" ht="24" customHeight="1" x14ac:dyDescent="0.4">
      <c r="A4" s="19" t="s">
        <v>81</v>
      </c>
      <c r="B4" s="19"/>
      <c r="C4" s="19"/>
      <c r="D4" s="19"/>
      <c r="E4" s="19"/>
      <c r="F4" s="19"/>
      <c r="G4" s="19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3"/>
    </row>
    <row r="5" spans="1:22" ht="15" customHeight="1" x14ac:dyDescent="0.25">
      <c r="A5" s="14" t="s">
        <v>0</v>
      </c>
      <c r="B5" s="14" t="s">
        <v>2</v>
      </c>
      <c r="C5" s="14" t="s">
        <v>1</v>
      </c>
      <c r="D5" s="13" t="s">
        <v>3</v>
      </c>
      <c r="E5" s="13" t="s">
        <v>4</v>
      </c>
      <c r="F5" s="13" t="s">
        <v>13</v>
      </c>
      <c r="G5" s="13" t="s">
        <v>10</v>
      </c>
      <c r="H5" s="13" t="s">
        <v>11</v>
      </c>
      <c r="I5" s="13" t="s">
        <v>12</v>
      </c>
      <c r="J5" s="13" t="s">
        <v>5</v>
      </c>
      <c r="K5" s="13" t="s">
        <v>34</v>
      </c>
      <c r="L5" s="13" t="s">
        <v>8</v>
      </c>
      <c r="M5" s="13" t="s">
        <v>35</v>
      </c>
      <c r="N5" s="13" t="s">
        <v>7</v>
      </c>
      <c r="O5" s="13" t="s">
        <v>36</v>
      </c>
      <c r="P5" s="13" t="s">
        <v>6</v>
      </c>
      <c r="Q5" s="13" t="s">
        <v>37</v>
      </c>
      <c r="R5" s="13" t="s">
        <v>9</v>
      </c>
      <c r="S5" s="13" t="s">
        <v>38</v>
      </c>
      <c r="T5" s="13" t="s">
        <v>39</v>
      </c>
      <c r="U5" s="23" t="s">
        <v>76</v>
      </c>
      <c r="V5" s="23"/>
    </row>
    <row r="6" spans="1:22" ht="15" customHeight="1" x14ac:dyDescent="0.25">
      <c r="A6" s="5">
        <v>100001</v>
      </c>
      <c r="B6" t="s">
        <v>14</v>
      </c>
      <c r="C6" t="s">
        <v>15</v>
      </c>
      <c r="D6">
        <v>25</v>
      </c>
      <c r="E6">
        <v>2</v>
      </c>
      <c r="F6">
        <v>40</v>
      </c>
      <c r="G6">
        <f>IF(F6&gt;40,(F6-40),0)</f>
        <v>0</v>
      </c>
      <c r="H6">
        <f>ROUND(((F6-G6) * D6), 2)</f>
        <v>1000</v>
      </c>
      <c r="I6">
        <f>ROUND(((G6 * D6) * 1.5), 2)</f>
        <v>0</v>
      </c>
      <c r="J6" s="7">
        <f>H6 + I6</f>
        <v>1000</v>
      </c>
      <c r="K6" s="6">
        <v>1000</v>
      </c>
      <c r="L6" s="7">
        <f>J6 - (E6 * 25)</f>
        <v>950</v>
      </c>
      <c r="M6" s="6">
        <v>950</v>
      </c>
      <c r="N6" s="7">
        <f>ROUND((L6 * 0.079),2)</f>
        <v>75.05</v>
      </c>
      <c r="O6" s="6">
        <v>75.05</v>
      </c>
      <c r="P6" s="7">
        <f>ROUND((L6 * 0.056), 2)</f>
        <v>53.2</v>
      </c>
      <c r="Q6" s="6">
        <v>53.2</v>
      </c>
      <c r="R6" s="7">
        <f>L6 - (N6 + P6)</f>
        <v>821.75</v>
      </c>
      <c r="S6" s="6">
        <v>821.75</v>
      </c>
      <c r="T6" s="8">
        <f>($M6-$O6-Q6)-S6</f>
        <v>0</v>
      </c>
      <c r="U6" s="23"/>
      <c r="V6" s="23"/>
    </row>
    <row r="7" spans="1:22" x14ac:dyDescent="0.25">
      <c r="A7" s="5">
        <v>100002</v>
      </c>
      <c r="B7" t="s">
        <v>16</v>
      </c>
      <c r="C7" t="s">
        <v>17</v>
      </c>
      <c r="D7">
        <v>20</v>
      </c>
      <c r="E7">
        <v>0</v>
      </c>
      <c r="F7">
        <v>20</v>
      </c>
      <c r="G7">
        <f t="shared" ref="G7:G15" si="0">IF(F7&gt;40,(F7-40),0)</f>
        <v>0</v>
      </c>
      <c r="H7">
        <f t="shared" ref="H7:H15" si="1">ROUND(((F7-G7) * D7), 2)</f>
        <v>400</v>
      </c>
      <c r="I7">
        <f t="shared" ref="I7:I15" si="2">ROUND(((G7 * D7) * 1.5), 2)</f>
        <v>0</v>
      </c>
      <c r="J7" s="7">
        <f t="shared" ref="J7:J13" si="3">H7 + I7</f>
        <v>400</v>
      </c>
      <c r="K7" s="6">
        <v>400</v>
      </c>
      <c r="L7" s="7">
        <f t="shared" ref="L7:L15" si="4">J7 - (E7 * 25)</f>
        <v>400</v>
      </c>
      <c r="M7" s="6">
        <v>400</v>
      </c>
      <c r="N7" s="7">
        <f t="shared" ref="N7:N15" si="5">ROUND((L7 * 0.079),2)</f>
        <v>31.6</v>
      </c>
      <c r="O7" s="6">
        <v>31.6</v>
      </c>
      <c r="P7" s="7">
        <f t="shared" ref="P7:P15" si="6">ROUND((L7 * 0.056), 2)</f>
        <v>22.4</v>
      </c>
      <c r="Q7" s="6">
        <v>22.4</v>
      </c>
      <c r="R7" s="7">
        <f t="shared" ref="R7:R15" si="7">L7 - (N7 + P7)</f>
        <v>346</v>
      </c>
      <c r="S7" s="6">
        <v>346</v>
      </c>
      <c r="T7" s="8">
        <f t="shared" ref="T7:T15" si="8">($M7-$O7-Q7)-S7</f>
        <v>0</v>
      </c>
      <c r="U7" s="23"/>
      <c r="V7" s="23"/>
    </row>
    <row r="8" spans="1:22" x14ac:dyDescent="0.25">
      <c r="A8" s="5">
        <v>100003</v>
      </c>
      <c r="B8" t="s">
        <v>18</v>
      </c>
      <c r="C8" t="s">
        <v>19</v>
      </c>
      <c r="D8">
        <v>22.5</v>
      </c>
      <c r="E8">
        <v>1</v>
      </c>
      <c r="F8">
        <v>20</v>
      </c>
      <c r="G8">
        <f t="shared" si="0"/>
        <v>0</v>
      </c>
      <c r="H8">
        <f t="shared" si="1"/>
        <v>450</v>
      </c>
      <c r="I8">
        <f t="shared" si="2"/>
        <v>0</v>
      </c>
      <c r="J8" s="7">
        <f t="shared" si="3"/>
        <v>450</v>
      </c>
      <c r="K8" s="6">
        <v>450</v>
      </c>
      <c r="L8" s="7">
        <f t="shared" si="4"/>
        <v>425</v>
      </c>
      <c r="M8" s="6">
        <v>425</v>
      </c>
      <c r="N8" s="7">
        <f t="shared" si="5"/>
        <v>33.58</v>
      </c>
      <c r="O8" s="6">
        <v>33.58</v>
      </c>
      <c r="P8" s="7">
        <f t="shared" si="6"/>
        <v>23.8</v>
      </c>
      <c r="Q8" s="6">
        <v>23.8</v>
      </c>
      <c r="R8" s="7">
        <f t="shared" si="7"/>
        <v>367.62</v>
      </c>
      <c r="S8" s="6">
        <v>367.62</v>
      </c>
      <c r="T8" s="8">
        <f t="shared" si="8"/>
        <v>0</v>
      </c>
      <c r="U8" s="23"/>
      <c r="V8" s="23"/>
    </row>
    <row r="9" spans="1:22" x14ac:dyDescent="0.25">
      <c r="A9" s="5">
        <v>100004</v>
      </c>
      <c r="B9" t="s">
        <v>20</v>
      </c>
      <c r="C9" t="s">
        <v>21</v>
      </c>
      <c r="D9">
        <v>30</v>
      </c>
      <c r="E9">
        <v>3</v>
      </c>
      <c r="F9">
        <v>45</v>
      </c>
      <c r="G9">
        <f t="shared" si="0"/>
        <v>5</v>
      </c>
      <c r="H9">
        <f t="shared" si="1"/>
        <v>1200</v>
      </c>
      <c r="I9">
        <f t="shared" si="2"/>
        <v>225</v>
      </c>
      <c r="J9" s="7">
        <f t="shared" si="3"/>
        <v>1425</v>
      </c>
      <c r="K9" s="6">
        <v>1425</v>
      </c>
      <c r="L9" s="7">
        <f t="shared" si="4"/>
        <v>1350</v>
      </c>
      <c r="M9" s="6">
        <v>1350</v>
      </c>
      <c r="N9" s="7">
        <f t="shared" si="5"/>
        <v>106.65</v>
      </c>
      <c r="O9" s="6">
        <v>106.65</v>
      </c>
      <c r="P9" s="7">
        <f t="shared" si="6"/>
        <v>75.599999999999994</v>
      </c>
      <c r="Q9" s="6">
        <v>75.599999999999994</v>
      </c>
      <c r="R9" s="7">
        <f t="shared" si="7"/>
        <v>1167.75</v>
      </c>
      <c r="S9" s="6">
        <v>1167.75</v>
      </c>
      <c r="T9" s="8">
        <f t="shared" si="8"/>
        <v>0</v>
      </c>
    </row>
    <row r="10" spans="1:22" x14ac:dyDescent="0.25">
      <c r="A10" s="5">
        <v>100005</v>
      </c>
      <c r="B10" t="s">
        <v>22</v>
      </c>
      <c r="C10" t="s">
        <v>23</v>
      </c>
      <c r="D10">
        <v>26.67</v>
      </c>
      <c r="E10">
        <v>0</v>
      </c>
      <c r="F10">
        <v>45</v>
      </c>
      <c r="G10">
        <f t="shared" si="0"/>
        <v>5</v>
      </c>
      <c r="H10">
        <f t="shared" si="1"/>
        <v>1066.8</v>
      </c>
      <c r="I10">
        <f t="shared" si="2"/>
        <v>200.03</v>
      </c>
      <c r="J10" s="7">
        <f t="shared" si="3"/>
        <v>1266.83</v>
      </c>
      <c r="K10" s="6">
        <v>1266.83</v>
      </c>
      <c r="L10" s="7">
        <f t="shared" si="4"/>
        <v>1266.83</v>
      </c>
      <c r="M10" s="6">
        <v>1266.83</v>
      </c>
      <c r="N10" s="7">
        <f t="shared" si="5"/>
        <v>100.08</v>
      </c>
      <c r="O10" s="6">
        <v>100.08</v>
      </c>
      <c r="P10" s="7">
        <f t="shared" si="6"/>
        <v>70.94</v>
      </c>
      <c r="Q10" s="6">
        <v>70.94</v>
      </c>
      <c r="R10" s="7">
        <f t="shared" si="7"/>
        <v>1095.81</v>
      </c>
      <c r="S10" s="6">
        <v>1095.81</v>
      </c>
      <c r="T10" s="8">
        <f t="shared" si="8"/>
        <v>0</v>
      </c>
    </row>
    <row r="11" spans="1:22" x14ac:dyDescent="0.25">
      <c r="A11" s="5">
        <v>100006</v>
      </c>
      <c r="B11" t="s">
        <v>24</v>
      </c>
      <c r="C11" t="s">
        <v>25</v>
      </c>
      <c r="D11">
        <v>50</v>
      </c>
      <c r="E11">
        <v>0</v>
      </c>
      <c r="F11">
        <v>50.5</v>
      </c>
      <c r="G11">
        <f t="shared" si="0"/>
        <v>10.5</v>
      </c>
      <c r="H11">
        <f t="shared" si="1"/>
        <v>2000</v>
      </c>
      <c r="I11">
        <f t="shared" si="2"/>
        <v>787.5</v>
      </c>
      <c r="J11" s="7">
        <f t="shared" si="3"/>
        <v>2787.5</v>
      </c>
      <c r="K11" s="6">
        <v>2787.5</v>
      </c>
      <c r="L11" s="7">
        <f t="shared" si="4"/>
        <v>2787.5</v>
      </c>
      <c r="M11" s="6">
        <v>2787.5</v>
      </c>
      <c r="N11" s="7">
        <f t="shared" si="5"/>
        <v>220.21</v>
      </c>
      <c r="O11" s="6">
        <v>220.21</v>
      </c>
      <c r="P11" s="7">
        <f t="shared" si="6"/>
        <v>156.1</v>
      </c>
      <c r="Q11" s="6">
        <v>156.1</v>
      </c>
      <c r="R11" s="7">
        <f t="shared" si="7"/>
        <v>2411.19</v>
      </c>
      <c r="S11" s="6">
        <v>2411.19</v>
      </c>
      <c r="T11" s="8">
        <f t="shared" si="8"/>
        <v>0</v>
      </c>
    </row>
    <row r="12" spans="1:22" x14ac:dyDescent="0.25">
      <c r="A12" s="5">
        <v>100007</v>
      </c>
      <c r="B12" t="s">
        <v>26</v>
      </c>
      <c r="C12" t="s">
        <v>27</v>
      </c>
      <c r="D12">
        <v>50</v>
      </c>
      <c r="E12">
        <v>10</v>
      </c>
      <c r="F12">
        <v>50.5</v>
      </c>
      <c r="G12">
        <f t="shared" si="0"/>
        <v>10.5</v>
      </c>
      <c r="H12">
        <f t="shared" si="1"/>
        <v>2000</v>
      </c>
      <c r="I12">
        <f t="shared" si="2"/>
        <v>787.5</v>
      </c>
      <c r="J12" s="7">
        <f t="shared" si="3"/>
        <v>2787.5</v>
      </c>
      <c r="K12" s="6">
        <v>2787.5</v>
      </c>
      <c r="L12" s="7">
        <f t="shared" si="4"/>
        <v>2537.5</v>
      </c>
      <c r="M12" s="6">
        <v>2537.5</v>
      </c>
      <c r="N12" s="7">
        <f t="shared" si="5"/>
        <v>200.46</v>
      </c>
      <c r="O12" s="6">
        <v>200.46</v>
      </c>
      <c r="P12" s="7">
        <f t="shared" si="6"/>
        <v>142.1</v>
      </c>
      <c r="Q12" s="6">
        <v>142.1</v>
      </c>
      <c r="R12" s="7">
        <f t="shared" si="7"/>
        <v>2194.94</v>
      </c>
      <c r="S12" s="6">
        <v>2194.94</v>
      </c>
      <c r="T12" s="8">
        <f t="shared" si="8"/>
        <v>0</v>
      </c>
    </row>
    <row r="13" spans="1:22" x14ac:dyDescent="0.25">
      <c r="A13" s="5">
        <v>100008</v>
      </c>
      <c r="B13" t="s">
        <v>28</v>
      </c>
      <c r="C13" t="s">
        <v>29</v>
      </c>
      <c r="D13">
        <v>99.99</v>
      </c>
      <c r="E13">
        <v>0</v>
      </c>
      <c r="F13">
        <v>40</v>
      </c>
      <c r="G13">
        <f t="shared" si="0"/>
        <v>0</v>
      </c>
      <c r="H13">
        <f t="shared" si="1"/>
        <v>3999.6</v>
      </c>
      <c r="I13">
        <f t="shared" si="2"/>
        <v>0</v>
      </c>
      <c r="J13" s="7">
        <f t="shared" si="3"/>
        <v>3999.6</v>
      </c>
      <c r="K13" s="6">
        <v>3999.6</v>
      </c>
      <c r="L13" s="7">
        <f t="shared" si="4"/>
        <v>3999.6</v>
      </c>
      <c r="M13" s="6">
        <v>3999.6</v>
      </c>
      <c r="N13" s="7">
        <f t="shared" si="5"/>
        <v>315.97000000000003</v>
      </c>
      <c r="O13" s="6">
        <v>315.97000000000003</v>
      </c>
      <c r="P13" s="7">
        <f t="shared" si="6"/>
        <v>223.98</v>
      </c>
      <c r="Q13" s="6">
        <v>223.98</v>
      </c>
      <c r="R13" s="7">
        <f t="shared" si="7"/>
        <v>3459.6499999999996</v>
      </c>
      <c r="S13" s="6">
        <v>3459.65</v>
      </c>
      <c r="T13" s="8">
        <f t="shared" si="8"/>
        <v>0</v>
      </c>
    </row>
    <row r="14" spans="1:22" x14ac:dyDescent="0.25">
      <c r="A14" s="5">
        <v>100009</v>
      </c>
      <c r="B14" t="s">
        <v>30</v>
      </c>
      <c r="C14" t="s">
        <v>31</v>
      </c>
      <c r="D14">
        <v>99.99</v>
      </c>
      <c r="E14">
        <v>4</v>
      </c>
      <c r="F14">
        <v>40</v>
      </c>
      <c r="G14">
        <f t="shared" si="0"/>
        <v>0</v>
      </c>
      <c r="H14">
        <f t="shared" si="1"/>
        <v>3999.6</v>
      </c>
      <c r="I14">
        <f t="shared" si="2"/>
        <v>0</v>
      </c>
      <c r="J14" s="7">
        <f>H14 + I14</f>
        <v>3999.6</v>
      </c>
      <c r="K14" s="6">
        <v>3999.6</v>
      </c>
      <c r="L14" s="7">
        <f t="shared" si="4"/>
        <v>3899.6</v>
      </c>
      <c r="M14" s="6">
        <v>3899.6</v>
      </c>
      <c r="N14" s="7">
        <f t="shared" si="5"/>
        <v>308.07</v>
      </c>
      <c r="O14" s="6">
        <v>308.07</v>
      </c>
      <c r="P14" s="7">
        <f t="shared" si="6"/>
        <v>218.38</v>
      </c>
      <c r="Q14" s="6">
        <v>218.38</v>
      </c>
      <c r="R14" s="7">
        <f t="shared" si="7"/>
        <v>3373.1499999999996</v>
      </c>
      <c r="S14" s="6">
        <v>3373.15</v>
      </c>
      <c r="T14" s="8">
        <f t="shared" si="8"/>
        <v>0</v>
      </c>
    </row>
    <row r="15" spans="1:22" x14ac:dyDescent="0.25">
      <c r="A15" s="5">
        <v>100010</v>
      </c>
      <c r="B15" t="s">
        <v>32</v>
      </c>
      <c r="C15" t="s">
        <v>33</v>
      </c>
      <c r="D15">
        <v>23.45</v>
      </c>
      <c r="E15">
        <v>2</v>
      </c>
      <c r="F15">
        <v>40.01</v>
      </c>
      <c r="G15">
        <f t="shared" si="0"/>
        <v>9.9999999999980105E-3</v>
      </c>
      <c r="H15">
        <f t="shared" si="1"/>
        <v>938</v>
      </c>
      <c r="I15">
        <f t="shared" si="2"/>
        <v>0.35</v>
      </c>
      <c r="J15" s="7">
        <f>H15 + I15</f>
        <v>938.35</v>
      </c>
      <c r="K15" s="6">
        <v>938.35</v>
      </c>
      <c r="L15" s="7">
        <f t="shared" si="4"/>
        <v>888.35</v>
      </c>
      <c r="M15" s="6">
        <v>888.35</v>
      </c>
      <c r="N15" s="7">
        <f t="shared" si="5"/>
        <v>70.180000000000007</v>
      </c>
      <c r="O15" s="6">
        <v>70.180000000000007</v>
      </c>
      <c r="P15" s="7">
        <f t="shared" si="6"/>
        <v>49.75</v>
      </c>
      <c r="Q15" s="6">
        <v>49.75</v>
      </c>
      <c r="R15" s="7">
        <f t="shared" si="7"/>
        <v>768.42000000000007</v>
      </c>
      <c r="S15" s="6">
        <v>768.42</v>
      </c>
      <c r="T15" s="8">
        <f t="shared" si="8"/>
        <v>0</v>
      </c>
    </row>
    <row r="17" spans="10:20" x14ac:dyDescent="0.25">
      <c r="N17" s="15"/>
      <c r="P17" s="13"/>
      <c r="R17" s="13"/>
    </row>
    <row r="18" spans="10:20" x14ac:dyDescent="0.25">
      <c r="J18" s="7"/>
      <c r="K18" s="6"/>
      <c r="L18" s="7"/>
      <c r="M18" s="6"/>
      <c r="O18" s="6"/>
      <c r="Q18" s="6"/>
      <c r="R18" s="8"/>
      <c r="S18" s="6"/>
      <c r="T18" s="8"/>
    </row>
    <row r="19" spans="10:20" x14ac:dyDescent="0.25">
      <c r="J19" s="7"/>
      <c r="K19" s="6"/>
      <c r="L19" s="7"/>
      <c r="M19" s="6"/>
      <c r="O19" s="6"/>
      <c r="Q19" s="6"/>
      <c r="R19" s="8"/>
      <c r="S19" s="6"/>
      <c r="T19" s="8"/>
    </row>
    <row r="20" spans="10:20" x14ac:dyDescent="0.25">
      <c r="J20" s="7"/>
      <c r="K20" s="6"/>
      <c r="L20" s="7"/>
      <c r="M20" s="6"/>
      <c r="O20" s="6"/>
      <c r="Q20" s="6"/>
      <c r="R20" s="8"/>
      <c r="S20" s="6"/>
      <c r="T20" s="8"/>
    </row>
    <row r="21" spans="10:20" x14ac:dyDescent="0.25">
      <c r="J21" s="7"/>
      <c r="K21" s="6"/>
      <c r="L21" s="7"/>
      <c r="M21" s="6"/>
      <c r="O21" s="6"/>
      <c r="Q21" s="6"/>
      <c r="R21" s="8"/>
      <c r="S21" s="6"/>
      <c r="T21" s="8"/>
    </row>
    <row r="22" spans="10:20" x14ac:dyDescent="0.25">
      <c r="J22" s="7"/>
      <c r="K22" s="6"/>
      <c r="L22" s="7"/>
      <c r="M22" s="6"/>
      <c r="O22" s="6"/>
      <c r="Q22" s="6"/>
      <c r="R22" s="8"/>
      <c r="S22" s="6"/>
      <c r="T22" s="8"/>
    </row>
    <row r="23" spans="10:20" x14ac:dyDescent="0.25">
      <c r="J23" s="7"/>
      <c r="K23" s="6"/>
      <c r="L23" s="7"/>
      <c r="M23" s="6"/>
      <c r="O23" s="6"/>
      <c r="Q23" s="6"/>
      <c r="R23" s="8"/>
      <c r="S23" s="6"/>
      <c r="T23" s="8"/>
    </row>
    <row r="24" spans="10:20" x14ac:dyDescent="0.25">
      <c r="J24" s="7"/>
      <c r="K24" s="6"/>
      <c r="L24" s="7"/>
      <c r="M24" s="6"/>
      <c r="O24" s="6"/>
      <c r="Q24" s="6"/>
      <c r="R24" s="8"/>
      <c r="S24" s="6"/>
      <c r="T24" s="8"/>
    </row>
    <row r="25" spans="10:20" x14ac:dyDescent="0.25">
      <c r="J25" s="7"/>
      <c r="K25" s="6"/>
      <c r="L25" s="7"/>
      <c r="M25" s="6"/>
      <c r="O25" s="6"/>
      <c r="Q25" s="6"/>
      <c r="R25" s="8"/>
      <c r="S25" s="6"/>
      <c r="T25" s="8"/>
    </row>
    <row r="26" spans="10:20" x14ac:dyDescent="0.25">
      <c r="J26" s="7"/>
      <c r="K26" s="6"/>
      <c r="L26" s="7"/>
      <c r="M26" s="6"/>
      <c r="O26" s="6"/>
      <c r="Q26" s="6"/>
      <c r="R26" s="8"/>
      <c r="S26" s="6"/>
      <c r="T26" s="8"/>
    </row>
    <row r="27" spans="10:20" x14ac:dyDescent="0.25">
      <c r="J27" s="7"/>
      <c r="K27" s="6"/>
      <c r="L27" s="7"/>
      <c r="M27" s="6"/>
      <c r="O27" s="6"/>
      <c r="Q27" s="6"/>
      <c r="R27" s="8"/>
      <c r="S27" s="6"/>
      <c r="T27" s="8"/>
    </row>
  </sheetData>
  <mergeCells count="4">
    <mergeCell ref="U5:V8"/>
    <mergeCell ref="A1:G3"/>
    <mergeCell ref="A4:G4"/>
    <mergeCell ref="H1:T4"/>
  </mergeCells>
  <conditionalFormatting sqref="K6:K15">
    <cfRule type="expression" dxfId="11" priority="12">
      <formula>$K6&lt;&gt;ROUND($J6, 2)</formula>
    </cfRule>
  </conditionalFormatting>
  <conditionalFormatting sqref="K18:K27">
    <cfRule type="expression" dxfId="10" priority="3">
      <formula>$K18&lt;&gt;ROUND($J18, 2)</formula>
    </cfRule>
  </conditionalFormatting>
  <conditionalFormatting sqref="M6:M15">
    <cfRule type="expression" dxfId="9" priority="11">
      <formula>$M6&lt;&gt;ROUND($L6,2)</formula>
    </cfRule>
  </conditionalFormatting>
  <conditionalFormatting sqref="M18:M27">
    <cfRule type="expression" dxfId="8" priority="4">
      <formula>$M18&lt;&gt;ROUND($L18,2)</formula>
    </cfRule>
  </conditionalFormatting>
  <conditionalFormatting sqref="O6:O15">
    <cfRule type="expression" dxfId="7" priority="10">
      <formula>$O6&lt;&gt;ROUND($N6, 2)</formula>
    </cfRule>
  </conditionalFormatting>
  <conditionalFormatting sqref="O18:O27">
    <cfRule type="expression" dxfId="6" priority="2">
      <formula>$O18&lt;&gt;ROUND($N18, 2)</formula>
    </cfRule>
  </conditionalFormatting>
  <conditionalFormatting sqref="Q6:Q15">
    <cfRule type="expression" dxfId="5" priority="9">
      <formula>$Q6&lt;&gt;ROUND($P6,2)</formula>
    </cfRule>
  </conditionalFormatting>
  <conditionalFormatting sqref="Q18:Q27">
    <cfRule type="expression" dxfId="4" priority="1">
      <formula>$Q18&lt;&gt;ROUND($P18,2)</formula>
    </cfRule>
  </conditionalFormatting>
  <conditionalFormatting sqref="S6:S15">
    <cfRule type="expression" dxfId="3" priority="8">
      <formula>$S6&lt;&gt;ROUND($R6,2)</formula>
    </cfRule>
  </conditionalFormatting>
  <conditionalFormatting sqref="S18:S27">
    <cfRule type="expression" dxfId="2" priority="6">
      <formula>$S18&lt;&gt;ROUND($R18,2)</formula>
    </cfRule>
  </conditionalFormatting>
  <conditionalFormatting sqref="T6:T15">
    <cfRule type="cellIs" dxfId="1" priority="7" operator="notEqual">
      <formula>0</formula>
    </cfRule>
  </conditionalFormatting>
  <conditionalFormatting sqref="T18:T27">
    <cfRule type="cellIs" dxfId="0" priority="5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Testing</vt:lpstr>
      <vt:lpstr>Calculations Testing 1</vt:lpstr>
      <vt:lpstr>Calculations 2 wDecimal Round)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McMahon</dc:creator>
  <cp:lastModifiedBy>David McMahon</cp:lastModifiedBy>
  <dcterms:created xsi:type="dcterms:W3CDTF">2024-10-10T12:16:13Z</dcterms:created>
  <dcterms:modified xsi:type="dcterms:W3CDTF">2024-10-11T16:35:47Z</dcterms:modified>
</cp:coreProperties>
</file>