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\iCloudDrive\12_MPBEL\@진행중\DCA_전문작성중_한민철교수님\github\"/>
    </mc:Choice>
  </mc:AlternateContent>
  <xr:revisionPtr revIDLastSave="0" documentId="13_ncr:1_{F620A08F-F6A7-4F56-8EC5-6B24E847AECD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table1" sheetId="1" r:id="rId1"/>
    <sheet name="table2" sheetId="7" r:id="rId2"/>
    <sheet name="tabel3" sheetId="2" r:id="rId3"/>
    <sheet name="table4" sheetId="5" r:id="rId4"/>
    <sheet name="table5" sheetId="6" r:id="rId5"/>
  </sheets>
  <definedNames>
    <definedName name="_Hlk183444361" localSheetId="4">table5!$C$45</definedName>
    <definedName name="_Hlk183444399" localSheetId="4">table5!$C$25</definedName>
    <definedName name="_Hlk183444405" localSheetId="4">table5!$C$30</definedName>
    <definedName name="_Hlk183480513" localSheetId="4">table5!$C$13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P36" i="7"/>
  <c r="G31" i="7"/>
  <c r="H31" i="7"/>
  <c r="I31" i="7"/>
  <c r="J31" i="7"/>
  <c r="G32" i="7"/>
  <c r="H32" i="7"/>
  <c r="I32" i="7"/>
  <c r="J32" i="7"/>
  <c r="G34" i="7"/>
  <c r="H34" i="7"/>
  <c r="I34" i="7"/>
  <c r="J34" i="7"/>
  <c r="G35" i="7"/>
  <c r="H35" i="7"/>
  <c r="I35" i="7"/>
  <c r="J35" i="7"/>
  <c r="F35" i="7"/>
  <c r="F34" i="7"/>
  <c r="F32" i="7"/>
  <c r="F31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5" i="7"/>
  <c r="S10" i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5" i="7"/>
  <c r="E48" i="6"/>
  <c r="F48" i="6"/>
  <c r="G48" i="6"/>
  <c r="H48" i="6"/>
  <c r="I48" i="6"/>
  <c r="J48" i="6"/>
  <c r="D48" i="6"/>
  <c r="E47" i="6"/>
  <c r="F47" i="6"/>
  <c r="G47" i="6"/>
  <c r="H47" i="6"/>
  <c r="I47" i="6"/>
  <c r="J47" i="6"/>
  <c r="D47" i="6"/>
  <c r="E44" i="6"/>
  <c r="F44" i="6"/>
  <c r="G44" i="6"/>
  <c r="H44" i="6"/>
  <c r="I44" i="6"/>
  <c r="J44" i="6"/>
  <c r="D44" i="6"/>
  <c r="E43" i="6"/>
  <c r="F43" i="6"/>
  <c r="G43" i="6"/>
  <c r="H43" i="6"/>
  <c r="I43" i="6"/>
  <c r="J43" i="6"/>
  <c r="D43" i="6"/>
  <c r="E32" i="6"/>
  <c r="F32" i="6"/>
  <c r="G32" i="6"/>
  <c r="H32" i="6"/>
  <c r="I32" i="6"/>
  <c r="J32" i="6"/>
  <c r="D32" i="6"/>
  <c r="E31" i="6"/>
  <c r="F31" i="6"/>
  <c r="G31" i="6"/>
  <c r="H31" i="6"/>
  <c r="I31" i="6"/>
  <c r="J31" i="6"/>
  <c r="D31" i="6"/>
  <c r="E20" i="6"/>
  <c r="F20" i="6"/>
  <c r="G20" i="6"/>
  <c r="H20" i="6"/>
  <c r="I20" i="6"/>
  <c r="J20" i="6"/>
  <c r="D20" i="6"/>
  <c r="E19" i="6"/>
  <c r="F19" i="6"/>
  <c r="G19" i="6"/>
  <c r="H19" i="6"/>
  <c r="I19" i="6"/>
  <c r="J19" i="6"/>
  <c r="D19" i="6"/>
  <c r="E42" i="5"/>
  <c r="F42" i="5"/>
  <c r="G42" i="5"/>
  <c r="H42" i="5"/>
  <c r="I42" i="5"/>
  <c r="J42" i="5"/>
  <c r="K42" i="5"/>
  <c r="L42" i="5"/>
  <c r="M42" i="5"/>
  <c r="D42" i="5"/>
  <c r="E41" i="5"/>
  <c r="F41" i="5"/>
  <c r="G41" i="5"/>
  <c r="H41" i="5"/>
  <c r="I41" i="5"/>
  <c r="J41" i="5"/>
  <c r="K41" i="5"/>
  <c r="L41" i="5"/>
  <c r="M41" i="5"/>
  <c r="D41" i="5"/>
  <c r="E31" i="5"/>
  <c r="F31" i="5"/>
  <c r="G31" i="5"/>
  <c r="H31" i="5"/>
  <c r="I31" i="5"/>
  <c r="J31" i="5"/>
  <c r="K31" i="5"/>
  <c r="L31" i="5"/>
  <c r="M31" i="5"/>
  <c r="D31" i="5"/>
  <c r="E30" i="5"/>
  <c r="F30" i="5"/>
  <c r="G30" i="5"/>
  <c r="H30" i="5"/>
  <c r="I30" i="5"/>
  <c r="J30" i="5"/>
  <c r="K30" i="5"/>
  <c r="L30" i="5"/>
  <c r="M30" i="5"/>
  <c r="D30" i="5"/>
  <c r="AC26" i="2"/>
  <c r="AC10" i="2"/>
  <c r="J50" i="2"/>
  <c r="AC35" i="2"/>
  <c r="W35" i="2"/>
  <c r="S35" i="2"/>
  <c r="Q35" i="2"/>
  <c r="O35" i="2"/>
  <c r="J35" i="2"/>
  <c r="AC34" i="2"/>
  <c r="W34" i="2"/>
  <c r="S34" i="2"/>
  <c r="Q34" i="2"/>
  <c r="O34" i="2"/>
  <c r="J34" i="2"/>
  <c r="AC33" i="2"/>
  <c r="W33" i="2"/>
  <c r="S33" i="2"/>
  <c r="Q33" i="2"/>
  <c r="O33" i="2"/>
  <c r="J33" i="2"/>
  <c r="AC32" i="2"/>
  <c r="W32" i="2"/>
  <c r="S32" i="2"/>
  <c r="Q32" i="2"/>
  <c r="O32" i="2"/>
  <c r="J32" i="2"/>
  <c r="AE31" i="2"/>
  <c r="AC31" i="2"/>
  <c r="W31" i="2"/>
  <c r="S31" i="2"/>
  <c r="Q31" i="2"/>
  <c r="O31" i="2"/>
  <c r="J31" i="2"/>
  <c r="AC30" i="2"/>
  <c r="W30" i="2"/>
  <c r="S30" i="2"/>
  <c r="Q30" i="2"/>
  <c r="O30" i="2"/>
  <c r="J30" i="2"/>
  <c r="AC29" i="2"/>
  <c r="W29" i="2"/>
  <c r="S29" i="2"/>
  <c r="Q29" i="2"/>
  <c r="O29" i="2"/>
  <c r="J29" i="2"/>
  <c r="AC28" i="2"/>
  <c r="W28" i="2"/>
  <c r="S28" i="2"/>
  <c r="Q28" i="2"/>
  <c r="O28" i="2"/>
  <c r="J28" i="2"/>
  <c r="AC27" i="2"/>
  <c r="W27" i="2"/>
  <c r="S27" i="2"/>
  <c r="Q27" i="2"/>
  <c r="O27" i="2"/>
  <c r="J27" i="2"/>
  <c r="AE26" i="2"/>
  <c r="W26" i="2"/>
  <c r="S26" i="2"/>
  <c r="Q26" i="2"/>
  <c r="O26" i="2"/>
  <c r="J26" i="2"/>
  <c r="AC25" i="2"/>
  <c r="W25" i="2"/>
  <c r="S25" i="2"/>
  <c r="Q25" i="2"/>
  <c r="O25" i="2"/>
  <c r="J25" i="2"/>
  <c r="AC24" i="2"/>
  <c r="W24" i="2"/>
  <c r="S24" i="2"/>
  <c r="Q24" i="2"/>
  <c r="O24" i="2"/>
  <c r="J24" i="2"/>
  <c r="AC23" i="2"/>
  <c r="W23" i="2"/>
  <c r="S23" i="2"/>
  <c r="Q23" i="2"/>
  <c r="O23" i="2"/>
  <c r="J23" i="2"/>
  <c r="AC22" i="2"/>
  <c r="W22" i="2"/>
  <c r="S22" i="2"/>
  <c r="Q22" i="2"/>
  <c r="O22" i="2"/>
  <c r="J22" i="2"/>
  <c r="AC21" i="2"/>
  <c r="W21" i="2"/>
  <c r="S21" i="2"/>
  <c r="Q21" i="2"/>
  <c r="O21" i="2"/>
  <c r="J21" i="2"/>
  <c r="AE20" i="2"/>
  <c r="AC20" i="2"/>
  <c r="W20" i="2"/>
  <c r="S20" i="2"/>
  <c r="Q20" i="2"/>
  <c r="O20" i="2"/>
  <c r="J20" i="2"/>
  <c r="AC39" i="2"/>
  <c r="W39" i="2"/>
  <c r="S39" i="2"/>
  <c r="Q39" i="2"/>
  <c r="O39" i="2"/>
  <c r="J39" i="2"/>
  <c r="AC19" i="2"/>
  <c r="W19" i="2"/>
  <c r="S19" i="2"/>
  <c r="Q19" i="2"/>
  <c r="O19" i="2"/>
  <c r="J19" i="2"/>
  <c r="AC18" i="2"/>
  <c r="W18" i="2"/>
  <c r="S18" i="2"/>
  <c r="Q18" i="2"/>
  <c r="O18" i="2"/>
  <c r="J18" i="2"/>
  <c r="AC17" i="2"/>
  <c r="W17" i="2"/>
  <c r="S17" i="2"/>
  <c r="Q17" i="2"/>
  <c r="O17" i="2"/>
  <c r="J17" i="2"/>
  <c r="AC16" i="2"/>
  <c r="W16" i="2"/>
  <c r="S16" i="2"/>
  <c r="Q16" i="2"/>
  <c r="O16" i="2"/>
  <c r="J16" i="2"/>
  <c r="AE15" i="2"/>
  <c r="AC15" i="2"/>
  <c r="W15" i="2"/>
  <c r="S15" i="2"/>
  <c r="Q15" i="2"/>
  <c r="O15" i="2"/>
  <c r="J15" i="2"/>
  <c r="AC14" i="2"/>
  <c r="W14" i="2"/>
  <c r="S14" i="2"/>
  <c r="Q14" i="2"/>
  <c r="O14" i="2"/>
  <c r="J14" i="2"/>
  <c r="AC13" i="2"/>
  <c r="W13" i="2"/>
  <c r="S13" i="2"/>
  <c r="Q13" i="2"/>
  <c r="O13" i="2"/>
  <c r="J13" i="2"/>
  <c r="AC12" i="2"/>
  <c r="W12" i="2"/>
  <c r="S12" i="2"/>
  <c r="Q12" i="2"/>
  <c r="O12" i="2"/>
  <c r="J12" i="2"/>
  <c r="AC11" i="2"/>
  <c r="W11" i="2"/>
  <c r="S11" i="2"/>
  <c r="Q11" i="2"/>
  <c r="O11" i="2"/>
  <c r="J11" i="2"/>
  <c r="AE10" i="2"/>
  <c r="W10" i="2"/>
  <c r="S10" i="2"/>
  <c r="Q10" i="2"/>
  <c r="O10" i="2"/>
  <c r="J10" i="2"/>
  <c r="H6" i="2"/>
  <c r="I6" i="2" s="1"/>
  <c r="H5" i="2"/>
  <c r="I5" i="2" s="1"/>
  <c r="I4" i="2"/>
  <c r="H3" i="2"/>
  <c r="I3" i="2" s="1"/>
  <c r="H2" i="2"/>
  <c r="I2" i="2" s="1"/>
  <c r="J63" i="1"/>
  <c r="AE43" i="1"/>
  <c r="AE37" i="1"/>
  <c r="AE25" i="1"/>
  <c r="AE17" i="1"/>
  <c r="AE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10" i="1"/>
  <c r="O31" i="1" l="1"/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0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0" i="1"/>
  <c r="S37" i="1"/>
  <c r="S38" i="1"/>
  <c r="S39" i="1"/>
  <c r="S40" i="1"/>
  <c r="S41" i="1"/>
  <c r="S42" i="1"/>
  <c r="S43" i="1"/>
  <c r="S44" i="1"/>
  <c r="S45" i="1"/>
  <c r="S46" i="1"/>
  <c r="S47" i="1"/>
  <c r="S48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I4" i="1" l="1"/>
  <c r="H3" i="1"/>
  <c r="I3" i="1" s="1"/>
  <c r="H5" i="1"/>
  <c r="I5" i="1" s="1"/>
  <c r="H6" i="1"/>
  <c r="I6" i="1" s="1"/>
  <c r="H2" i="1"/>
  <c r="I2" i="1" s="1"/>
  <c r="J10" i="1" l="1"/>
</calcChain>
</file>

<file path=xl/sharedStrings.xml><?xml version="1.0" encoding="utf-8"?>
<sst xmlns="http://schemas.openxmlformats.org/spreadsheetml/2006/main" count="476" uniqueCount="214">
  <si>
    <t>CI</t>
    <phoneticPr fontId="1" type="noConversion"/>
  </si>
  <si>
    <t>HI</t>
    <phoneticPr fontId="1" type="noConversion"/>
  </si>
  <si>
    <t>%</t>
    <phoneticPr fontId="1" type="noConversion"/>
  </si>
  <si>
    <t>max</t>
    <phoneticPr fontId="1" type="noConversion"/>
  </si>
  <si>
    <t>Name</t>
    <phoneticPr fontId="1" type="noConversion"/>
  </si>
  <si>
    <t>Concept</t>
    <phoneticPr fontId="1" type="noConversion"/>
  </si>
  <si>
    <t>Max dose(Gy)</t>
    <phoneticPr fontId="1" type="noConversion"/>
  </si>
  <si>
    <t>D@95%V(Gy)</t>
    <phoneticPr fontId="1" type="noConversion"/>
  </si>
  <si>
    <t>Max Goal(Gy)</t>
    <phoneticPr fontId="1" type="noConversion"/>
  </si>
  <si>
    <t>Actual IDL(%)</t>
    <phoneticPr fontId="1" type="noConversion"/>
  </si>
  <si>
    <t>MU</t>
    <phoneticPr fontId="1" type="noConversion"/>
  </si>
  <si>
    <t>Segment</t>
    <phoneticPr fontId="1" type="noConversion"/>
  </si>
  <si>
    <t>Gantry Spacing(deg)</t>
    <phoneticPr fontId="1" type="noConversion"/>
  </si>
  <si>
    <t>Min dose(Gy)</t>
    <phoneticPr fontId="1" type="noConversion"/>
  </si>
  <si>
    <t>Min/prescription(%)</t>
    <phoneticPr fontId="1" type="noConversion"/>
  </si>
  <si>
    <t>i</t>
    <phoneticPr fontId="1" type="noConversion"/>
  </si>
  <si>
    <t>VMAT</t>
    <phoneticPr fontId="1" type="noConversion"/>
  </si>
  <si>
    <t>1_VMAT_50</t>
    <phoneticPr fontId="1" type="noConversion"/>
  </si>
  <si>
    <t>1_VMAT_60</t>
    <phoneticPr fontId="1" type="noConversion"/>
  </si>
  <si>
    <t>1_VMAT_70</t>
  </si>
  <si>
    <t>1_VMAT_80</t>
  </si>
  <si>
    <t>1_VMAT_90</t>
  </si>
  <si>
    <t>1_VMAT_50_GS2</t>
    <phoneticPr fontId="1" type="noConversion"/>
  </si>
  <si>
    <t>1_VMAT_50_GS4</t>
    <phoneticPr fontId="1" type="noConversion"/>
  </si>
  <si>
    <t>1_DCA_LSL_50</t>
    <phoneticPr fontId="1" type="noConversion"/>
  </si>
  <si>
    <t>1_DCA_LSL_60</t>
    <phoneticPr fontId="1" type="noConversion"/>
  </si>
  <si>
    <t>1_DCA_LSL_70</t>
  </si>
  <si>
    <t>1_DCA_LSL_80</t>
  </si>
  <si>
    <t>1_DCA_LSL_90</t>
  </si>
  <si>
    <t>1_DCA_LSL_50_GS2</t>
    <phoneticPr fontId="1" type="noConversion"/>
  </si>
  <si>
    <t>1_DCA_liMU_50</t>
    <phoneticPr fontId="1" type="noConversion"/>
  </si>
  <si>
    <t>1_DCA_liMU_60</t>
    <phoneticPr fontId="1" type="noConversion"/>
  </si>
  <si>
    <t>1_DCA_liMU_70</t>
  </si>
  <si>
    <t>1_DCA_liMU_80</t>
  </si>
  <si>
    <t>1_DCA_liMU_90</t>
  </si>
  <si>
    <t>1_DCA_LSL_50_OAR</t>
    <phoneticPr fontId="1" type="noConversion"/>
  </si>
  <si>
    <t>1_DCA_liMU_50_GS2</t>
    <phoneticPr fontId="1" type="noConversion"/>
  </si>
  <si>
    <t>1_DCA_liMU_50_GS4</t>
    <phoneticPr fontId="1" type="noConversion"/>
  </si>
  <si>
    <t>1_DCA_liMU_50_OAR</t>
    <phoneticPr fontId="1" type="noConversion"/>
  </si>
  <si>
    <t>1_DCA_LSL_li_50</t>
    <phoneticPr fontId="1" type="noConversion"/>
  </si>
  <si>
    <t>1_DCA_LSL_li_50_GS2</t>
    <phoneticPr fontId="1" type="noConversion"/>
  </si>
  <si>
    <t>1_DCA_LSL_li_50_GS4</t>
    <phoneticPr fontId="1" type="noConversion"/>
  </si>
  <si>
    <t>1_DCA_LSL_li_50_OAR</t>
    <phoneticPr fontId="1" type="noConversion"/>
  </si>
  <si>
    <t>LSL</t>
    <phoneticPr fontId="1" type="noConversion"/>
  </si>
  <si>
    <t>liMU</t>
    <phoneticPr fontId="1" type="noConversion"/>
  </si>
  <si>
    <t>LSL+liMU</t>
    <phoneticPr fontId="1" type="noConversion"/>
  </si>
  <si>
    <t>1_DCA_LSL_50_GS4</t>
    <phoneticPr fontId="1" type="noConversion"/>
  </si>
  <si>
    <t xml:space="preserve">Ray
</t>
    <phoneticPr fontId="1" type="noConversion"/>
  </si>
  <si>
    <t>raystation</t>
    <phoneticPr fontId="1" type="noConversion"/>
  </si>
  <si>
    <t>12.0.0.932</t>
    <phoneticPr fontId="1" type="noConversion"/>
  </si>
  <si>
    <t>monaco</t>
    <phoneticPr fontId="1" type="noConversion"/>
  </si>
  <si>
    <t>6.1.2.0</t>
    <phoneticPr fontId="1" type="noConversion"/>
  </si>
  <si>
    <t>r</t>
    <phoneticPr fontId="1" type="noConversion"/>
  </si>
  <si>
    <t>r1DCAT50</t>
    <phoneticPr fontId="1" type="noConversion"/>
  </si>
  <si>
    <t>r1DCAT60</t>
    <phoneticPr fontId="1" type="noConversion"/>
  </si>
  <si>
    <t>r1DCAT70</t>
  </si>
  <si>
    <t>r1DCAT80</t>
  </si>
  <si>
    <t>r1DCAT90</t>
  </si>
  <si>
    <t>r1DCAT50OAR</t>
    <phoneticPr fontId="1" type="noConversion"/>
  </si>
  <si>
    <t>rrr</t>
    <phoneticPr fontId="1" type="noConversion"/>
  </si>
  <si>
    <t>rrr1DCAT50</t>
    <phoneticPr fontId="1" type="noConversion"/>
  </si>
  <si>
    <t>rrr1DCAT60</t>
    <phoneticPr fontId="1" type="noConversion"/>
  </si>
  <si>
    <t>rrr1DCAT70</t>
  </si>
  <si>
    <t>rrr1DCAT80</t>
  </si>
  <si>
    <t>rrr1DCAT90</t>
  </si>
  <si>
    <t>rrr1DCAT50OAR</t>
    <phoneticPr fontId="1" type="noConversion"/>
  </si>
  <si>
    <t>Mon</t>
    <phoneticPr fontId="1" type="noConversion"/>
  </si>
  <si>
    <t>PTV vol</t>
    <phoneticPr fontId="1" type="noConversion"/>
  </si>
  <si>
    <t>mim</t>
    <phoneticPr fontId="1" type="noConversion"/>
  </si>
  <si>
    <t>7.2.10</t>
    <phoneticPr fontId="1" type="noConversion"/>
  </si>
  <si>
    <t>&lt; 5.1</t>
    <phoneticPr fontId="1" type="noConversion"/>
  </si>
  <si>
    <t>&lt; 4.7</t>
    <phoneticPr fontId="1" type="noConversion"/>
  </si>
  <si>
    <t>&lt; 6.0</t>
    <phoneticPr fontId="1" type="noConversion"/>
  </si>
  <si>
    <t>&lt; 5.8</t>
    <phoneticPr fontId="1" type="noConversion"/>
  </si>
  <si>
    <t>&lt; 50.0</t>
    <phoneticPr fontId="1" type="noConversion"/>
  </si>
  <si>
    <t>&lt; 50.0</t>
    <phoneticPr fontId="1" type="noConversion"/>
  </si>
  <si>
    <t>&lt; 58.0</t>
    <phoneticPr fontId="1" type="noConversion"/>
  </si>
  <si>
    <t>GI</t>
    <phoneticPr fontId="1" type="noConversion"/>
  </si>
  <si>
    <t>R50%</t>
    <phoneticPr fontId="1" type="noConversion"/>
  </si>
  <si>
    <t>D2cm(%)</t>
    <phoneticPr fontId="1" type="noConversion"/>
  </si>
  <si>
    <t>2cm(Gy)</t>
    <phoneticPr fontId="1" type="noConversion"/>
  </si>
  <si>
    <t>&lt; 58.0</t>
    <phoneticPr fontId="1" type="noConversion"/>
  </si>
  <si>
    <t>CN</t>
    <phoneticPr fontId="1" type="noConversion"/>
  </si>
  <si>
    <t>VT</t>
    <phoneticPr fontId="1" type="noConversion"/>
  </si>
  <si>
    <t>VT,ref</t>
    <phoneticPr fontId="1" type="noConversion"/>
  </si>
  <si>
    <t>Vref</t>
    <phoneticPr fontId="1" type="noConversion"/>
  </si>
  <si>
    <t>300a 0130</t>
    <phoneticPr fontId="1" type="noConversion"/>
  </si>
  <si>
    <t>300a 008a</t>
    <phoneticPr fontId="1" type="noConversion"/>
  </si>
  <si>
    <t>ncomplexity index</t>
    <phoneticPr fontId="1" type="noConversion"/>
  </si>
  <si>
    <t>0.1515 mm⁻¹</t>
  </si>
  <si>
    <t>0.1356 mm⁻¹</t>
  </si>
  <si>
    <t>0.1838 mm⁻¹</t>
  </si>
  <si>
    <t>0.1345 mm⁻¹</t>
  </si>
  <si>
    <t>0.1446 mm⁻¹</t>
  </si>
  <si>
    <t>0.1953 mm⁻¹</t>
  </si>
  <si>
    <t>0.1414 mm⁻¹</t>
  </si>
  <si>
    <t>0.1332 mm⁻¹</t>
  </si>
  <si>
    <t>0.1278 mm⁻¹</t>
  </si>
  <si>
    <t>0.1528 mm⁻¹</t>
  </si>
  <si>
    <t>0.1400 mm⁻¹</t>
  </si>
  <si>
    <t>0.1218 mm⁻¹</t>
  </si>
  <si>
    <t>0.1454 mm⁻¹</t>
  </si>
  <si>
    <t>0.1398 mm⁻¹</t>
  </si>
  <si>
    <t>0.1415 mm⁻¹</t>
  </si>
  <si>
    <t>0.1321 mm⁻¹</t>
  </si>
  <si>
    <t>0.1253 mm⁻¹</t>
  </si>
  <si>
    <t>0.1453 mm⁻¹</t>
  </si>
  <si>
    <t>0.1461 mm⁻¹</t>
  </si>
  <si>
    <t>0.1463 mm⁻¹</t>
  </si>
  <si>
    <t>0.1631 mm⁻¹</t>
  </si>
  <si>
    <t>0.1256 mm⁻¹</t>
  </si>
  <si>
    <t>0.1522 mm⁻¹</t>
  </si>
  <si>
    <t>0.1318 mm⁻¹</t>
  </si>
  <si>
    <t>0.1381 mm⁻¹</t>
  </si>
  <si>
    <t>0.2782 mm⁻¹</t>
  </si>
  <si>
    <t>0.2685 mm⁻¹</t>
  </si>
  <si>
    <t>0.2679 mm⁻¹</t>
  </si>
  <si>
    <t>0.2219 mm⁻¹</t>
  </si>
  <si>
    <t>0.0819 mm⁻¹</t>
  </si>
  <si>
    <t>0.2554 mm⁻¹</t>
  </si>
  <si>
    <t>0.2420 mm⁻¹</t>
  </si>
  <si>
    <t>0.2409 mm⁻¹</t>
  </si>
  <si>
    <t>0.2089 mm⁻¹</t>
  </si>
  <si>
    <t>0.0865 mm⁻¹</t>
  </si>
  <si>
    <t>0.2459 mm⁻¹</t>
  </si>
  <si>
    <t>0.2701 mm⁻¹</t>
  </si>
  <si>
    <t>interpolation</t>
    <phoneticPr fontId="1" type="noConversion"/>
  </si>
  <si>
    <t>know X1</t>
    <phoneticPr fontId="1" type="noConversion"/>
  </si>
  <si>
    <t>know Y1</t>
    <phoneticPr fontId="1" type="noConversion"/>
  </si>
  <si>
    <t>know X2</t>
    <phoneticPr fontId="1" type="noConversion"/>
  </si>
  <si>
    <t>know Y2</t>
    <phoneticPr fontId="1" type="noConversion"/>
  </si>
  <si>
    <t>target X</t>
    <phoneticPr fontId="1" type="noConversion"/>
  </si>
  <si>
    <t>target Y</t>
    <phoneticPr fontId="1" type="noConversion"/>
  </si>
  <si>
    <t>upperPTV</t>
    <phoneticPr fontId="1" type="noConversion"/>
  </si>
  <si>
    <t>lowerPTV</t>
    <phoneticPr fontId="1" type="noConversion"/>
  </si>
  <si>
    <t>upperF</t>
    <phoneticPr fontId="1" type="noConversion"/>
  </si>
  <si>
    <t>lowerF</t>
    <phoneticPr fontId="1" type="noConversion"/>
  </si>
  <si>
    <t>target</t>
    <phoneticPr fontId="1" type="noConversion"/>
  </si>
  <si>
    <t>0.1278</t>
  </si>
  <si>
    <t>0.1218</t>
  </si>
  <si>
    <t>0.2459</t>
  </si>
  <si>
    <t>0.2782</t>
  </si>
  <si>
    <t>0.7736 mm⁻¹</t>
  </si>
  <si>
    <t>0.8493 mm⁻¹</t>
  </si>
  <si>
    <t>0.9139 mm⁻¹</t>
  </si>
  <si>
    <t>0.9023 mm⁻¹</t>
  </si>
  <si>
    <t>0.9150 mm⁻¹</t>
  </si>
  <si>
    <t>0.4802 mm⁻¹</t>
  </si>
  <si>
    <t>0.8317 mm⁻¹</t>
  </si>
  <si>
    <t>0.6670 mm⁻¹</t>
  </si>
  <si>
    <t>0.6020 mm⁻¹</t>
  </si>
  <si>
    <t>0.6495 mm⁻¹</t>
  </si>
  <si>
    <t>0.7493 mm⁻¹</t>
  </si>
  <si>
    <t>Total Lung</t>
  </si>
  <si>
    <t>Ipsi Lung</t>
  </si>
  <si>
    <t>Aorta Arch</t>
  </si>
  <si>
    <t>MLD</t>
  </si>
  <si>
    <t>V5</t>
  </si>
  <si>
    <t>V10</t>
  </si>
  <si>
    <t>V20</t>
  </si>
  <si>
    <t>10cc</t>
  </si>
  <si>
    <t>0.03cc</t>
  </si>
  <si>
    <t>Plan</t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</si>
  <si>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</t>
    </r>
    <r>
      <rPr>
        <sz val="11"/>
        <color theme="1"/>
        <rFont val="맑은 고딕"/>
        <family val="3"/>
        <charset val="129"/>
        <scheme val="minor"/>
      </rPr>
      <t xml:space="preserve"> 50% OAR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</si>
  <si>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liMU</t>
    </r>
    <r>
      <rPr>
        <sz val="11"/>
        <color theme="1"/>
        <rFont val="맑은 고딕"/>
        <family val="3"/>
        <charset val="129"/>
        <scheme val="minor"/>
      </rPr>
      <t xml:space="preserve"> 50% OAR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</si>
  <si>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LSLliMU</t>
    </r>
    <r>
      <rPr>
        <sz val="11"/>
        <color theme="1"/>
        <rFont val="맑은 고딕"/>
        <family val="3"/>
        <charset val="129"/>
        <scheme val="minor"/>
      </rPr>
      <t xml:space="preserve"> 50% OAR</t>
    </r>
  </si>
  <si>
    <r>
      <t>c</t>
    </r>
    <r>
      <rPr>
        <sz val="11"/>
        <color theme="1"/>
        <rFont val="맑은 고딕"/>
        <family val="3"/>
        <charset val="129"/>
        <scheme val="minor"/>
      </rPr>
      <t>DCAT 50% OAR</t>
    </r>
  </si>
  <si>
    <t>DCAT 50% OAR</t>
  </si>
  <si>
    <t>Max</t>
  </si>
  <si>
    <t>Min</t>
  </si>
  <si>
    <t>Min/Pre</t>
  </si>
  <si>
    <t>D95%</t>
  </si>
  <si>
    <t>Act IDL</t>
  </si>
  <si>
    <t>MU</t>
  </si>
  <si>
    <t>Segments</t>
  </si>
  <si>
    <t>VMAT 50%</t>
  </si>
  <si>
    <t>VMAT 60%</t>
  </si>
  <si>
    <t>VMAT 70%</t>
  </si>
  <si>
    <t>VMAT 80%</t>
  </si>
  <si>
    <t>VMAT 90%</t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</si>
  <si>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</t>
    </r>
    <r>
      <rPr>
        <sz val="11"/>
        <color theme="1"/>
        <rFont val="맑은 고딕"/>
        <family val="3"/>
        <charset val="129"/>
        <scheme val="minor"/>
      </rPr>
      <t xml:space="preserve"> 50%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</si>
  <si>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</t>
    </r>
    <r>
      <rPr>
        <sz val="11"/>
        <color theme="1"/>
        <rFont val="맑은 고딕"/>
        <family val="3"/>
        <charset val="129"/>
        <scheme val="minor"/>
      </rPr>
      <t xml:space="preserve"> 60%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</si>
  <si>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</t>
    </r>
    <r>
      <rPr>
        <sz val="11"/>
        <color theme="1"/>
        <rFont val="맑은 고딕"/>
        <family val="3"/>
        <charset val="129"/>
        <scheme val="minor"/>
      </rPr>
      <t xml:space="preserve"> 70%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</si>
  <si>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</t>
    </r>
    <r>
      <rPr>
        <sz val="11"/>
        <color theme="1"/>
        <rFont val="맑은 고딕"/>
        <family val="3"/>
        <charset val="129"/>
        <scheme val="minor"/>
      </rPr>
      <t xml:space="preserve"> 80%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</si>
  <si>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</t>
    </r>
    <r>
      <rPr>
        <sz val="11"/>
        <color theme="1"/>
        <rFont val="맑은 고딕"/>
        <family val="3"/>
        <charset val="129"/>
        <scheme val="minor"/>
      </rPr>
      <t xml:space="preserve"> 90%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</si>
  <si>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liMU</t>
    </r>
    <r>
      <rPr>
        <sz val="11"/>
        <color theme="1"/>
        <rFont val="맑은 고딕"/>
        <family val="3"/>
        <charset val="129"/>
        <scheme val="minor"/>
      </rPr>
      <t xml:space="preserve"> 50%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</si>
  <si>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 xml:space="preserve">liMU </t>
    </r>
    <r>
      <rPr>
        <sz val="11"/>
        <color theme="1"/>
        <rFont val="맑은 고딕"/>
        <family val="3"/>
        <charset val="129"/>
        <scheme val="minor"/>
      </rPr>
      <t>60%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</si>
  <si>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liMU</t>
    </r>
    <r>
      <rPr>
        <sz val="11"/>
        <color theme="1"/>
        <rFont val="맑은 고딕"/>
        <family val="3"/>
        <charset val="129"/>
        <scheme val="minor"/>
      </rPr>
      <t xml:space="preserve"> 70%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</si>
  <si>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liMU</t>
    </r>
    <r>
      <rPr>
        <sz val="11"/>
        <color theme="1"/>
        <rFont val="맑은 고딕"/>
        <family val="3"/>
        <charset val="129"/>
        <scheme val="minor"/>
      </rPr>
      <t xml:space="preserve"> 80%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</si>
  <si>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liMU</t>
    </r>
    <r>
      <rPr>
        <sz val="11"/>
        <color theme="1"/>
        <rFont val="맑은 고딕"/>
        <family val="3"/>
        <charset val="129"/>
        <scheme val="minor"/>
      </rPr>
      <t xml:space="preserve"> 90%</t>
    </r>
  </si>
  <si>
    <r>
      <t>VMAT</t>
    </r>
    <r>
      <rPr>
        <vertAlign val="subscript"/>
        <sz val="11"/>
        <color theme="1"/>
        <rFont val="맑은 고딕"/>
        <family val="3"/>
        <charset val="129"/>
        <scheme val="minor"/>
      </rPr>
      <t>LSLliMU</t>
    </r>
    <r>
      <rPr>
        <sz val="11"/>
        <color theme="1"/>
        <rFont val="맑은 고딕"/>
        <family val="3"/>
        <charset val="129"/>
        <scheme val="minor"/>
      </rPr>
      <t xml:space="preserve"> 50%</t>
    </r>
  </si>
  <si>
    <r>
      <t>c</t>
    </r>
    <r>
      <rPr>
        <sz val="11"/>
        <color theme="1"/>
        <rFont val="맑은 고딕"/>
        <family val="3"/>
        <charset val="129"/>
        <scheme val="minor"/>
      </rPr>
      <t>DCAT 50%</t>
    </r>
  </si>
  <si>
    <r>
      <t>c</t>
    </r>
    <r>
      <rPr>
        <sz val="11"/>
        <color theme="1"/>
        <rFont val="맑은 고딕"/>
        <family val="3"/>
        <charset val="129"/>
        <scheme val="minor"/>
      </rPr>
      <t>DCAT 60%</t>
    </r>
  </si>
  <si>
    <r>
      <t>c</t>
    </r>
    <r>
      <rPr>
        <sz val="11"/>
        <color theme="1"/>
        <rFont val="맑은 고딕"/>
        <family val="3"/>
        <charset val="129"/>
        <scheme val="minor"/>
      </rPr>
      <t>DCAT 70%</t>
    </r>
  </si>
  <si>
    <r>
      <t>c</t>
    </r>
    <r>
      <rPr>
        <sz val="11"/>
        <color theme="1"/>
        <rFont val="맑은 고딕"/>
        <family val="3"/>
        <charset val="129"/>
        <scheme val="minor"/>
      </rPr>
      <t>DCAT 80%</t>
    </r>
  </si>
  <si>
    <r>
      <t>c</t>
    </r>
    <r>
      <rPr>
        <sz val="11"/>
        <color theme="1"/>
        <rFont val="맑은 고딕"/>
        <family val="3"/>
        <charset val="129"/>
        <scheme val="minor"/>
      </rPr>
      <t>DCAT 90%</t>
    </r>
  </si>
  <si>
    <t>DCAT 50%</t>
  </si>
  <si>
    <t>DCAT 60%</t>
  </si>
  <si>
    <t>DCAT 70%</t>
  </si>
  <si>
    <t>DCAT 80%</t>
  </si>
  <si>
    <t>DCAT 90%</t>
  </si>
  <si>
    <t>1_DCA_liMU</t>
    <phoneticPr fontId="1" type="noConversion"/>
  </si>
  <si>
    <t>1_DCA_LSL</t>
    <phoneticPr fontId="1" type="noConversion"/>
  </si>
  <si>
    <t>1_VMAT</t>
    <phoneticPr fontId="1" type="noConversion"/>
  </si>
  <si>
    <t>1_DCA_LSL_li</t>
    <phoneticPr fontId="1" type="noConversion"/>
  </si>
  <si>
    <t>r1DCAT</t>
    <phoneticPr fontId="1" type="noConversion"/>
  </si>
  <si>
    <t>rrr1DCAT</t>
    <phoneticPr fontId="1" type="noConversion"/>
  </si>
  <si>
    <r>
      <t>CN</t>
    </r>
    <r>
      <rPr>
        <b/>
        <vertAlign val="superscript"/>
        <sz val="9"/>
        <color theme="1"/>
        <rFont val="Times New Roman"/>
        <family val="1"/>
      </rPr>
      <t>*</t>
    </r>
  </si>
  <si>
    <r>
      <t>CI</t>
    </r>
    <r>
      <rPr>
        <b/>
        <vertAlign val="superscript"/>
        <sz val="9"/>
        <color theme="1"/>
        <rFont val="Times New Roman"/>
        <family val="1"/>
      </rPr>
      <t>**</t>
    </r>
  </si>
  <si>
    <r>
      <t>HI</t>
    </r>
    <r>
      <rPr>
        <b/>
        <vertAlign val="superscript"/>
        <sz val="9"/>
        <color theme="1"/>
        <rFont val="Times New Roman"/>
        <family val="1"/>
      </rPr>
      <t>†</t>
    </r>
  </si>
  <si>
    <r>
      <t>GM</t>
    </r>
    <r>
      <rPr>
        <vertAlign val="superscript"/>
        <sz val="8"/>
        <color theme="1"/>
        <rFont val="Times New Roman"/>
        <family val="1"/>
      </rPr>
      <t>‡</t>
    </r>
  </si>
  <si>
    <r>
      <t>R</t>
    </r>
    <r>
      <rPr>
        <b/>
        <vertAlign val="subscript"/>
        <sz val="9"/>
        <color theme="1"/>
        <rFont val="Times New Roman"/>
        <family val="1"/>
      </rPr>
      <t>50%</t>
    </r>
  </si>
  <si>
    <r>
      <t>D</t>
    </r>
    <r>
      <rPr>
        <b/>
        <vertAlign val="subscript"/>
        <sz val="9"/>
        <color theme="1"/>
        <rFont val="Times New Roman"/>
        <family val="1"/>
      </rPr>
      <t>2cm</t>
    </r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</si>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</sst>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_ "/>
    <numFmt numFmtId="179" formatCode="0.00_ "/>
    <numFmt numFmtId="180" formatCode="0.00_);[Red]\(0.0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b/>
      <vertAlign val="subscript"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0" fillId="2" borderId="2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9" fontId="5" fillId="0" borderId="6" xfId="0" applyNumberFormat="1" applyFont="1" applyBorder="1" applyAlignment="1">
      <alignment horizontal="center" vertical="center" wrapText="1"/>
    </xf>
    <xf numFmtId="179" fontId="5" fillId="2" borderId="6" xfId="0" applyNumberFormat="1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180" fontId="5" fillId="0" borderId="6" xfId="0" applyNumberFormat="1" applyFont="1" applyBorder="1" applyAlignment="1">
      <alignment horizontal="center" vertical="center" wrapText="1"/>
    </xf>
    <xf numFmtId="179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표준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E63"/>
  <sheetViews>
    <sheetView topLeftCell="C1" zoomScale="85" zoomScaleNormal="85" workbookViewId="0">
      <pane xSplit="5" ySplit="9" topLeftCell="L10" activePane="bottomRight" state="frozen"/>
      <selection activeCell="C1" sqref="C1"/>
      <selection pane="topRight" activeCell="H1" sqref="H1"/>
      <selection pane="bottomLeft" activeCell="C10" sqref="C10"/>
      <selection pane="bottomRight" activeCell="AB10" sqref="AB10"/>
    </sheetView>
  </sheetViews>
  <sheetFormatPr defaultRowHeight="16.5" x14ac:dyDescent="0.3"/>
  <cols>
    <col min="5" max="5" width="9" style="9"/>
    <col min="6" max="6" width="14.25" style="9" bestFit="1" customWidth="1"/>
    <col min="7" max="7" width="20.75" style="9" bestFit="1" customWidth="1"/>
    <col min="8" max="8" width="13.625" style="9" bestFit="1" customWidth="1"/>
    <col min="9" max="9" width="13.625" style="9" customWidth="1"/>
    <col min="10" max="10" width="19.375" style="10" bestFit="1" customWidth="1"/>
    <col min="11" max="11" width="13.5" style="9" bestFit="1" customWidth="1"/>
    <col min="12" max="13" width="5.5" style="9" bestFit="1" customWidth="1"/>
    <col min="14" max="14" width="6.25" style="9" bestFit="1" customWidth="1"/>
    <col min="15" max="15" width="8" style="10" bestFit="1" customWidth="1"/>
    <col min="16" max="16" width="8.5" style="9" bestFit="1" customWidth="1"/>
    <col min="17" max="17" width="9.25" style="10" bestFit="1" customWidth="1"/>
    <col min="18" max="18" width="13.625" style="9" bestFit="1" customWidth="1"/>
    <col min="19" max="19" width="13.5" style="11" bestFit="1" customWidth="1"/>
    <col min="20" max="20" width="9.5" style="9" bestFit="1" customWidth="1"/>
    <col min="21" max="21" width="9" style="12"/>
    <col min="22" max="22" width="25.75" style="9" bestFit="1" customWidth="1"/>
    <col min="23" max="23" width="9" style="18"/>
    <col min="24" max="26" width="9" style="9"/>
    <col min="27" max="27" width="12.125" customWidth="1"/>
    <col min="28" max="28" width="17.75" style="13" bestFit="1" customWidth="1"/>
    <col min="29" max="29" width="9" style="19"/>
  </cols>
  <sheetData>
    <row r="2" spans="1:31" x14ac:dyDescent="0.3">
      <c r="C2" t="s">
        <v>15</v>
      </c>
      <c r="E2" s="9">
        <v>45</v>
      </c>
      <c r="F2" s="9">
        <v>4500</v>
      </c>
      <c r="G2" s="9">
        <v>90</v>
      </c>
      <c r="H2" s="9">
        <f>F2/G2</f>
        <v>50</v>
      </c>
      <c r="I2" s="9">
        <f>H2/E2</f>
        <v>1.1111111111111112</v>
      </c>
      <c r="J2" s="9" t="s">
        <v>48</v>
      </c>
      <c r="K2" s="13" t="s">
        <v>49</v>
      </c>
      <c r="L2"/>
    </row>
    <row r="3" spans="1:31" x14ac:dyDescent="0.3">
      <c r="E3" s="9">
        <v>45</v>
      </c>
      <c r="F3" s="9">
        <v>4500</v>
      </c>
      <c r="G3" s="9">
        <v>80</v>
      </c>
      <c r="H3" s="9">
        <f>F3/G3</f>
        <v>56.25</v>
      </c>
      <c r="I3" s="9">
        <f>H3/E3</f>
        <v>1.25</v>
      </c>
      <c r="J3" s="9" t="s">
        <v>50</v>
      </c>
      <c r="K3" s="13" t="s">
        <v>51</v>
      </c>
      <c r="L3"/>
      <c r="O3" s="10">
        <v>7.4</v>
      </c>
      <c r="R3" s="9" t="s">
        <v>70</v>
      </c>
      <c r="S3" s="11" t="s">
        <v>72</v>
      </c>
      <c r="T3" s="9" t="s">
        <v>74</v>
      </c>
      <c r="U3" s="12" t="s">
        <v>81</v>
      </c>
    </row>
    <row r="4" spans="1:31" x14ac:dyDescent="0.3">
      <c r="E4" s="9">
        <v>45</v>
      </c>
      <c r="F4" s="9">
        <v>4500</v>
      </c>
      <c r="G4" s="9">
        <v>70</v>
      </c>
      <c r="H4" s="9">
        <v>64.28</v>
      </c>
      <c r="I4" s="9">
        <f>H4/E4</f>
        <v>1.4284444444444444</v>
      </c>
      <c r="J4" s="9" t="s">
        <v>68</v>
      </c>
      <c r="K4" t="s">
        <v>69</v>
      </c>
      <c r="O4" s="10">
        <v>13.2</v>
      </c>
      <c r="R4" s="9" t="s">
        <v>71</v>
      </c>
      <c r="S4" s="11" t="s">
        <v>73</v>
      </c>
      <c r="T4" s="9" t="s">
        <v>75</v>
      </c>
      <c r="U4" s="12" t="s">
        <v>76</v>
      </c>
    </row>
    <row r="5" spans="1:31" x14ac:dyDescent="0.3">
      <c r="E5" s="9">
        <v>45</v>
      </c>
      <c r="F5" s="9">
        <v>4500</v>
      </c>
      <c r="G5" s="9">
        <v>60</v>
      </c>
      <c r="H5" s="9">
        <f>F5/G5</f>
        <v>75</v>
      </c>
      <c r="I5" s="9">
        <f>H5/E5</f>
        <v>1.6666666666666667</v>
      </c>
      <c r="J5" s="9" t="s">
        <v>67</v>
      </c>
      <c r="K5" s="9">
        <v>11.91</v>
      </c>
      <c r="L5">
        <v>69</v>
      </c>
      <c r="N5" s="9">
        <f>L5/K5</f>
        <v>5.7934508816120909</v>
      </c>
    </row>
    <row r="6" spans="1:31" x14ac:dyDescent="0.3">
      <c r="E6" s="9">
        <v>45</v>
      </c>
      <c r="F6" s="9">
        <v>4500</v>
      </c>
      <c r="G6" s="9">
        <v>50</v>
      </c>
      <c r="H6" s="9">
        <f>F6/G6</f>
        <v>90</v>
      </c>
      <c r="I6" s="9">
        <f>H6/E6</f>
        <v>2</v>
      </c>
    </row>
    <row r="7" spans="1:31" x14ac:dyDescent="0.3">
      <c r="A7" t="s">
        <v>2</v>
      </c>
      <c r="B7" t="s">
        <v>3</v>
      </c>
      <c r="C7">
        <v>4500</v>
      </c>
    </row>
    <row r="8" spans="1:31" x14ac:dyDescent="0.3">
      <c r="A8">
        <v>90</v>
      </c>
      <c r="B8">
        <v>50</v>
      </c>
      <c r="C8">
        <v>45</v>
      </c>
    </row>
    <row r="9" spans="1:31" x14ac:dyDescent="0.3">
      <c r="A9">
        <v>80</v>
      </c>
      <c r="B9">
        <v>56.25</v>
      </c>
      <c r="F9" s="3" t="s">
        <v>5</v>
      </c>
      <c r="G9" s="3" t="s">
        <v>4</v>
      </c>
      <c r="H9" s="3" t="s">
        <v>6</v>
      </c>
      <c r="I9" s="3" t="s">
        <v>13</v>
      </c>
      <c r="J9" s="6" t="s">
        <v>14</v>
      </c>
      <c r="K9" s="3" t="s">
        <v>7</v>
      </c>
      <c r="L9" s="3" t="s">
        <v>0</v>
      </c>
      <c r="M9" s="3" t="s">
        <v>1</v>
      </c>
      <c r="N9" s="14" t="s">
        <v>78</v>
      </c>
      <c r="O9" s="6" t="s">
        <v>77</v>
      </c>
      <c r="P9" s="14" t="s">
        <v>80</v>
      </c>
      <c r="Q9" s="6" t="s">
        <v>79</v>
      </c>
      <c r="R9" s="3" t="s">
        <v>8</v>
      </c>
      <c r="S9" s="4" t="s">
        <v>9</v>
      </c>
      <c r="T9" s="3" t="s">
        <v>10</v>
      </c>
      <c r="U9" s="5" t="s">
        <v>11</v>
      </c>
      <c r="V9" s="3" t="s">
        <v>12</v>
      </c>
      <c r="W9" s="17" t="s">
        <v>82</v>
      </c>
      <c r="X9" s="16" t="s">
        <v>83</v>
      </c>
      <c r="Y9" s="9" t="s">
        <v>84</v>
      </c>
      <c r="Z9" s="9" t="s">
        <v>85</v>
      </c>
      <c r="AB9" s="13" t="s">
        <v>88</v>
      </c>
    </row>
    <row r="10" spans="1:31" x14ac:dyDescent="0.3">
      <c r="A10">
        <v>70</v>
      </c>
      <c r="B10">
        <v>64.28</v>
      </c>
      <c r="E10" s="52" t="s">
        <v>47</v>
      </c>
      <c r="F10" s="51" t="s">
        <v>16</v>
      </c>
      <c r="G10" s="1" t="s">
        <v>17</v>
      </c>
      <c r="H10" s="41">
        <v>90.28</v>
      </c>
      <c r="I10" s="41">
        <v>41.26</v>
      </c>
      <c r="J10" s="41">
        <f>(I10/$C$8)*100</f>
        <v>91.688888888888883</v>
      </c>
      <c r="K10" s="41">
        <v>48.58</v>
      </c>
      <c r="L10" s="1">
        <v>1.1499999999999999</v>
      </c>
      <c r="M10" s="1">
        <v>2.0099999999999998</v>
      </c>
      <c r="N10" s="1">
        <v>58.37</v>
      </c>
      <c r="O10" s="7">
        <f>N10/$K$5</f>
        <v>4.9009235936188071</v>
      </c>
      <c r="P10" s="1">
        <v>21.78</v>
      </c>
      <c r="Q10" s="7">
        <f>(P10/$C$8)*100</f>
        <v>48.400000000000006</v>
      </c>
      <c r="R10" s="1">
        <v>90</v>
      </c>
      <c r="S10" s="41">
        <f>($C$7/H10)</f>
        <v>49.844926894107225</v>
      </c>
      <c r="T10" s="15">
        <v>5200.549</v>
      </c>
      <c r="U10" s="2">
        <v>121</v>
      </c>
      <c r="V10" s="1">
        <v>3</v>
      </c>
      <c r="W10" s="18">
        <f>(Y10/X10)*(Y10/Z10)</f>
        <v>0.8609854096371643</v>
      </c>
      <c r="X10" s="9">
        <v>11.99</v>
      </c>
      <c r="Y10" s="9">
        <v>11.94</v>
      </c>
      <c r="Z10" s="9">
        <v>13.81</v>
      </c>
      <c r="AA10" t="s">
        <v>86</v>
      </c>
      <c r="AB10" s="13" t="s">
        <v>89</v>
      </c>
      <c r="AC10" s="19" t="str">
        <f>LEFT(AB10,6)</f>
        <v>0.1515</v>
      </c>
      <c r="AD10">
        <v>0.1515</v>
      </c>
      <c r="AE10">
        <f>AVERAGE(AD10:AD14)</f>
        <v>0.14205999999999999</v>
      </c>
    </row>
    <row r="11" spans="1:31" x14ac:dyDescent="0.3">
      <c r="E11" s="51"/>
      <c r="F11" s="51"/>
      <c r="G11" s="1" t="s">
        <v>18</v>
      </c>
      <c r="H11" s="41">
        <v>75.2</v>
      </c>
      <c r="I11" s="41">
        <v>42.13</v>
      </c>
      <c r="J11" s="41">
        <f t="shared" ref="J11:J48" si="0">(I11/$C$8)*100</f>
        <v>93.622222222222234</v>
      </c>
      <c r="K11" s="41">
        <v>46.19</v>
      </c>
      <c r="L11" s="1">
        <v>1.01</v>
      </c>
      <c r="M11" s="1">
        <v>1.67</v>
      </c>
      <c r="N11" s="1">
        <v>51.09</v>
      </c>
      <c r="O11" s="7">
        <f t="shared" ref="O11:O48" si="1">N11/$K$5</f>
        <v>4.2896725440806049</v>
      </c>
      <c r="P11" s="1">
        <v>18.45</v>
      </c>
      <c r="Q11" s="7">
        <f t="shared" ref="Q11:Q48" si="2">(P11/$C$8)*100</f>
        <v>41</v>
      </c>
      <c r="R11" s="1">
        <v>75</v>
      </c>
      <c r="S11" s="41">
        <f t="shared" ref="S11:S48" si="3">($C$7/H11)</f>
        <v>59.840425531914889</v>
      </c>
      <c r="T11" s="15">
        <v>4582.0290000000005</v>
      </c>
      <c r="U11" s="2">
        <v>121</v>
      </c>
      <c r="V11" s="1">
        <v>3</v>
      </c>
      <c r="W11" s="18">
        <f t="shared" ref="W11:W48" si="4">(Y11/X11)*(Y11/Z11)</f>
        <v>0.95659067894305116</v>
      </c>
      <c r="X11" s="9">
        <v>11.99</v>
      </c>
      <c r="Y11" s="9">
        <v>11.8</v>
      </c>
      <c r="Z11" s="9">
        <v>12.14</v>
      </c>
      <c r="AB11" s="13" t="s">
        <v>101</v>
      </c>
      <c r="AC11" s="19" t="str">
        <f t="shared" ref="AC11:AC48" si="5">LEFT(AB11,6)</f>
        <v>0.1454</v>
      </c>
      <c r="AD11">
        <v>0.1454</v>
      </c>
    </row>
    <row r="12" spans="1:31" x14ac:dyDescent="0.3">
      <c r="E12" s="51"/>
      <c r="F12" s="51"/>
      <c r="G12" s="1" t="s">
        <v>19</v>
      </c>
      <c r="H12" s="41">
        <v>64.489999999999995</v>
      </c>
      <c r="I12" s="41">
        <v>43.24</v>
      </c>
      <c r="J12" s="41">
        <f t="shared" si="0"/>
        <v>96.088888888888889</v>
      </c>
      <c r="K12" s="41">
        <v>46.33</v>
      </c>
      <c r="L12" s="1">
        <v>1.04</v>
      </c>
      <c r="M12" s="1">
        <v>1.43</v>
      </c>
      <c r="N12" s="1">
        <v>51.45</v>
      </c>
      <c r="O12" s="7">
        <f t="shared" si="1"/>
        <v>4.3198992443324942</v>
      </c>
      <c r="P12" s="1">
        <v>17.809999999999999</v>
      </c>
      <c r="Q12" s="7">
        <f t="shared" si="2"/>
        <v>39.577777777777776</v>
      </c>
      <c r="R12" s="1">
        <v>64.28</v>
      </c>
      <c r="S12" s="41">
        <f t="shared" si="3"/>
        <v>69.778260195379133</v>
      </c>
      <c r="T12" s="15">
        <v>3658.9940000000001</v>
      </c>
      <c r="U12" s="2">
        <v>121</v>
      </c>
      <c r="V12" s="1">
        <v>3</v>
      </c>
      <c r="W12" s="18">
        <f t="shared" si="4"/>
        <v>0.9558045423705176</v>
      </c>
      <c r="X12" s="9">
        <v>11.99</v>
      </c>
      <c r="Y12" s="9">
        <v>11.94</v>
      </c>
      <c r="Z12" s="9">
        <v>12.44</v>
      </c>
      <c r="AB12" s="13" t="s">
        <v>102</v>
      </c>
      <c r="AC12" s="19" t="str">
        <f t="shared" si="5"/>
        <v>0.1398</v>
      </c>
      <c r="AD12">
        <v>0.13980000000000001</v>
      </c>
    </row>
    <row r="13" spans="1:31" x14ac:dyDescent="0.3">
      <c r="E13" s="51"/>
      <c r="F13" s="51"/>
      <c r="G13" s="1" t="s">
        <v>20</v>
      </c>
      <c r="H13" s="41">
        <v>56.65</v>
      </c>
      <c r="I13" s="41">
        <v>43.34</v>
      </c>
      <c r="J13" s="41">
        <f t="shared" si="0"/>
        <v>96.311111111111117</v>
      </c>
      <c r="K13" s="41">
        <v>45.56</v>
      </c>
      <c r="L13" s="1">
        <v>1</v>
      </c>
      <c r="M13" s="1">
        <v>1.26</v>
      </c>
      <c r="N13" s="1">
        <v>53.44</v>
      </c>
      <c r="O13" s="7">
        <f t="shared" si="1"/>
        <v>4.4869857262804365</v>
      </c>
      <c r="P13" s="1">
        <v>17.559999999999999</v>
      </c>
      <c r="Q13" s="7">
        <f t="shared" si="2"/>
        <v>39.022222222222219</v>
      </c>
      <c r="R13" s="1">
        <v>56.25</v>
      </c>
      <c r="S13" s="41">
        <f t="shared" si="3"/>
        <v>79.435127978817306</v>
      </c>
      <c r="T13" s="15">
        <v>3142.2289999999998</v>
      </c>
      <c r="U13" s="2">
        <v>121</v>
      </c>
      <c r="V13" s="1">
        <v>3</v>
      </c>
      <c r="W13" s="18">
        <f t="shared" si="4"/>
        <v>0.96370208756673781</v>
      </c>
      <c r="X13" s="9">
        <v>11.99</v>
      </c>
      <c r="Y13" s="9">
        <v>11.79</v>
      </c>
      <c r="Z13" s="9">
        <v>12.03</v>
      </c>
      <c r="AB13" s="13" t="s">
        <v>103</v>
      </c>
      <c r="AC13" s="19" t="str">
        <f t="shared" si="5"/>
        <v>0.1415</v>
      </c>
      <c r="AD13">
        <v>0.14149999999999999</v>
      </c>
    </row>
    <row r="14" spans="1:31" x14ac:dyDescent="0.3">
      <c r="E14" s="51"/>
      <c r="F14" s="51"/>
      <c r="G14" s="1" t="s">
        <v>21</v>
      </c>
      <c r="H14" s="41">
        <v>50.2</v>
      </c>
      <c r="I14" s="41">
        <v>43.82</v>
      </c>
      <c r="J14" s="41">
        <f t="shared" si="0"/>
        <v>97.37777777777778</v>
      </c>
      <c r="K14" s="41">
        <v>45.34</v>
      </c>
      <c r="L14" s="1">
        <v>1.02</v>
      </c>
      <c r="M14" s="1">
        <v>1.1200000000000001</v>
      </c>
      <c r="N14" s="1">
        <v>64.33</v>
      </c>
      <c r="O14" s="7">
        <f t="shared" si="1"/>
        <v>5.4013434089000834</v>
      </c>
      <c r="P14" s="1">
        <v>18.36</v>
      </c>
      <c r="Q14" s="7">
        <f t="shared" si="2"/>
        <v>40.799999999999997</v>
      </c>
      <c r="R14" s="1">
        <v>50</v>
      </c>
      <c r="S14" s="41">
        <f t="shared" si="3"/>
        <v>89.641434262948195</v>
      </c>
      <c r="T14" s="15">
        <v>2891.5309999999999</v>
      </c>
      <c r="U14" s="2">
        <v>121</v>
      </c>
      <c r="V14" s="1">
        <v>3</v>
      </c>
      <c r="W14" s="18">
        <f t="shared" si="4"/>
        <v>0.95105300356258038</v>
      </c>
      <c r="X14" s="9">
        <v>11.99</v>
      </c>
      <c r="Y14" s="9">
        <v>11.79</v>
      </c>
      <c r="Z14" s="9">
        <v>12.19</v>
      </c>
      <c r="AB14" s="13" t="s">
        <v>104</v>
      </c>
      <c r="AC14" s="19" t="str">
        <f t="shared" si="5"/>
        <v>0.1321</v>
      </c>
      <c r="AD14">
        <v>0.1321</v>
      </c>
    </row>
    <row r="15" spans="1:31" x14ac:dyDescent="0.3">
      <c r="E15" s="51"/>
      <c r="F15" s="51"/>
      <c r="G15" s="1" t="s">
        <v>22</v>
      </c>
      <c r="H15" s="41">
        <v>90.12</v>
      </c>
      <c r="I15" s="41">
        <v>41.45</v>
      </c>
      <c r="J15" s="41">
        <f t="shared" si="0"/>
        <v>92.111111111111114</v>
      </c>
      <c r="K15" s="41">
        <v>49.33</v>
      </c>
      <c r="L15" s="1">
        <v>1.19</v>
      </c>
      <c r="M15" s="1">
        <v>2</v>
      </c>
      <c r="N15" s="1">
        <v>59.41</v>
      </c>
      <c r="O15" s="7">
        <f t="shared" si="1"/>
        <v>4.9882451721242651</v>
      </c>
      <c r="P15" s="1">
        <v>21.99</v>
      </c>
      <c r="Q15" s="7">
        <f t="shared" si="2"/>
        <v>48.866666666666667</v>
      </c>
      <c r="R15" s="1">
        <v>90</v>
      </c>
      <c r="S15" s="41">
        <f t="shared" si="3"/>
        <v>49.933422103861517</v>
      </c>
      <c r="T15" s="15">
        <v>5282.01</v>
      </c>
      <c r="U15" s="2">
        <v>181</v>
      </c>
      <c r="V15" s="1">
        <v>2</v>
      </c>
      <c r="W15" s="18">
        <f t="shared" si="4"/>
        <v>0.8387417918688107</v>
      </c>
      <c r="X15" s="9">
        <v>11.99</v>
      </c>
      <c r="Y15" s="9">
        <v>11.95</v>
      </c>
      <c r="Z15" s="9">
        <v>14.2</v>
      </c>
      <c r="AB15" s="13" t="s">
        <v>113</v>
      </c>
      <c r="AC15" s="19" t="str">
        <f t="shared" si="5"/>
        <v>0.1381</v>
      </c>
      <c r="AD15">
        <v>0.1381</v>
      </c>
    </row>
    <row r="16" spans="1:31" x14ac:dyDescent="0.3">
      <c r="E16" s="51"/>
      <c r="F16" s="51"/>
      <c r="G16" s="1" t="s">
        <v>23</v>
      </c>
      <c r="H16" s="41">
        <v>90.09</v>
      </c>
      <c r="I16" s="41">
        <v>40.520000000000003</v>
      </c>
      <c r="J16" s="41">
        <f t="shared" si="0"/>
        <v>90.044444444444451</v>
      </c>
      <c r="K16" s="41">
        <v>48.22</v>
      </c>
      <c r="L16" s="1">
        <v>1.1499999999999999</v>
      </c>
      <c r="M16" s="1">
        <v>2</v>
      </c>
      <c r="N16" s="1">
        <v>57.91</v>
      </c>
      <c r="O16" s="7">
        <f t="shared" si="1"/>
        <v>4.8623005877413936</v>
      </c>
      <c r="P16" s="1">
        <v>20.81</v>
      </c>
      <c r="Q16" s="7">
        <f t="shared" si="2"/>
        <v>46.24444444444444</v>
      </c>
      <c r="R16" s="1">
        <v>90</v>
      </c>
      <c r="S16" s="41">
        <f t="shared" si="3"/>
        <v>49.950049950049952</v>
      </c>
      <c r="T16" s="15">
        <v>5273.9089999999997</v>
      </c>
      <c r="U16" s="2">
        <v>91</v>
      </c>
      <c r="V16" s="1">
        <v>4</v>
      </c>
      <c r="W16" s="18">
        <f t="shared" si="4"/>
        <v>0.85892187049265589</v>
      </c>
      <c r="X16" s="9">
        <v>11.99</v>
      </c>
      <c r="Y16" s="9">
        <v>11.93</v>
      </c>
      <c r="Z16" s="9">
        <v>13.82</v>
      </c>
      <c r="AB16" s="13" t="s">
        <v>95</v>
      </c>
      <c r="AC16" s="19" t="str">
        <f t="shared" si="5"/>
        <v>0.1414</v>
      </c>
      <c r="AD16">
        <v>0.1414</v>
      </c>
    </row>
    <row r="17" spans="5:31" x14ac:dyDescent="0.3">
      <c r="E17" s="51"/>
      <c r="F17" s="51" t="s">
        <v>43</v>
      </c>
      <c r="G17" s="1" t="s">
        <v>24</v>
      </c>
      <c r="H17" s="41">
        <v>90.12</v>
      </c>
      <c r="I17" s="41">
        <v>42.23</v>
      </c>
      <c r="J17" s="41">
        <f t="shared" si="0"/>
        <v>93.844444444444434</v>
      </c>
      <c r="K17" s="41">
        <v>48.69</v>
      </c>
      <c r="L17" s="1">
        <v>1.1499999999999999</v>
      </c>
      <c r="M17" s="1">
        <v>2</v>
      </c>
      <c r="N17" s="1">
        <v>58.35</v>
      </c>
      <c r="O17" s="7">
        <f t="shared" si="1"/>
        <v>4.8992443324937032</v>
      </c>
      <c r="P17" s="1">
        <v>21.72</v>
      </c>
      <c r="Q17" s="7">
        <f t="shared" si="2"/>
        <v>48.266666666666666</v>
      </c>
      <c r="R17" s="1">
        <v>90</v>
      </c>
      <c r="S17" s="41">
        <f t="shared" si="3"/>
        <v>49.933422103861517</v>
      </c>
      <c r="T17" s="15">
        <v>5188.5050000000001</v>
      </c>
      <c r="U17" s="2">
        <v>121</v>
      </c>
      <c r="V17" s="1">
        <v>3</v>
      </c>
      <c r="W17" s="18">
        <f t="shared" si="4"/>
        <v>0.86324711017019751</v>
      </c>
      <c r="X17" s="9">
        <v>11.99</v>
      </c>
      <c r="Y17" s="9">
        <v>11.96</v>
      </c>
      <c r="Z17" s="9">
        <v>13.82</v>
      </c>
      <c r="AB17" s="13" t="s">
        <v>105</v>
      </c>
      <c r="AC17" s="19" t="str">
        <f t="shared" si="5"/>
        <v>0.1253</v>
      </c>
      <c r="AD17">
        <v>0.12529999999999999</v>
      </c>
      <c r="AE17">
        <f>AVERAGE(AD17:AD21)</f>
        <v>0.14522000000000002</v>
      </c>
    </row>
    <row r="18" spans="5:31" x14ac:dyDescent="0.3">
      <c r="E18" s="51"/>
      <c r="F18" s="51"/>
      <c r="G18" s="1" t="s">
        <v>25</v>
      </c>
      <c r="H18" s="41">
        <v>75.069999999999993</v>
      </c>
      <c r="I18" s="41">
        <v>43.11</v>
      </c>
      <c r="J18" s="41">
        <f t="shared" si="0"/>
        <v>95.8</v>
      </c>
      <c r="K18" s="41">
        <v>46.87</v>
      </c>
      <c r="L18" s="1">
        <v>1.05</v>
      </c>
      <c r="M18" s="1">
        <v>1.67</v>
      </c>
      <c r="N18" s="1">
        <v>52.02</v>
      </c>
      <c r="O18" s="7">
        <f t="shared" si="1"/>
        <v>4.3677581863979853</v>
      </c>
      <c r="P18" s="1">
        <v>17.89</v>
      </c>
      <c r="Q18" s="7">
        <f t="shared" si="2"/>
        <v>39.755555555555553</v>
      </c>
      <c r="R18" s="1">
        <v>75</v>
      </c>
      <c r="S18" s="41">
        <f t="shared" si="3"/>
        <v>59.944052217929936</v>
      </c>
      <c r="T18" s="15">
        <v>4311.72</v>
      </c>
      <c r="U18" s="2">
        <v>121</v>
      </c>
      <c r="V18" s="1">
        <v>3</v>
      </c>
      <c r="W18" s="18">
        <f t="shared" si="4"/>
        <v>0.94217183098963864</v>
      </c>
      <c r="X18" s="9">
        <v>11.99</v>
      </c>
      <c r="Y18" s="9">
        <v>11.94</v>
      </c>
      <c r="Z18" s="9">
        <v>12.62</v>
      </c>
      <c r="AB18" s="13" t="s">
        <v>106</v>
      </c>
      <c r="AC18" s="19" t="str">
        <f t="shared" si="5"/>
        <v>0.1453</v>
      </c>
      <c r="AD18">
        <v>0.14530000000000001</v>
      </c>
    </row>
    <row r="19" spans="5:31" x14ac:dyDescent="0.3">
      <c r="E19" s="51"/>
      <c r="F19" s="51"/>
      <c r="G19" s="1" t="s">
        <v>26</v>
      </c>
      <c r="H19" s="41">
        <v>64.680000000000007</v>
      </c>
      <c r="I19" s="41">
        <v>43.63</v>
      </c>
      <c r="J19" s="41">
        <f t="shared" si="0"/>
        <v>96.955555555555563</v>
      </c>
      <c r="K19" s="41">
        <v>46.46</v>
      </c>
      <c r="L19" s="1">
        <v>1.04</v>
      </c>
      <c r="M19" s="1">
        <v>1.44</v>
      </c>
      <c r="N19" s="1">
        <v>51.34</v>
      </c>
      <c r="O19" s="7">
        <f t="shared" si="1"/>
        <v>4.3106633081444166</v>
      </c>
      <c r="P19" s="1">
        <v>17.7</v>
      </c>
      <c r="Q19" s="7">
        <f t="shared" si="2"/>
        <v>39.333333333333329</v>
      </c>
      <c r="R19" s="1">
        <v>64.28</v>
      </c>
      <c r="S19" s="41">
        <f t="shared" si="3"/>
        <v>69.573283858998138</v>
      </c>
      <c r="T19" s="15">
        <v>3624.6120000000001</v>
      </c>
      <c r="U19" s="2">
        <v>121</v>
      </c>
      <c r="V19" s="1">
        <v>3</v>
      </c>
      <c r="W19" s="18">
        <f t="shared" si="4"/>
        <v>0.95281067556296895</v>
      </c>
      <c r="X19" s="9">
        <v>11.99</v>
      </c>
      <c r="Y19" s="9">
        <v>11.95</v>
      </c>
      <c r="Z19" s="9">
        <v>12.5</v>
      </c>
      <c r="AB19" s="13" t="s">
        <v>107</v>
      </c>
      <c r="AC19" s="19" t="str">
        <f t="shared" si="5"/>
        <v>0.1461</v>
      </c>
      <c r="AD19">
        <v>0.14610000000000001</v>
      </c>
    </row>
    <row r="20" spans="5:31" x14ac:dyDescent="0.3">
      <c r="E20" s="51"/>
      <c r="F20" s="51"/>
      <c r="G20" s="1" t="s">
        <v>27</v>
      </c>
      <c r="H20" s="41">
        <v>56.38</v>
      </c>
      <c r="I20" s="41">
        <v>43.63</v>
      </c>
      <c r="J20" s="41">
        <f t="shared" si="0"/>
        <v>96.955555555555563</v>
      </c>
      <c r="K20" s="41">
        <v>45.59</v>
      </c>
      <c r="L20" s="1">
        <v>1.01</v>
      </c>
      <c r="M20" s="1">
        <v>1.25</v>
      </c>
      <c r="N20" s="1">
        <v>53.79</v>
      </c>
      <c r="O20" s="7">
        <f t="shared" si="1"/>
        <v>4.5163727959697733</v>
      </c>
      <c r="P20" s="1">
        <v>17.420000000000002</v>
      </c>
      <c r="Q20" s="7">
        <f t="shared" si="2"/>
        <v>38.711111111111116</v>
      </c>
      <c r="R20" s="1">
        <v>56.25</v>
      </c>
      <c r="S20" s="41">
        <f t="shared" si="3"/>
        <v>79.815537424618654</v>
      </c>
      <c r="T20" s="15">
        <v>3119.3180000000002</v>
      </c>
      <c r="U20" s="2">
        <v>121</v>
      </c>
      <c r="V20" s="1">
        <v>3</v>
      </c>
      <c r="W20" s="18">
        <f t="shared" si="4"/>
        <v>0.95891944693365228</v>
      </c>
      <c r="X20" s="9">
        <v>11.99</v>
      </c>
      <c r="Y20" s="9">
        <v>11.79</v>
      </c>
      <c r="Z20" s="9">
        <v>12.09</v>
      </c>
      <c r="AB20" s="13" t="s">
        <v>108</v>
      </c>
      <c r="AC20" s="19" t="str">
        <f t="shared" si="5"/>
        <v>0.1463</v>
      </c>
      <c r="AD20">
        <v>0.14630000000000001</v>
      </c>
    </row>
    <row r="21" spans="5:31" x14ac:dyDescent="0.3">
      <c r="E21" s="51"/>
      <c r="F21" s="51"/>
      <c r="G21" s="1" t="s">
        <v>28</v>
      </c>
      <c r="H21" s="41">
        <v>50.53</v>
      </c>
      <c r="I21" s="41">
        <v>44.19</v>
      </c>
      <c r="J21" s="41">
        <f t="shared" si="0"/>
        <v>98.2</v>
      </c>
      <c r="K21" s="41">
        <v>45.19</v>
      </c>
      <c r="L21" s="1">
        <v>0.99</v>
      </c>
      <c r="M21" s="1">
        <v>1.1200000000000001</v>
      </c>
      <c r="N21" s="1">
        <v>69.05</v>
      </c>
      <c r="O21" s="7">
        <f t="shared" si="1"/>
        <v>5.797649034424853</v>
      </c>
      <c r="P21" s="1">
        <v>18.07</v>
      </c>
      <c r="Q21" s="7">
        <f t="shared" si="2"/>
        <v>40.155555555555559</v>
      </c>
      <c r="R21" s="1">
        <v>50</v>
      </c>
      <c r="S21" s="41">
        <f t="shared" si="3"/>
        <v>89.056006332871561</v>
      </c>
      <c r="T21" s="15">
        <v>2738.3870000000002</v>
      </c>
      <c r="U21" s="2">
        <v>121</v>
      </c>
      <c r="V21" s="1">
        <v>3</v>
      </c>
      <c r="W21" s="18">
        <f t="shared" si="4"/>
        <v>0.96019429277276136</v>
      </c>
      <c r="X21" s="9">
        <v>11.99</v>
      </c>
      <c r="Y21" s="9">
        <v>11.69</v>
      </c>
      <c r="Z21" s="9">
        <v>11.87</v>
      </c>
      <c r="AB21" s="13" t="s">
        <v>109</v>
      </c>
      <c r="AC21" s="19" t="str">
        <f t="shared" si="5"/>
        <v>0.1631</v>
      </c>
      <c r="AD21">
        <v>0.16309999999999999</v>
      </c>
    </row>
    <row r="22" spans="5:31" x14ac:dyDescent="0.3">
      <c r="E22" s="51"/>
      <c r="F22" s="51"/>
      <c r="G22" s="1" t="s">
        <v>29</v>
      </c>
      <c r="H22" s="41">
        <v>90.08</v>
      </c>
      <c r="I22" s="41">
        <v>41.5</v>
      </c>
      <c r="J22" s="41">
        <f t="shared" si="0"/>
        <v>92.222222222222229</v>
      </c>
      <c r="K22" s="41">
        <v>47.34</v>
      </c>
      <c r="L22" s="1">
        <v>1.1000000000000001</v>
      </c>
      <c r="M22" s="1">
        <v>2</v>
      </c>
      <c r="N22" s="1">
        <v>55.61</v>
      </c>
      <c r="O22" s="7">
        <f t="shared" si="1"/>
        <v>4.6691855583543243</v>
      </c>
      <c r="P22" s="1">
        <v>20.71</v>
      </c>
      <c r="Q22" s="7">
        <f t="shared" si="2"/>
        <v>46.022222222222226</v>
      </c>
      <c r="R22" s="1">
        <v>90</v>
      </c>
      <c r="S22" s="41">
        <f t="shared" si="3"/>
        <v>49.955595026642982</v>
      </c>
      <c r="T22" s="15">
        <v>5187.3019999999997</v>
      </c>
      <c r="U22" s="2">
        <v>181</v>
      </c>
      <c r="V22" s="1">
        <v>2</v>
      </c>
      <c r="W22" s="18">
        <f t="shared" si="4"/>
        <v>0.89076761639508484</v>
      </c>
      <c r="X22" s="9">
        <v>11.99</v>
      </c>
      <c r="Y22" s="9">
        <v>11.86</v>
      </c>
      <c r="Z22" s="9">
        <v>13.17</v>
      </c>
      <c r="AB22" s="13" t="s">
        <v>112</v>
      </c>
      <c r="AC22" s="19" t="str">
        <f t="shared" si="5"/>
        <v>0.1318</v>
      </c>
      <c r="AD22">
        <v>0.1318</v>
      </c>
    </row>
    <row r="23" spans="5:31" x14ac:dyDescent="0.3">
      <c r="E23" s="51"/>
      <c r="F23" s="51"/>
      <c r="G23" s="1" t="s">
        <v>46</v>
      </c>
      <c r="H23" s="41">
        <v>90</v>
      </c>
      <c r="I23" s="41">
        <v>41.23</v>
      </c>
      <c r="J23" s="41">
        <f t="shared" si="0"/>
        <v>91.62222222222222</v>
      </c>
      <c r="K23" s="41">
        <v>48.28</v>
      </c>
      <c r="L23" s="1">
        <v>1.1299999999999999</v>
      </c>
      <c r="M23" s="1">
        <v>2</v>
      </c>
      <c r="N23" s="1">
        <v>57.29</v>
      </c>
      <c r="O23" s="7">
        <f t="shared" si="1"/>
        <v>4.8102434928631403</v>
      </c>
      <c r="P23" s="1">
        <v>21.04</v>
      </c>
      <c r="Q23" s="7">
        <f t="shared" si="2"/>
        <v>46.755555555555553</v>
      </c>
      <c r="R23" s="1">
        <v>90</v>
      </c>
      <c r="S23" s="41">
        <f t="shared" si="3"/>
        <v>50</v>
      </c>
      <c r="T23" s="15">
        <v>5161.4470000000001</v>
      </c>
      <c r="U23" s="2">
        <v>91</v>
      </c>
      <c r="V23" s="1">
        <v>4</v>
      </c>
      <c r="W23" s="18">
        <f t="shared" si="4"/>
        <v>0.87410163845423461</v>
      </c>
      <c r="X23" s="9">
        <v>11.99</v>
      </c>
      <c r="Y23" s="9">
        <v>11.93</v>
      </c>
      <c r="Z23" s="9">
        <v>13.58</v>
      </c>
      <c r="AB23" s="13" t="s">
        <v>111</v>
      </c>
      <c r="AC23" s="19" t="str">
        <f t="shared" si="5"/>
        <v>0.1522</v>
      </c>
      <c r="AD23">
        <v>0.1522</v>
      </c>
    </row>
    <row r="24" spans="5:31" x14ac:dyDescent="0.3">
      <c r="E24" s="51"/>
      <c r="F24" s="51"/>
      <c r="G24" s="1" t="s">
        <v>35</v>
      </c>
      <c r="H24" s="41">
        <v>90.47</v>
      </c>
      <c r="I24" s="41">
        <v>40.22</v>
      </c>
      <c r="J24" s="41">
        <f t="shared" si="0"/>
        <v>89.37777777777778</v>
      </c>
      <c r="K24" s="41">
        <v>46.46</v>
      </c>
      <c r="L24" s="1">
        <v>1.07</v>
      </c>
      <c r="M24" s="1">
        <v>2.0099999999999998</v>
      </c>
      <c r="N24" s="1">
        <v>55.1</v>
      </c>
      <c r="O24" s="7">
        <f t="shared" si="1"/>
        <v>4.6263643996641477</v>
      </c>
      <c r="P24" s="1">
        <v>21.37</v>
      </c>
      <c r="Q24" s="7">
        <f t="shared" si="2"/>
        <v>47.488888888888894</v>
      </c>
      <c r="R24" s="1">
        <v>90</v>
      </c>
      <c r="S24" s="41">
        <f t="shared" si="3"/>
        <v>49.740245385210571</v>
      </c>
      <c r="T24" s="15">
        <v>5198.9179999999997</v>
      </c>
      <c r="U24" s="2">
        <v>121</v>
      </c>
      <c r="V24" s="1">
        <v>3</v>
      </c>
      <c r="W24" s="18">
        <f t="shared" si="4"/>
        <v>0.89513557189493587</v>
      </c>
      <c r="X24" s="9">
        <v>11.99</v>
      </c>
      <c r="Y24" s="9">
        <v>11.73</v>
      </c>
      <c r="Z24" s="9">
        <v>12.82</v>
      </c>
      <c r="AB24" s="13" t="s">
        <v>110</v>
      </c>
      <c r="AC24" s="19" t="str">
        <f t="shared" si="5"/>
        <v>0.1256</v>
      </c>
      <c r="AD24">
        <v>0.12559999999999999</v>
      </c>
    </row>
    <row r="25" spans="5:31" x14ac:dyDescent="0.3">
      <c r="E25" s="51"/>
      <c r="F25" s="51" t="s">
        <v>44</v>
      </c>
      <c r="G25" s="1" t="s">
        <v>30</v>
      </c>
      <c r="H25" s="41">
        <v>90.01</v>
      </c>
      <c r="I25" s="41">
        <v>40.909999999999997</v>
      </c>
      <c r="J25" s="41">
        <f t="shared" si="0"/>
        <v>90.911111111111097</v>
      </c>
      <c r="K25" s="41">
        <v>48.58</v>
      </c>
      <c r="L25" s="1">
        <v>1.1399999999999999</v>
      </c>
      <c r="M25" s="1">
        <v>2</v>
      </c>
      <c r="N25" s="1">
        <v>58.04</v>
      </c>
      <c r="O25" s="7">
        <f t="shared" si="1"/>
        <v>4.8732157850545761</v>
      </c>
      <c r="P25" s="1">
        <v>22.26</v>
      </c>
      <c r="Q25" s="7">
        <f t="shared" si="2"/>
        <v>49.466666666666669</v>
      </c>
      <c r="R25" s="1">
        <v>90</v>
      </c>
      <c r="S25" s="41">
        <f t="shared" si="3"/>
        <v>49.99444506165981</v>
      </c>
      <c r="T25" s="15">
        <v>4937.07</v>
      </c>
      <c r="U25" s="2">
        <v>121</v>
      </c>
      <c r="V25" s="1">
        <v>3</v>
      </c>
      <c r="W25" s="18">
        <f t="shared" si="4"/>
        <v>0.86625794399816614</v>
      </c>
      <c r="X25" s="9">
        <v>11.99</v>
      </c>
      <c r="Y25" s="9">
        <v>11.92</v>
      </c>
      <c r="Z25" s="9">
        <v>13.68</v>
      </c>
      <c r="AB25" s="13" t="s">
        <v>90</v>
      </c>
      <c r="AC25" s="19" t="str">
        <f t="shared" si="5"/>
        <v>0.1356</v>
      </c>
      <c r="AD25">
        <v>0.1356</v>
      </c>
      <c r="AE25">
        <f>AVERAGE(AD25:AD29)</f>
        <v>0.15876000000000001</v>
      </c>
    </row>
    <row r="26" spans="5:31" x14ac:dyDescent="0.3">
      <c r="E26" s="51"/>
      <c r="F26" s="51"/>
      <c r="G26" s="1" t="s">
        <v>31</v>
      </c>
      <c r="H26" s="41">
        <v>75.66</v>
      </c>
      <c r="I26" s="41">
        <v>42.96</v>
      </c>
      <c r="J26" s="41">
        <f t="shared" si="0"/>
        <v>95.466666666666669</v>
      </c>
      <c r="K26" s="41">
        <v>45.98</v>
      </c>
      <c r="L26" s="1">
        <v>1</v>
      </c>
      <c r="M26" s="1">
        <v>1.68</v>
      </c>
      <c r="N26" s="1">
        <v>51.58</v>
      </c>
      <c r="O26" s="7">
        <f t="shared" si="1"/>
        <v>4.3308144416456757</v>
      </c>
      <c r="P26" s="1">
        <v>19.53</v>
      </c>
      <c r="Q26" s="7">
        <f t="shared" si="2"/>
        <v>43.400000000000006</v>
      </c>
      <c r="R26" s="1">
        <v>75</v>
      </c>
      <c r="S26" s="41">
        <f t="shared" si="3"/>
        <v>59.476605868358448</v>
      </c>
      <c r="T26" s="15">
        <v>4068.8670000000002</v>
      </c>
      <c r="U26" s="2">
        <v>121</v>
      </c>
      <c r="V26" s="1">
        <v>3</v>
      </c>
      <c r="W26" s="18">
        <f t="shared" si="4"/>
        <v>0.97105949356021859</v>
      </c>
      <c r="X26" s="9">
        <v>11.99</v>
      </c>
      <c r="Y26" s="9">
        <v>11.83</v>
      </c>
      <c r="Z26" s="9">
        <v>12.02</v>
      </c>
      <c r="AB26" s="13" t="s">
        <v>91</v>
      </c>
      <c r="AC26" s="19" t="str">
        <f t="shared" si="5"/>
        <v>0.1838</v>
      </c>
      <c r="AD26">
        <v>0.18379999999999999</v>
      </c>
    </row>
    <row r="27" spans="5:31" x14ac:dyDescent="0.3">
      <c r="E27" s="51"/>
      <c r="F27" s="51"/>
      <c r="G27" s="1" t="s">
        <v>32</v>
      </c>
      <c r="H27" s="41">
        <v>64.3</v>
      </c>
      <c r="I27" s="41">
        <v>43.45</v>
      </c>
      <c r="J27" s="41">
        <f t="shared" si="0"/>
        <v>96.555555555555557</v>
      </c>
      <c r="K27" s="41">
        <v>46.3</v>
      </c>
      <c r="L27" s="1">
        <v>1.03</v>
      </c>
      <c r="M27" s="1">
        <v>1.43</v>
      </c>
      <c r="N27" s="1">
        <v>51.41</v>
      </c>
      <c r="O27" s="7">
        <f t="shared" si="1"/>
        <v>4.3165407220822836</v>
      </c>
      <c r="P27" s="1">
        <v>18.7</v>
      </c>
      <c r="Q27" s="7">
        <f t="shared" si="2"/>
        <v>41.555555555555557</v>
      </c>
      <c r="R27" s="1">
        <v>64.28</v>
      </c>
      <c r="S27" s="41">
        <f t="shared" si="3"/>
        <v>69.984447900466563</v>
      </c>
      <c r="T27" s="15">
        <v>3396.89</v>
      </c>
      <c r="U27" s="2">
        <v>121</v>
      </c>
      <c r="V27" s="1">
        <v>3</v>
      </c>
      <c r="W27" s="18">
        <f t="shared" si="4"/>
        <v>0.9603802791430831</v>
      </c>
      <c r="X27" s="9">
        <v>11.99</v>
      </c>
      <c r="Y27" s="9">
        <v>11.93</v>
      </c>
      <c r="Z27" s="9">
        <v>12.36</v>
      </c>
      <c r="AB27" s="13" t="s">
        <v>92</v>
      </c>
      <c r="AC27" s="19" t="str">
        <f t="shared" si="5"/>
        <v>0.1345</v>
      </c>
      <c r="AD27">
        <v>0.13450000000000001</v>
      </c>
    </row>
    <row r="28" spans="5:31" x14ac:dyDescent="0.3">
      <c r="E28" s="51"/>
      <c r="F28" s="51"/>
      <c r="G28" s="1" t="s">
        <v>33</v>
      </c>
      <c r="H28" s="41">
        <v>56.26</v>
      </c>
      <c r="I28" s="41">
        <v>43.37</v>
      </c>
      <c r="J28" s="41">
        <f t="shared" si="0"/>
        <v>96.37777777777778</v>
      </c>
      <c r="K28" s="41">
        <v>45.44</v>
      </c>
      <c r="L28" s="1">
        <v>1</v>
      </c>
      <c r="M28" s="1">
        <v>1.25</v>
      </c>
      <c r="N28" s="1">
        <v>55.19</v>
      </c>
      <c r="O28" s="7">
        <f t="shared" si="1"/>
        <v>4.6339210747271196</v>
      </c>
      <c r="P28" s="1">
        <v>19.61</v>
      </c>
      <c r="Q28" s="7">
        <f t="shared" si="2"/>
        <v>43.577777777777776</v>
      </c>
      <c r="R28" s="1">
        <v>56.25</v>
      </c>
      <c r="S28" s="41">
        <f t="shared" si="3"/>
        <v>79.985780305723424</v>
      </c>
      <c r="T28" s="15">
        <v>2851.694</v>
      </c>
      <c r="U28" s="2">
        <v>121</v>
      </c>
      <c r="V28" s="1">
        <v>3</v>
      </c>
      <c r="W28" s="18">
        <f t="shared" si="4"/>
        <v>0.9482118348762627</v>
      </c>
      <c r="X28" s="9">
        <v>11.99</v>
      </c>
      <c r="Y28" s="9">
        <v>11.69</v>
      </c>
      <c r="Z28" s="9">
        <v>12.02</v>
      </c>
      <c r="AB28" s="13" t="s">
        <v>93</v>
      </c>
      <c r="AC28" s="19" t="str">
        <f t="shared" si="5"/>
        <v>0.1446</v>
      </c>
      <c r="AD28">
        <v>0.14460000000000001</v>
      </c>
    </row>
    <row r="29" spans="5:31" x14ac:dyDescent="0.3">
      <c r="E29" s="51"/>
      <c r="F29" s="51"/>
      <c r="G29" s="1" t="s">
        <v>34</v>
      </c>
      <c r="H29" s="41">
        <v>50.02</v>
      </c>
      <c r="I29" s="41">
        <v>44.18</v>
      </c>
      <c r="J29" s="41">
        <f t="shared" si="0"/>
        <v>98.177777777777777</v>
      </c>
      <c r="K29" s="41">
        <v>45.14</v>
      </c>
      <c r="L29" s="1">
        <v>1.03</v>
      </c>
      <c r="M29" s="1">
        <v>1.1100000000000001</v>
      </c>
      <c r="N29" s="1">
        <v>88.45</v>
      </c>
      <c r="O29" s="7">
        <f t="shared" si="1"/>
        <v>7.426532325776658</v>
      </c>
      <c r="P29" s="1">
        <v>24.01</v>
      </c>
      <c r="Q29" s="7">
        <f t="shared" si="2"/>
        <v>53.355555555555554</v>
      </c>
      <c r="R29" s="1">
        <v>50</v>
      </c>
      <c r="S29" s="41">
        <f t="shared" si="3"/>
        <v>89.964014394242298</v>
      </c>
      <c r="T29" s="15">
        <v>2335.4</v>
      </c>
      <c r="U29" s="2">
        <v>121</v>
      </c>
      <c r="V29" s="1">
        <v>3</v>
      </c>
      <c r="W29" s="18">
        <f t="shared" si="4"/>
        <v>0.90862485431560636</v>
      </c>
      <c r="X29" s="9">
        <v>11.99</v>
      </c>
      <c r="Y29" s="9">
        <v>11.59</v>
      </c>
      <c r="Z29" s="9">
        <v>12.33</v>
      </c>
      <c r="AB29" s="13" t="s">
        <v>94</v>
      </c>
      <c r="AC29" s="19" t="str">
        <f t="shared" si="5"/>
        <v>0.1953</v>
      </c>
      <c r="AD29">
        <v>0.1953</v>
      </c>
    </row>
    <row r="30" spans="5:31" x14ac:dyDescent="0.3">
      <c r="E30" s="51"/>
      <c r="F30" s="51"/>
      <c r="G30" s="1" t="s">
        <v>36</v>
      </c>
      <c r="H30" s="41">
        <v>90.04</v>
      </c>
      <c r="I30" s="41">
        <v>41.26</v>
      </c>
      <c r="J30" s="41">
        <f t="shared" si="0"/>
        <v>91.688888888888883</v>
      </c>
      <c r="K30" s="41">
        <v>49.09</v>
      </c>
      <c r="L30" s="1">
        <v>1.17</v>
      </c>
      <c r="M30" s="1">
        <v>2</v>
      </c>
      <c r="N30" s="1">
        <v>59.19</v>
      </c>
      <c r="O30" s="7">
        <f t="shared" si="1"/>
        <v>4.9697732997481108</v>
      </c>
      <c r="P30" s="1">
        <v>22.7</v>
      </c>
      <c r="Q30" s="7">
        <f t="shared" si="2"/>
        <v>50.44444444444445</v>
      </c>
      <c r="R30" s="1">
        <v>90</v>
      </c>
      <c r="S30" s="41">
        <f t="shared" si="3"/>
        <v>49.977787649933362</v>
      </c>
      <c r="T30" s="15">
        <v>4922.4170000000004</v>
      </c>
      <c r="U30" s="2">
        <v>181</v>
      </c>
      <c r="V30" s="1">
        <v>2</v>
      </c>
      <c r="W30" s="18">
        <f t="shared" si="4"/>
        <v>0.85255071184947118</v>
      </c>
      <c r="X30" s="9">
        <v>11.99</v>
      </c>
      <c r="Y30" s="9">
        <v>11.95</v>
      </c>
      <c r="Z30" s="9">
        <v>13.97</v>
      </c>
      <c r="AB30" s="13" t="s">
        <v>96</v>
      </c>
      <c r="AC30" s="19" t="str">
        <f t="shared" si="5"/>
        <v>0.1332</v>
      </c>
      <c r="AD30">
        <v>0.13320000000000001</v>
      </c>
    </row>
    <row r="31" spans="5:31" x14ac:dyDescent="0.3">
      <c r="E31" s="51"/>
      <c r="F31" s="51"/>
      <c r="G31" s="1" t="s">
        <v>37</v>
      </c>
      <c r="H31" s="41">
        <v>90.03</v>
      </c>
      <c r="I31" s="41">
        <v>40.15</v>
      </c>
      <c r="J31" s="41">
        <f t="shared" si="0"/>
        <v>89.222222222222214</v>
      </c>
      <c r="K31" s="41">
        <v>48.09</v>
      </c>
      <c r="L31" s="1">
        <v>1.1200000000000001</v>
      </c>
      <c r="M31" s="1">
        <v>2</v>
      </c>
      <c r="N31" s="1">
        <v>57.01</v>
      </c>
      <c r="O31" s="7">
        <f t="shared" si="1"/>
        <v>4.7867338371116706</v>
      </c>
      <c r="P31" s="1">
        <v>21.53</v>
      </c>
      <c r="Q31" s="7">
        <f t="shared" si="2"/>
        <v>47.844444444444449</v>
      </c>
      <c r="R31" s="1">
        <v>90</v>
      </c>
      <c r="S31" s="41">
        <f t="shared" si="3"/>
        <v>49.983338887037654</v>
      </c>
      <c r="T31" s="15">
        <v>4940.4170000000004</v>
      </c>
      <c r="U31" s="2">
        <v>91</v>
      </c>
      <c r="V31" s="1">
        <v>4</v>
      </c>
      <c r="W31" s="18">
        <f t="shared" si="4"/>
        <v>0.8944535846741587</v>
      </c>
      <c r="X31" s="9">
        <v>11.99</v>
      </c>
      <c r="Y31" s="9">
        <v>11.88</v>
      </c>
      <c r="Z31" s="9">
        <v>13.16</v>
      </c>
      <c r="AB31" s="13" t="s">
        <v>95</v>
      </c>
      <c r="AC31" s="19" t="str">
        <f t="shared" si="5"/>
        <v>0.1414</v>
      </c>
      <c r="AD31">
        <v>0.1414</v>
      </c>
    </row>
    <row r="32" spans="5:31" x14ac:dyDescent="0.3">
      <c r="E32" s="51"/>
      <c r="F32" s="51"/>
      <c r="G32" s="1" t="s">
        <v>38</v>
      </c>
      <c r="H32" s="41">
        <v>90.06</v>
      </c>
      <c r="I32" s="41">
        <v>41.19</v>
      </c>
      <c r="J32" s="41">
        <f t="shared" si="0"/>
        <v>91.533333333333331</v>
      </c>
      <c r="K32" s="41">
        <v>49.92</v>
      </c>
      <c r="L32" s="1">
        <v>1.26</v>
      </c>
      <c r="M32" s="1">
        <v>2</v>
      </c>
      <c r="N32" s="1">
        <v>79.83</v>
      </c>
      <c r="O32" s="7">
        <f t="shared" si="1"/>
        <v>6.7027707808564232</v>
      </c>
      <c r="P32" s="1">
        <v>30.21</v>
      </c>
      <c r="Q32" s="7">
        <f t="shared" si="2"/>
        <v>67.13333333333334</v>
      </c>
      <c r="R32" s="1">
        <v>90</v>
      </c>
      <c r="S32" s="41">
        <f t="shared" si="3"/>
        <v>49.966688874083943</v>
      </c>
      <c r="T32" s="15">
        <v>4779.4409999999998</v>
      </c>
      <c r="U32" s="2">
        <v>121</v>
      </c>
      <c r="V32" s="1">
        <v>3</v>
      </c>
      <c r="W32" s="18">
        <f t="shared" si="4"/>
        <v>0.78323917210144822</v>
      </c>
      <c r="X32" s="9">
        <v>11.99</v>
      </c>
      <c r="Y32" s="9">
        <v>11.92</v>
      </c>
      <c r="Z32" s="9">
        <v>15.13</v>
      </c>
      <c r="AB32" s="13" t="s">
        <v>97</v>
      </c>
      <c r="AC32" s="19" t="str">
        <f t="shared" si="5"/>
        <v>0.1278</v>
      </c>
      <c r="AD32">
        <v>0.1278</v>
      </c>
    </row>
    <row r="33" spans="5:31" x14ac:dyDescent="0.3">
      <c r="E33" s="51"/>
      <c r="F33" s="51" t="s">
        <v>45</v>
      </c>
      <c r="G33" s="1" t="s">
        <v>39</v>
      </c>
      <c r="H33" s="41">
        <v>90.32</v>
      </c>
      <c r="I33" s="41">
        <v>41.25</v>
      </c>
      <c r="J33" s="41">
        <f t="shared" si="0"/>
        <v>91.666666666666657</v>
      </c>
      <c r="K33" s="41">
        <v>47.79</v>
      </c>
      <c r="L33" s="1">
        <v>1.1000000000000001</v>
      </c>
      <c r="M33" s="1">
        <v>2.0099999999999998</v>
      </c>
      <c r="N33" s="1">
        <v>55.78</v>
      </c>
      <c r="O33" s="7">
        <f t="shared" si="1"/>
        <v>4.6834592779177164</v>
      </c>
      <c r="P33" s="1">
        <v>20.86</v>
      </c>
      <c r="Q33" s="7">
        <f t="shared" si="2"/>
        <v>46.355555555555554</v>
      </c>
      <c r="R33" s="1">
        <v>90</v>
      </c>
      <c r="S33" s="41">
        <f t="shared" si="3"/>
        <v>49.822852081488044</v>
      </c>
      <c r="T33" s="15">
        <v>5049.9399999999996</v>
      </c>
      <c r="U33" s="2">
        <v>121</v>
      </c>
      <c r="V33" s="1">
        <v>3</v>
      </c>
      <c r="W33" s="18">
        <f t="shared" si="4"/>
        <v>0.89790470879035589</v>
      </c>
      <c r="X33" s="9">
        <v>11.99</v>
      </c>
      <c r="Y33" s="9">
        <v>11.93</v>
      </c>
      <c r="Z33" s="9">
        <v>13.22</v>
      </c>
      <c r="AB33" s="13" t="s">
        <v>93</v>
      </c>
      <c r="AC33" s="19" t="str">
        <f t="shared" si="5"/>
        <v>0.1446</v>
      </c>
      <c r="AD33">
        <v>0.14460000000000001</v>
      </c>
    </row>
    <row r="34" spans="5:31" x14ac:dyDescent="0.3">
      <c r="E34" s="51"/>
      <c r="F34" s="51"/>
      <c r="G34" s="1" t="s">
        <v>40</v>
      </c>
      <c r="H34" s="41">
        <v>90.06</v>
      </c>
      <c r="I34" s="41">
        <v>41.54</v>
      </c>
      <c r="J34" s="41">
        <f t="shared" si="0"/>
        <v>92.311111111111117</v>
      </c>
      <c r="K34" s="41">
        <v>47.84</v>
      </c>
      <c r="L34" s="1">
        <v>1.1000000000000001</v>
      </c>
      <c r="M34" s="1">
        <v>2</v>
      </c>
      <c r="N34" s="1">
        <v>56</v>
      </c>
      <c r="O34" s="7">
        <f t="shared" si="1"/>
        <v>4.7019311502938708</v>
      </c>
      <c r="P34" s="1">
        <v>20.89</v>
      </c>
      <c r="Q34" s="7">
        <f t="shared" si="2"/>
        <v>46.422222222222224</v>
      </c>
      <c r="R34" s="1">
        <v>90</v>
      </c>
      <c r="S34" s="41">
        <f t="shared" si="3"/>
        <v>49.966688874083943</v>
      </c>
      <c r="T34" s="15">
        <v>5011.1710000000003</v>
      </c>
      <c r="U34" s="2">
        <v>181</v>
      </c>
      <c r="V34" s="1">
        <v>2</v>
      </c>
      <c r="W34" s="18">
        <f t="shared" si="4"/>
        <v>0.89859495972560766</v>
      </c>
      <c r="X34" s="9">
        <v>11.99</v>
      </c>
      <c r="Y34" s="9">
        <v>11.94</v>
      </c>
      <c r="Z34" s="9">
        <v>13.231999999999999</v>
      </c>
      <c r="AB34" s="13" t="s">
        <v>99</v>
      </c>
      <c r="AC34" s="19" t="str">
        <f t="shared" si="5"/>
        <v>0.1400</v>
      </c>
      <c r="AD34">
        <v>0.14000000000000001</v>
      </c>
    </row>
    <row r="35" spans="5:31" x14ac:dyDescent="0.3">
      <c r="E35" s="51"/>
      <c r="F35" s="51"/>
      <c r="G35" s="1" t="s">
        <v>41</v>
      </c>
      <c r="H35" s="41">
        <v>90.1</v>
      </c>
      <c r="I35" s="41">
        <v>40.369999999999997</v>
      </c>
      <c r="J35" s="41">
        <f t="shared" si="0"/>
        <v>89.711111111111109</v>
      </c>
      <c r="K35" s="41">
        <v>47.63</v>
      </c>
      <c r="L35" s="1">
        <v>1.1000000000000001</v>
      </c>
      <c r="M35" s="1">
        <v>2</v>
      </c>
      <c r="N35" s="1">
        <v>55.6</v>
      </c>
      <c r="O35" s="7">
        <f t="shared" si="1"/>
        <v>4.6683459277917718</v>
      </c>
      <c r="P35" s="1">
        <v>20.73</v>
      </c>
      <c r="Q35" s="7">
        <f t="shared" si="2"/>
        <v>46.06666666666667</v>
      </c>
      <c r="R35" s="1">
        <v>90</v>
      </c>
      <c r="S35" s="41">
        <f t="shared" si="3"/>
        <v>49.944506104328525</v>
      </c>
      <c r="T35" s="15">
        <v>5056.3</v>
      </c>
      <c r="U35" s="2">
        <v>91</v>
      </c>
      <c r="V35" s="1">
        <v>4</v>
      </c>
      <c r="W35" s="18">
        <f t="shared" si="4"/>
        <v>0.88403037227429304</v>
      </c>
      <c r="X35" s="9">
        <v>11.99</v>
      </c>
      <c r="Y35" s="9">
        <v>11.94</v>
      </c>
      <c r="Z35" s="9">
        <v>13.45</v>
      </c>
      <c r="AB35" s="13" t="s">
        <v>98</v>
      </c>
      <c r="AC35" s="19" t="str">
        <f t="shared" si="5"/>
        <v>0.1528</v>
      </c>
      <c r="AD35">
        <v>0.15279999999999999</v>
      </c>
    </row>
    <row r="36" spans="5:31" x14ac:dyDescent="0.3">
      <c r="E36" s="51"/>
      <c r="F36" s="51"/>
      <c r="G36" s="1" t="s">
        <v>42</v>
      </c>
      <c r="H36" s="41">
        <v>90.43</v>
      </c>
      <c r="I36" s="41">
        <v>40.909999999999997</v>
      </c>
      <c r="J36" s="41">
        <f t="shared" si="0"/>
        <v>90.911111111111097</v>
      </c>
      <c r="K36" s="41">
        <v>50.24</v>
      </c>
      <c r="L36" s="1">
        <v>1.29</v>
      </c>
      <c r="M36" s="1">
        <v>2.0099999999999998</v>
      </c>
      <c r="N36" s="1">
        <v>81.87</v>
      </c>
      <c r="O36" s="7">
        <f t="shared" si="1"/>
        <v>6.8740554156171285</v>
      </c>
      <c r="P36" s="1">
        <v>30.46</v>
      </c>
      <c r="Q36" s="7">
        <f t="shared" si="2"/>
        <v>67.688888888888883</v>
      </c>
      <c r="R36" s="1">
        <v>90</v>
      </c>
      <c r="S36" s="41">
        <f t="shared" si="3"/>
        <v>49.762247041910868</v>
      </c>
      <c r="T36" s="15">
        <v>4785.78</v>
      </c>
      <c r="U36" s="2">
        <v>121</v>
      </c>
      <c r="V36" s="1">
        <v>3</v>
      </c>
      <c r="W36" s="18">
        <f t="shared" si="4"/>
        <v>0.76602512436295478</v>
      </c>
      <c r="X36" s="9">
        <v>11.99</v>
      </c>
      <c r="Y36" s="9">
        <v>11.92</v>
      </c>
      <c r="Z36" s="9">
        <v>15.47</v>
      </c>
      <c r="AB36" s="13" t="s">
        <v>100</v>
      </c>
      <c r="AC36" s="19" t="str">
        <f t="shared" si="5"/>
        <v>0.1218</v>
      </c>
      <c r="AD36">
        <v>0.12180000000000001</v>
      </c>
    </row>
    <row r="37" spans="5:31" x14ac:dyDescent="0.3">
      <c r="E37" s="51" t="s">
        <v>66</v>
      </c>
      <c r="F37" s="51" t="s">
        <v>52</v>
      </c>
      <c r="G37" s="1" t="s">
        <v>53</v>
      </c>
      <c r="H37" s="41">
        <v>90.26</v>
      </c>
      <c r="I37" s="41">
        <v>38.04</v>
      </c>
      <c r="J37" s="41">
        <f t="shared" si="0"/>
        <v>84.533333333333331</v>
      </c>
      <c r="K37" s="41">
        <v>45.46</v>
      </c>
      <c r="L37" s="1">
        <v>1.1599999999999999</v>
      </c>
      <c r="M37" s="1">
        <v>2.0099999999999998</v>
      </c>
      <c r="N37" s="1">
        <v>58.35</v>
      </c>
      <c r="O37" s="7">
        <f t="shared" si="1"/>
        <v>4.8992443324937032</v>
      </c>
      <c r="P37" s="1">
        <v>19.690000000000001</v>
      </c>
      <c r="Q37" s="7">
        <f t="shared" si="2"/>
        <v>43.75555555555556</v>
      </c>
      <c r="R37" s="1">
        <v>90</v>
      </c>
      <c r="S37" s="41">
        <f t="shared" si="3"/>
        <v>49.855971637491685</v>
      </c>
      <c r="T37" s="15">
        <v>5292.9849999999997</v>
      </c>
      <c r="U37" s="2">
        <v>121</v>
      </c>
      <c r="V37" s="1">
        <v>6</v>
      </c>
      <c r="W37" s="18">
        <f t="shared" si="4"/>
        <v>0.78406784943071739</v>
      </c>
      <c r="X37" s="9">
        <v>11.99</v>
      </c>
      <c r="Y37" s="9">
        <v>11.46</v>
      </c>
      <c r="Z37" s="9">
        <v>13.97</v>
      </c>
      <c r="AA37" t="s">
        <v>87</v>
      </c>
      <c r="AB37" s="13" t="s">
        <v>119</v>
      </c>
      <c r="AC37" s="19" t="str">
        <f t="shared" si="5"/>
        <v>0.2554</v>
      </c>
      <c r="AD37">
        <v>0.25540000000000002</v>
      </c>
      <c r="AE37">
        <f>AVERAGE(AD37:AD41)</f>
        <v>0.20673999999999998</v>
      </c>
    </row>
    <row r="38" spans="5:31" x14ac:dyDescent="0.3">
      <c r="E38" s="51"/>
      <c r="F38" s="51"/>
      <c r="G38" s="1" t="s">
        <v>54</v>
      </c>
      <c r="H38" s="41">
        <v>75.5</v>
      </c>
      <c r="I38" s="41">
        <v>38.840000000000003</v>
      </c>
      <c r="J38" s="41">
        <f t="shared" si="0"/>
        <v>86.311111111111117</v>
      </c>
      <c r="K38" s="41">
        <v>45.34</v>
      </c>
      <c r="L38" s="1">
        <v>1.2</v>
      </c>
      <c r="M38" s="1">
        <v>1.68</v>
      </c>
      <c r="N38" s="1">
        <v>60.1</v>
      </c>
      <c r="O38" s="7">
        <f t="shared" si="1"/>
        <v>5.0461796809403863</v>
      </c>
      <c r="P38" s="1">
        <v>18.79</v>
      </c>
      <c r="Q38" s="7">
        <f t="shared" si="2"/>
        <v>41.755555555555553</v>
      </c>
      <c r="R38" s="1">
        <v>75</v>
      </c>
      <c r="S38" s="41">
        <f t="shared" si="3"/>
        <v>59.602649006622514</v>
      </c>
      <c r="T38" s="15">
        <v>4283.6540000000005</v>
      </c>
      <c r="U38" s="2">
        <v>121</v>
      </c>
      <c r="V38" s="1">
        <v>6</v>
      </c>
      <c r="W38" s="18">
        <f t="shared" si="4"/>
        <v>0.76012684639466499</v>
      </c>
      <c r="X38" s="9">
        <v>11.99</v>
      </c>
      <c r="Y38" s="9">
        <v>11.46</v>
      </c>
      <c r="Z38" s="9">
        <v>14.41</v>
      </c>
      <c r="AB38" s="13" t="s">
        <v>120</v>
      </c>
      <c r="AC38" s="19" t="str">
        <f t="shared" si="5"/>
        <v>0.2420</v>
      </c>
      <c r="AD38">
        <v>0.24199999999999999</v>
      </c>
    </row>
    <row r="39" spans="5:31" x14ac:dyDescent="0.3">
      <c r="E39" s="51"/>
      <c r="F39" s="51"/>
      <c r="G39" s="1" t="s">
        <v>55</v>
      </c>
      <c r="H39" s="41">
        <v>64.53</v>
      </c>
      <c r="I39" s="41">
        <v>39.94</v>
      </c>
      <c r="J39" s="41">
        <f t="shared" si="0"/>
        <v>88.75555555555556</v>
      </c>
      <c r="K39" s="41">
        <v>45</v>
      </c>
      <c r="L39" s="1">
        <v>1.19</v>
      </c>
      <c r="M39" s="1">
        <v>1.43</v>
      </c>
      <c r="N39" s="1">
        <v>63.28</v>
      </c>
      <c r="O39" s="7">
        <f t="shared" si="1"/>
        <v>5.3131821998320738</v>
      </c>
      <c r="P39" s="1">
        <v>18.77</v>
      </c>
      <c r="Q39" s="7">
        <f t="shared" si="2"/>
        <v>41.711111111111109</v>
      </c>
      <c r="R39" s="1">
        <v>64.28</v>
      </c>
      <c r="S39" s="41">
        <f t="shared" si="3"/>
        <v>69.735006973500703</v>
      </c>
      <c r="T39" s="15">
        <v>3517.1019999999999</v>
      </c>
      <c r="U39" s="2">
        <v>121</v>
      </c>
      <c r="V39" s="1">
        <v>6</v>
      </c>
      <c r="W39" s="18">
        <f t="shared" si="4"/>
        <v>0.75506106216683255</v>
      </c>
      <c r="X39" s="9">
        <v>11.99</v>
      </c>
      <c r="Y39" s="9">
        <v>11.39</v>
      </c>
      <c r="Z39" s="9">
        <v>14.33</v>
      </c>
      <c r="AB39" s="13" t="s">
        <v>121</v>
      </c>
      <c r="AC39" s="19" t="str">
        <f t="shared" si="5"/>
        <v>0.2409</v>
      </c>
      <c r="AD39">
        <v>0.2409</v>
      </c>
    </row>
    <row r="40" spans="5:31" x14ac:dyDescent="0.3">
      <c r="E40" s="51"/>
      <c r="F40" s="51"/>
      <c r="G40" s="1" t="s">
        <v>56</v>
      </c>
      <c r="H40" s="41">
        <v>56.54</v>
      </c>
      <c r="I40" s="41">
        <v>38.11</v>
      </c>
      <c r="J40" s="41">
        <f t="shared" si="0"/>
        <v>84.688888888888897</v>
      </c>
      <c r="K40" s="41">
        <v>45.21</v>
      </c>
      <c r="L40" s="1">
        <v>1.1499999999999999</v>
      </c>
      <c r="M40" s="1">
        <v>1.26</v>
      </c>
      <c r="N40" s="1">
        <v>66.39</v>
      </c>
      <c r="O40" s="7">
        <f t="shared" si="1"/>
        <v>5.5743073047858944</v>
      </c>
      <c r="P40" s="1">
        <v>19.02</v>
      </c>
      <c r="Q40" s="7">
        <f t="shared" si="2"/>
        <v>42.266666666666666</v>
      </c>
      <c r="R40" s="1">
        <v>56.25</v>
      </c>
      <c r="S40" s="41">
        <f t="shared" si="3"/>
        <v>79.589671029359749</v>
      </c>
      <c r="T40" s="15">
        <v>3129.471</v>
      </c>
      <c r="U40" s="2">
        <v>121</v>
      </c>
      <c r="V40" s="1">
        <v>6</v>
      </c>
      <c r="W40" s="18">
        <f t="shared" si="4"/>
        <v>0.7911953883421905</v>
      </c>
      <c r="X40" s="9">
        <v>11.99</v>
      </c>
      <c r="Y40" s="9">
        <v>11.45</v>
      </c>
      <c r="Z40" s="9">
        <v>13.82</v>
      </c>
      <c r="AB40" s="13" t="s">
        <v>122</v>
      </c>
      <c r="AC40" s="19" t="str">
        <f t="shared" si="5"/>
        <v>0.2089</v>
      </c>
      <c r="AD40">
        <v>0.2089</v>
      </c>
    </row>
    <row r="41" spans="5:31" x14ac:dyDescent="0.3">
      <c r="E41" s="51"/>
      <c r="F41" s="51"/>
      <c r="G41" s="1" t="s">
        <v>57</v>
      </c>
      <c r="H41" s="41">
        <v>55.1</v>
      </c>
      <c r="I41" s="41">
        <v>36.04</v>
      </c>
      <c r="J41" s="41">
        <f t="shared" si="0"/>
        <v>80.088888888888889</v>
      </c>
      <c r="K41" s="41">
        <v>45.08</v>
      </c>
      <c r="L41" s="1">
        <v>1.22</v>
      </c>
      <c r="M41" s="1">
        <v>1.22</v>
      </c>
      <c r="N41" s="1">
        <v>84.77</v>
      </c>
      <c r="O41" s="7">
        <f t="shared" si="1"/>
        <v>7.1175482787573463</v>
      </c>
      <c r="P41" s="1">
        <v>24.93</v>
      </c>
      <c r="Q41" s="7">
        <f t="shared" si="2"/>
        <v>55.400000000000006</v>
      </c>
      <c r="R41" s="1">
        <v>50</v>
      </c>
      <c r="S41" s="41">
        <f t="shared" si="3"/>
        <v>81.669691470054445</v>
      </c>
      <c r="T41" s="15">
        <v>2858.56</v>
      </c>
      <c r="U41" s="2">
        <v>121</v>
      </c>
      <c r="V41" s="1">
        <v>6</v>
      </c>
      <c r="W41" s="18">
        <f t="shared" si="4"/>
        <v>0.74138389378289493</v>
      </c>
      <c r="X41" s="9">
        <v>11.99</v>
      </c>
      <c r="Y41" s="9">
        <v>11.4</v>
      </c>
      <c r="Z41" s="9">
        <v>14.62</v>
      </c>
      <c r="AB41" s="13" t="s">
        <v>123</v>
      </c>
      <c r="AC41" s="19" t="str">
        <f t="shared" si="5"/>
        <v>0.0865</v>
      </c>
      <c r="AD41">
        <v>8.6499999999999994E-2</v>
      </c>
    </row>
    <row r="42" spans="5:31" x14ac:dyDescent="0.3">
      <c r="E42" s="51"/>
      <c r="F42" s="51"/>
      <c r="G42" s="1" t="s">
        <v>58</v>
      </c>
      <c r="H42" s="41">
        <v>90.14</v>
      </c>
      <c r="I42" s="41">
        <v>38.659999999999997</v>
      </c>
      <c r="J42" s="41">
        <f t="shared" si="0"/>
        <v>85.911111111111111</v>
      </c>
      <c r="K42" s="41">
        <v>47.83</v>
      </c>
      <c r="L42" s="1">
        <v>1.49</v>
      </c>
      <c r="M42" s="1">
        <v>2</v>
      </c>
      <c r="N42" s="1">
        <v>75.099999999999994</v>
      </c>
      <c r="O42" s="7">
        <f t="shared" si="1"/>
        <v>6.3056255247691011</v>
      </c>
      <c r="P42" s="1">
        <v>23.09</v>
      </c>
      <c r="Q42" s="7">
        <f t="shared" si="2"/>
        <v>51.31111111111111</v>
      </c>
      <c r="R42" s="1">
        <v>90</v>
      </c>
      <c r="S42" s="41">
        <f t="shared" si="3"/>
        <v>49.92234302196583</v>
      </c>
      <c r="T42" s="15">
        <v>6069.4870000000001</v>
      </c>
      <c r="U42" s="2">
        <v>121</v>
      </c>
      <c r="V42" s="1">
        <v>6</v>
      </c>
      <c r="W42" s="18">
        <f t="shared" si="4"/>
        <v>0.64253292450689126</v>
      </c>
      <c r="X42" s="9">
        <v>11.99</v>
      </c>
      <c r="Y42" s="9">
        <v>11.73</v>
      </c>
      <c r="Z42" s="9">
        <v>17.86</v>
      </c>
      <c r="AB42" s="13" t="s">
        <v>124</v>
      </c>
      <c r="AC42" s="19" t="str">
        <f t="shared" si="5"/>
        <v>0.2459</v>
      </c>
      <c r="AD42">
        <v>0.24590000000000001</v>
      </c>
    </row>
    <row r="43" spans="5:31" x14ac:dyDescent="0.3">
      <c r="E43" s="51"/>
      <c r="F43" s="51" t="s">
        <v>59</v>
      </c>
      <c r="G43" s="1" t="s">
        <v>60</v>
      </c>
      <c r="H43" s="41">
        <v>90.02</v>
      </c>
      <c r="I43" s="41">
        <v>39.340000000000003</v>
      </c>
      <c r="J43" s="41">
        <f t="shared" si="0"/>
        <v>87.422222222222231</v>
      </c>
      <c r="K43" s="41">
        <v>45.8</v>
      </c>
      <c r="L43" s="1">
        <v>1.1599999999999999</v>
      </c>
      <c r="M43" s="1">
        <v>2</v>
      </c>
      <c r="N43" s="1">
        <v>58.5</v>
      </c>
      <c r="O43" s="7">
        <f t="shared" si="1"/>
        <v>4.9118387909319896</v>
      </c>
      <c r="P43" s="1">
        <v>23.84</v>
      </c>
      <c r="Q43" s="7">
        <f t="shared" si="2"/>
        <v>52.977777777777781</v>
      </c>
      <c r="R43" s="1">
        <v>90</v>
      </c>
      <c r="S43" s="41">
        <f t="shared" si="3"/>
        <v>49.98889135747612</v>
      </c>
      <c r="T43" s="15">
        <v>5240.5770000000002</v>
      </c>
      <c r="U43" s="2">
        <v>79</v>
      </c>
      <c r="V43" s="1">
        <v>6</v>
      </c>
      <c r="W43" s="18">
        <f t="shared" si="4"/>
        <v>0.80055220505656022</v>
      </c>
      <c r="X43" s="9">
        <v>11.99</v>
      </c>
      <c r="Y43" s="9">
        <v>11.53</v>
      </c>
      <c r="Z43" s="9">
        <v>13.85</v>
      </c>
      <c r="AB43" s="13" t="s">
        <v>125</v>
      </c>
      <c r="AC43" s="19" t="str">
        <f t="shared" si="5"/>
        <v>0.2701</v>
      </c>
      <c r="AD43">
        <v>0.27010000000000001</v>
      </c>
      <c r="AE43">
        <f>AVERAGE(AD43:AD47)</f>
        <v>0.22206000000000001</v>
      </c>
    </row>
    <row r="44" spans="5:31" x14ac:dyDescent="0.3">
      <c r="E44" s="51"/>
      <c r="F44" s="51"/>
      <c r="G44" s="1" t="s">
        <v>61</v>
      </c>
      <c r="H44" s="41">
        <v>75.63</v>
      </c>
      <c r="I44" s="41">
        <v>40.200000000000003</v>
      </c>
      <c r="J44" s="41">
        <f t="shared" si="0"/>
        <v>89.333333333333343</v>
      </c>
      <c r="K44" s="41">
        <v>45.36</v>
      </c>
      <c r="L44" s="1">
        <v>1.08</v>
      </c>
      <c r="M44" s="1">
        <v>1.68</v>
      </c>
      <c r="N44" s="1">
        <v>54.8</v>
      </c>
      <c r="O44" s="7">
        <f t="shared" si="1"/>
        <v>4.601175482787573</v>
      </c>
      <c r="P44" s="1">
        <v>18.88</v>
      </c>
      <c r="Q44" s="7">
        <f t="shared" si="2"/>
        <v>41.955555555555549</v>
      </c>
      <c r="R44" s="1">
        <v>75</v>
      </c>
      <c r="S44" s="41">
        <f t="shared" si="3"/>
        <v>59.500198333994447</v>
      </c>
      <c r="T44" s="15">
        <v>4311.7290000000003</v>
      </c>
      <c r="U44" s="2">
        <v>113</v>
      </c>
      <c r="V44" s="1">
        <v>6</v>
      </c>
      <c r="W44" s="18">
        <f t="shared" si="4"/>
        <v>0.84664754064601166</v>
      </c>
      <c r="X44" s="9">
        <v>11.99</v>
      </c>
      <c r="Y44" s="9">
        <v>11.47</v>
      </c>
      <c r="Z44" s="9">
        <v>12.96</v>
      </c>
      <c r="AB44" s="13" t="s">
        <v>115</v>
      </c>
      <c r="AC44" s="19" t="str">
        <f t="shared" si="5"/>
        <v>0.2685</v>
      </c>
      <c r="AD44">
        <v>0.26850000000000002</v>
      </c>
    </row>
    <row r="45" spans="5:31" x14ac:dyDescent="0.3">
      <c r="E45" s="51"/>
      <c r="F45" s="51"/>
      <c r="G45" s="1" t="s">
        <v>62</v>
      </c>
      <c r="H45" s="41">
        <v>64.930000000000007</v>
      </c>
      <c r="I45" s="41">
        <v>40.78</v>
      </c>
      <c r="J45" s="41">
        <f t="shared" si="0"/>
        <v>90.62222222222222</v>
      </c>
      <c r="K45" s="41">
        <v>45</v>
      </c>
      <c r="L45" s="1">
        <v>1.07</v>
      </c>
      <c r="M45" s="1">
        <v>1.44</v>
      </c>
      <c r="N45" s="1">
        <v>57.26</v>
      </c>
      <c r="O45" s="7">
        <f t="shared" si="1"/>
        <v>4.8077246011754822</v>
      </c>
      <c r="P45" s="1">
        <v>17.43</v>
      </c>
      <c r="Q45" s="7">
        <f t="shared" si="2"/>
        <v>38.733333333333334</v>
      </c>
      <c r="R45" s="1">
        <v>64.28</v>
      </c>
      <c r="S45" s="41">
        <f t="shared" si="3"/>
        <v>69.305405821654077</v>
      </c>
      <c r="T45" s="15">
        <v>3679.0030000000002</v>
      </c>
      <c r="U45" s="2">
        <v>121</v>
      </c>
      <c r="V45" s="1">
        <v>6</v>
      </c>
      <c r="W45" s="18">
        <f t="shared" si="4"/>
        <v>0.84137053039274567</v>
      </c>
      <c r="X45" s="9">
        <v>11.99</v>
      </c>
      <c r="Y45" s="9">
        <v>11.39</v>
      </c>
      <c r="Z45" s="9">
        <v>12.86</v>
      </c>
      <c r="AB45" s="13" t="s">
        <v>116</v>
      </c>
      <c r="AC45" s="19" t="str">
        <f t="shared" si="5"/>
        <v>0.2679</v>
      </c>
      <c r="AD45">
        <v>0.26790000000000003</v>
      </c>
    </row>
    <row r="46" spans="5:31" x14ac:dyDescent="0.3">
      <c r="E46" s="51"/>
      <c r="F46" s="51"/>
      <c r="G46" s="1" t="s">
        <v>63</v>
      </c>
      <c r="H46" s="41">
        <v>56.89</v>
      </c>
      <c r="I46" s="41">
        <v>37.409999999999997</v>
      </c>
      <c r="J46" s="41">
        <f t="shared" si="0"/>
        <v>83.133333333333326</v>
      </c>
      <c r="K46" s="41">
        <v>45.18</v>
      </c>
      <c r="L46" s="1">
        <v>1.06</v>
      </c>
      <c r="M46" s="1">
        <v>1.26</v>
      </c>
      <c r="N46" s="1">
        <v>64.38</v>
      </c>
      <c r="O46" s="7">
        <f t="shared" si="1"/>
        <v>5.4055415617128455</v>
      </c>
      <c r="P46" s="1">
        <v>18.13</v>
      </c>
      <c r="Q46" s="7">
        <f t="shared" si="2"/>
        <v>40.288888888888884</v>
      </c>
      <c r="R46" s="1">
        <v>56.25</v>
      </c>
      <c r="S46" s="41">
        <f t="shared" si="3"/>
        <v>79.100017577781685</v>
      </c>
      <c r="T46" s="15">
        <v>3120.0320000000002</v>
      </c>
      <c r="U46" s="2">
        <v>121</v>
      </c>
      <c r="V46" s="1">
        <v>6</v>
      </c>
      <c r="W46" s="18">
        <f t="shared" si="4"/>
        <v>0.86616966726277689</v>
      </c>
      <c r="X46" s="9">
        <v>11.99</v>
      </c>
      <c r="Y46" s="9">
        <v>11.48</v>
      </c>
      <c r="Z46" s="9">
        <v>12.69</v>
      </c>
      <c r="AB46" s="13" t="s">
        <v>117</v>
      </c>
      <c r="AC46" s="19" t="str">
        <f t="shared" si="5"/>
        <v>0.2219</v>
      </c>
      <c r="AD46">
        <v>0.22189999999999999</v>
      </c>
    </row>
    <row r="47" spans="5:31" x14ac:dyDescent="0.3">
      <c r="E47" s="51"/>
      <c r="F47" s="51"/>
      <c r="G47" s="1" t="s">
        <v>64</v>
      </c>
      <c r="H47" s="41">
        <v>54.58</v>
      </c>
      <c r="I47" s="41">
        <v>35.83</v>
      </c>
      <c r="J47" s="41">
        <f t="shared" si="0"/>
        <v>79.62222222222222</v>
      </c>
      <c r="K47" s="41">
        <v>45.11</v>
      </c>
      <c r="L47" s="1">
        <v>1.25</v>
      </c>
      <c r="M47" s="1">
        <v>1.21</v>
      </c>
      <c r="N47" s="1">
        <v>82.68</v>
      </c>
      <c r="O47" s="7">
        <f t="shared" si="1"/>
        <v>6.9420654911838797</v>
      </c>
      <c r="P47" s="1">
        <v>25.01</v>
      </c>
      <c r="Q47" s="7">
        <f t="shared" si="2"/>
        <v>55.577777777777783</v>
      </c>
      <c r="R47" s="1">
        <v>50</v>
      </c>
      <c r="S47" s="41">
        <f t="shared" si="3"/>
        <v>82.447783070721883</v>
      </c>
      <c r="T47" s="15">
        <v>2823.35</v>
      </c>
      <c r="U47" s="2">
        <v>119</v>
      </c>
      <c r="V47" s="1">
        <v>6</v>
      </c>
      <c r="W47" s="18">
        <f t="shared" si="4"/>
        <v>0.72465673426500765</v>
      </c>
      <c r="X47" s="9">
        <v>11.99</v>
      </c>
      <c r="Y47" s="9">
        <v>11.42</v>
      </c>
      <c r="Z47" s="9">
        <v>15.01</v>
      </c>
      <c r="AB47" s="13" t="s">
        <v>118</v>
      </c>
      <c r="AC47" s="19" t="str">
        <f t="shared" si="5"/>
        <v>0.0819</v>
      </c>
      <c r="AD47">
        <v>8.1900000000000001E-2</v>
      </c>
    </row>
    <row r="48" spans="5:31" x14ac:dyDescent="0.3">
      <c r="E48" s="51"/>
      <c r="F48" s="51"/>
      <c r="G48" s="1" t="s">
        <v>65</v>
      </c>
      <c r="H48" s="41">
        <v>90.02</v>
      </c>
      <c r="I48" s="41">
        <v>38.75</v>
      </c>
      <c r="J48" s="41">
        <f t="shared" si="0"/>
        <v>86.111111111111114</v>
      </c>
      <c r="K48" s="41">
        <v>48.12</v>
      </c>
      <c r="L48" s="1">
        <v>1.39</v>
      </c>
      <c r="M48" s="1">
        <v>2</v>
      </c>
      <c r="N48" s="1">
        <v>70.25</v>
      </c>
      <c r="O48" s="7">
        <f t="shared" si="1"/>
        <v>5.8984047019311499</v>
      </c>
      <c r="P48" s="1">
        <v>22.71</v>
      </c>
      <c r="Q48" s="7">
        <f t="shared" si="2"/>
        <v>50.466666666666669</v>
      </c>
      <c r="R48" s="1">
        <v>90</v>
      </c>
      <c r="S48" s="41">
        <f t="shared" si="3"/>
        <v>49.98889135747612</v>
      </c>
      <c r="T48" s="15">
        <v>5416.3040000000001</v>
      </c>
      <c r="U48" s="2">
        <v>81</v>
      </c>
      <c r="V48" s="1">
        <v>6</v>
      </c>
      <c r="W48" s="18">
        <f t="shared" si="4"/>
        <v>0.69580652141214139</v>
      </c>
      <c r="X48" s="9">
        <v>11.99</v>
      </c>
      <c r="Y48" s="9">
        <v>11.8</v>
      </c>
      <c r="Z48" s="9">
        <v>16.690000000000001</v>
      </c>
      <c r="AB48" s="13" t="s">
        <v>114</v>
      </c>
      <c r="AC48" s="19" t="str">
        <f t="shared" si="5"/>
        <v>0.2782</v>
      </c>
      <c r="AD48">
        <v>0.2782</v>
      </c>
    </row>
    <row r="56" spans="8:17" x14ac:dyDescent="0.3">
      <c r="I56" s="9" t="s">
        <v>126</v>
      </c>
    </row>
    <row r="58" spans="8:17" x14ac:dyDescent="0.3">
      <c r="H58" s="9" t="s">
        <v>134</v>
      </c>
      <c r="I58" s="9" t="s">
        <v>127</v>
      </c>
      <c r="J58" s="10">
        <v>7.4</v>
      </c>
    </row>
    <row r="59" spans="8:17" x14ac:dyDescent="0.3">
      <c r="H59" s="9" t="s">
        <v>136</v>
      </c>
      <c r="I59" s="9" t="s">
        <v>128</v>
      </c>
      <c r="J59" s="20">
        <v>6</v>
      </c>
    </row>
    <row r="60" spans="8:17" x14ac:dyDescent="0.3">
      <c r="H60" s="9" t="s">
        <v>133</v>
      </c>
      <c r="I60" s="9" t="s">
        <v>129</v>
      </c>
      <c r="J60" s="10">
        <v>13.2</v>
      </c>
    </row>
    <row r="61" spans="8:17" x14ac:dyDescent="0.3">
      <c r="H61" s="9" t="s">
        <v>135</v>
      </c>
      <c r="I61" s="9" t="s">
        <v>130</v>
      </c>
      <c r="J61" s="20">
        <v>5.8</v>
      </c>
    </row>
    <row r="62" spans="8:17" x14ac:dyDescent="0.3">
      <c r="H62" s="9" t="s">
        <v>137</v>
      </c>
      <c r="I62" s="9" t="s">
        <v>131</v>
      </c>
      <c r="J62" s="10">
        <v>11.91</v>
      </c>
      <c r="N62" s="9">
        <v>4.8</v>
      </c>
      <c r="O62" s="10">
        <v>5.8</v>
      </c>
      <c r="P62" s="9">
        <v>50</v>
      </c>
      <c r="Q62" s="10">
        <v>58</v>
      </c>
    </row>
    <row r="63" spans="8:17" x14ac:dyDescent="0.3">
      <c r="I63" s="9" t="s">
        <v>132</v>
      </c>
      <c r="J63" s="10">
        <f>J59 + ((J62 - J58) * (J61 - J59) / (J60 - J58))</f>
        <v>5.8444827586206891</v>
      </c>
    </row>
  </sheetData>
  <mergeCells count="8">
    <mergeCell ref="F37:F42"/>
    <mergeCell ref="F43:F48"/>
    <mergeCell ref="E37:E48"/>
    <mergeCell ref="F10:F16"/>
    <mergeCell ref="F17:F24"/>
    <mergeCell ref="F25:F32"/>
    <mergeCell ref="F33:F36"/>
    <mergeCell ref="E10:E36"/>
  </mergeCells>
  <phoneticPr fontId="1" type="noConversion"/>
  <conditionalFormatting sqref="O1:O1048576">
    <cfRule type="cellIs" dxfId="37" priority="2" operator="greaterThan">
      <formula>5.8</formula>
    </cfRule>
  </conditionalFormatting>
  <conditionalFormatting sqref="Q1:Q1048576">
    <cfRule type="cellIs" dxfId="36" priority="1" operator="greaterThan">
      <formula>58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42B0-3BCB-4902-AE01-B30A6B864B31}">
  <dimension ref="C2:AC62"/>
  <sheetViews>
    <sheetView topLeftCell="D1" zoomScale="85" zoomScaleNormal="85" workbookViewId="0">
      <selection activeCell="AB14" sqref="AB14"/>
    </sheetView>
  </sheetViews>
  <sheetFormatPr defaultRowHeight="16.5" x14ac:dyDescent="0.3"/>
  <cols>
    <col min="3" max="3" width="9.75" bestFit="1" customWidth="1"/>
    <col min="4" max="4" width="20.75" bestFit="1" customWidth="1"/>
    <col min="14" max="14" width="15.625" bestFit="1" customWidth="1"/>
    <col min="16" max="16" width="13.375" bestFit="1" customWidth="1"/>
    <col min="17" max="17" width="19.375" bestFit="1" customWidth="1"/>
    <col min="18" max="19" width="13.5" bestFit="1" customWidth="1"/>
    <col min="24" max="24" width="15.75" bestFit="1" customWidth="1"/>
  </cols>
  <sheetData>
    <row r="2" spans="3:29" ht="17.25" thickBot="1" x14ac:dyDescent="0.35">
      <c r="C2">
        <v>4500</v>
      </c>
    </row>
    <row r="3" spans="3:29" ht="18" thickTop="1" thickBot="1" x14ac:dyDescent="0.35">
      <c r="C3">
        <v>45</v>
      </c>
      <c r="Y3" s="53" t="s">
        <v>207</v>
      </c>
      <c r="Z3" s="53" t="s">
        <v>208</v>
      </c>
      <c r="AA3" s="53" t="s">
        <v>209</v>
      </c>
      <c r="AB3" s="55" t="s">
        <v>210</v>
      </c>
      <c r="AC3" s="55"/>
    </row>
    <row r="4" spans="3:29" ht="18" thickTop="1" thickBot="1" x14ac:dyDescent="0.35">
      <c r="E4" s="3" t="s">
        <v>6</v>
      </c>
      <c r="F4" s="3" t="s">
        <v>13</v>
      </c>
      <c r="G4" s="6" t="s">
        <v>14</v>
      </c>
      <c r="H4" s="3" t="s">
        <v>7</v>
      </c>
      <c r="I4" s="4" t="s">
        <v>9</v>
      </c>
      <c r="J4" s="3" t="s">
        <v>10</v>
      </c>
      <c r="K4" s="5" t="s">
        <v>11</v>
      </c>
      <c r="O4" s="3" t="s">
        <v>6</v>
      </c>
      <c r="P4" s="3" t="s">
        <v>13</v>
      </c>
      <c r="Q4" s="6" t="s">
        <v>14</v>
      </c>
      <c r="R4" s="3" t="s">
        <v>7</v>
      </c>
      <c r="S4" s="4" t="s">
        <v>9</v>
      </c>
      <c r="T4" s="3" t="s">
        <v>10</v>
      </c>
      <c r="U4" s="5" t="s">
        <v>11</v>
      </c>
      <c r="X4" s="42"/>
      <c r="Y4" s="54"/>
      <c r="Z4" s="54"/>
      <c r="AA4" s="54"/>
      <c r="AB4" s="50" t="s">
        <v>211</v>
      </c>
      <c r="AC4" s="49" t="s">
        <v>212</v>
      </c>
    </row>
    <row r="5" spans="3:29" ht="17.25" thickTop="1" x14ac:dyDescent="0.3">
      <c r="C5" s="51" t="s">
        <v>16</v>
      </c>
      <c r="D5" s="1" t="s">
        <v>17</v>
      </c>
      <c r="E5" s="41">
        <v>90.28</v>
      </c>
      <c r="F5" s="41">
        <v>41.26</v>
      </c>
      <c r="G5" s="41">
        <f>(F5/$C$3)*100</f>
        <v>91.688888888888883</v>
      </c>
      <c r="H5" s="41">
        <v>48.58</v>
      </c>
      <c r="I5" s="41">
        <f>($C$2/E5)</f>
        <v>49.844926894107225</v>
      </c>
      <c r="J5" s="41">
        <v>5200.549</v>
      </c>
      <c r="K5" s="2">
        <v>121</v>
      </c>
      <c r="N5" s="1" t="s">
        <v>30</v>
      </c>
      <c r="O5" s="29">
        <v>90.01</v>
      </c>
      <c r="P5" s="29">
        <v>40.909999999999997</v>
      </c>
      <c r="Q5" s="29">
        <v>90.911111111111097</v>
      </c>
      <c r="R5" s="29">
        <v>48.58</v>
      </c>
      <c r="S5" s="29">
        <v>49.99444506165981</v>
      </c>
      <c r="T5" s="29">
        <v>4937.07</v>
      </c>
      <c r="U5">
        <v>121</v>
      </c>
      <c r="X5" s="43" t="s">
        <v>30</v>
      </c>
      <c r="Y5" s="44">
        <v>0.87</v>
      </c>
      <c r="Z5" s="44">
        <v>1.1399999999999999</v>
      </c>
      <c r="AA5" s="44">
        <v>2</v>
      </c>
      <c r="AB5" s="44">
        <v>4.9000000000000004</v>
      </c>
      <c r="AC5" s="44">
        <v>49.5</v>
      </c>
    </row>
    <row r="6" spans="3:29" x14ac:dyDescent="0.3">
      <c r="C6" s="51"/>
      <c r="D6" s="1" t="s">
        <v>18</v>
      </c>
      <c r="E6" s="41">
        <v>75.2</v>
      </c>
      <c r="F6" s="41">
        <v>42.13</v>
      </c>
      <c r="G6" s="41">
        <f t="shared" ref="G6:G30" si="0">(F6/$C$3)*100</f>
        <v>93.622222222222234</v>
      </c>
      <c r="H6" s="41">
        <v>46.19</v>
      </c>
      <c r="I6" s="41">
        <f t="shared" ref="I6:I30" si="1">($C$2/E6)</f>
        <v>59.840425531914889</v>
      </c>
      <c r="J6" s="41">
        <v>4582.0290000000005</v>
      </c>
      <c r="K6" s="2">
        <v>121</v>
      </c>
      <c r="N6" s="1" t="s">
        <v>31</v>
      </c>
      <c r="O6" s="29">
        <v>75.66</v>
      </c>
      <c r="P6" s="29">
        <v>42.96</v>
      </c>
      <c r="Q6" s="29">
        <v>95.466666666666669</v>
      </c>
      <c r="R6" s="29">
        <v>45.98</v>
      </c>
      <c r="S6" s="29">
        <v>59.476605868358448</v>
      </c>
      <c r="T6" s="29">
        <v>4068.8670000000002</v>
      </c>
      <c r="U6">
        <v>121</v>
      </c>
      <c r="X6" s="43" t="s">
        <v>31</v>
      </c>
      <c r="Y6" s="45">
        <v>0.97</v>
      </c>
      <c r="Z6" s="45">
        <v>1</v>
      </c>
      <c r="AA6" s="45">
        <v>1.68</v>
      </c>
      <c r="AB6" s="45">
        <v>4.3</v>
      </c>
      <c r="AC6" s="45">
        <v>43.4</v>
      </c>
    </row>
    <row r="7" spans="3:29" x14ac:dyDescent="0.3">
      <c r="C7" s="51"/>
      <c r="D7" s="1" t="s">
        <v>19</v>
      </c>
      <c r="E7" s="41">
        <v>64.489999999999995</v>
      </c>
      <c r="F7" s="41">
        <v>43.24</v>
      </c>
      <c r="G7" s="41">
        <f t="shared" si="0"/>
        <v>96.088888888888889</v>
      </c>
      <c r="H7" s="41">
        <v>46.33</v>
      </c>
      <c r="I7" s="41">
        <f t="shared" si="1"/>
        <v>69.778260195379133</v>
      </c>
      <c r="J7" s="41">
        <v>3658.9940000000001</v>
      </c>
      <c r="K7" s="2">
        <v>121</v>
      </c>
      <c r="N7" s="1" t="s">
        <v>32</v>
      </c>
      <c r="O7" s="29">
        <v>64.3</v>
      </c>
      <c r="P7" s="29">
        <v>43.45</v>
      </c>
      <c r="Q7" s="29">
        <v>96.555555555555557</v>
      </c>
      <c r="R7" s="29">
        <v>46.3</v>
      </c>
      <c r="S7" s="29">
        <v>69.984447900466563</v>
      </c>
      <c r="T7" s="29">
        <v>3396.89</v>
      </c>
      <c r="U7">
        <v>121</v>
      </c>
      <c r="X7" s="43" t="s">
        <v>32</v>
      </c>
      <c r="Y7" s="45">
        <v>0.96</v>
      </c>
      <c r="Z7" s="45">
        <v>1.03</v>
      </c>
      <c r="AA7" s="45">
        <v>1.43</v>
      </c>
      <c r="AB7" s="45">
        <v>4.3</v>
      </c>
      <c r="AC7" s="45">
        <v>41.6</v>
      </c>
    </row>
    <row r="8" spans="3:29" x14ac:dyDescent="0.3">
      <c r="C8" s="51"/>
      <c r="D8" s="1" t="s">
        <v>20</v>
      </c>
      <c r="E8" s="41">
        <v>56.65</v>
      </c>
      <c r="F8" s="41">
        <v>43.34</v>
      </c>
      <c r="G8" s="41">
        <f t="shared" si="0"/>
        <v>96.311111111111117</v>
      </c>
      <c r="H8" s="41">
        <v>45.56</v>
      </c>
      <c r="I8" s="41">
        <f t="shared" si="1"/>
        <v>79.435127978817306</v>
      </c>
      <c r="J8" s="41">
        <v>3142.2289999999998</v>
      </c>
      <c r="K8" s="2">
        <v>121</v>
      </c>
      <c r="N8" s="1" t="s">
        <v>33</v>
      </c>
      <c r="O8" s="29">
        <v>56.26</v>
      </c>
      <c r="P8" s="29">
        <v>43.37</v>
      </c>
      <c r="Q8" s="29">
        <v>96.37777777777778</v>
      </c>
      <c r="R8" s="29">
        <v>45.44</v>
      </c>
      <c r="S8" s="29">
        <v>79.985780305723424</v>
      </c>
      <c r="T8" s="29">
        <v>2851.694</v>
      </c>
      <c r="U8">
        <v>121</v>
      </c>
      <c r="X8" s="43" t="s">
        <v>33</v>
      </c>
      <c r="Y8" s="45">
        <v>0.95</v>
      </c>
      <c r="Z8" s="45">
        <v>1</v>
      </c>
      <c r="AA8" s="45">
        <v>1.25</v>
      </c>
      <c r="AB8" s="45">
        <v>4.5999999999999996</v>
      </c>
      <c r="AC8" s="45">
        <v>43.6</v>
      </c>
    </row>
    <row r="9" spans="3:29" ht="17.25" thickBot="1" x14ac:dyDescent="0.35">
      <c r="C9" s="51"/>
      <c r="D9" s="1" t="s">
        <v>21</v>
      </c>
      <c r="E9" s="41">
        <v>50.2</v>
      </c>
      <c r="F9" s="41">
        <v>43.82</v>
      </c>
      <c r="G9" s="41">
        <f t="shared" si="0"/>
        <v>97.37777777777778</v>
      </c>
      <c r="H9" s="41">
        <v>45.34</v>
      </c>
      <c r="I9" s="41">
        <f t="shared" si="1"/>
        <v>89.641434262948195</v>
      </c>
      <c r="J9" s="41">
        <v>2891.5309999999999</v>
      </c>
      <c r="K9" s="2">
        <v>121</v>
      </c>
      <c r="N9" s="1" t="s">
        <v>34</v>
      </c>
      <c r="O9" s="29">
        <v>50.02</v>
      </c>
      <c r="P9" s="29">
        <v>44.18</v>
      </c>
      <c r="Q9" s="29">
        <v>98.177777777777777</v>
      </c>
      <c r="R9" s="29">
        <v>45.14</v>
      </c>
      <c r="S9" s="29">
        <v>89.964014394242298</v>
      </c>
      <c r="T9" s="29">
        <v>2335.4</v>
      </c>
      <c r="U9">
        <v>121</v>
      </c>
      <c r="X9" s="43" t="s">
        <v>34</v>
      </c>
      <c r="Y9" s="46">
        <v>0.91</v>
      </c>
      <c r="Z9" s="46">
        <v>1.03</v>
      </c>
      <c r="AA9" s="46">
        <v>1.1100000000000001</v>
      </c>
      <c r="AB9" s="46">
        <v>7.4</v>
      </c>
      <c r="AC9" s="46">
        <v>53.4</v>
      </c>
    </row>
    <row r="10" spans="3:29" x14ac:dyDescent="0.3">
      <c r="C10" s="51" t="s">
        <v>43</v>
      </c>
      <c r="D10" s="1" t="s">
        <v>24</v>
      </c>
      <c r="E10" s="41">
        <v>90.12</v>
      </c>
      <c r="F10" s="41">
        <v>42.23</v>
      </c>
      <c r="G10" s="41">
        <f t="shared" si="0"/>
        <v>93.844444444444434</v>
      </c>
      <c r="H10" s="41">
        <v>48.69</v>
      </c>
      <c r="I10" s="41">
        <f t="shared" si="1"/>
        <v>49.933422103861517</v>
      </c>
      <c r="J10" s="41">
        <v>5188.5050000000001</v>
      </c>
      <c r="K10" s="2">
        <v>121</v>
      </c>
      <c r="N10" s="1" t="s">
        <v>24</v>
      </c>
      <c r="O10" s="29">
        <v>90.12</v>
      </c>
      <c r="P10" s="29">
        <v>42.23</v>
      </c>
      <c r="Q10" s="29">
        <v>93.844444444444434</v>
      </c>
      <c r="R10" s="29">
        <v>48.69</v>
      </c>
      <c r="S10" s="29">
        <v>49.933422103861517</v>
      </c>
      <c r="T10" s="29">
        <v>5188.5050000000001</v>
      </c>
      <c r="U10">
        <v>121</v>
      </c>
      <c r="X10" s="43" t="s">
        <v>24</v>
      </c>
      <c r="Y10" s="44">
        <v>0.86</v>
      </c>
      <c r="Z10" s="44">
        <v>1.1499999999999999</v>
      </c>
      <c r="AA10" s="44">
        <v>2</v>
      </c>
      <c r="AB10" s="44">
        <v>4.9000000000000004</v>
      </c>
      <c r="AC10" s="44">
        <v>48.3</v>
      </c>
    </row>
    <row r="11" spans="3:29" x14ac:dyDescent="0.3">
      <c r="C11" s="51"/>
      <c r="D11" s="1" t="s">
        <v>25</v>
      </c>
      <c r="E11" s="41">
        <v>75.069999999999993</v>
      </c>
      <c r="F11" s="41">
        <v>43.11</v>
      </c>
      <c r="G11" s="41">
        <f t="shared" si="0"/>
        <v>95.8</v>
      </c>
      <c r="H11" s="41">
        <v>46.87</v>
      </c>
      <c r="I11" s="41">
        <f t="shared" si="1"/>
        <v>59.944052217929936</v>
      </c>
      <c r="J11" s="41">
        <v>4311.72</v>
      </c>
      <c r="K11" s="2">
        <v>121</v>
      </c>
      <c r="N11" s="1" t="s">
        <v>25</v>
      </c>
      <c r="O11" s="29">
        <v>75.069999999999993</v>
      </c>
      <c r="P11" s="29">
        <v>43.11</v>
      </c>
      <c r="Q11" s="29">
        <v>95.8</v>
      </c>
      <c r="R11" s="29">
        <v>46.87</v>
      </c>
      <c r="S11" s="29">
        <v>59.944052217929936</v>
      </c>
      <c r="T11" s="29">
        <v>4311.72</v>
      </c>
      <c r="U11">
        <v>121</v>
      </c>
      <c r="X11" s="43" t="s">
        <v>25</v>
      </c>
      <c r="Y11" s="45">
        <v>0.94</v>
      </c>
      <c r="Z11" s="45">
        <v>1.05</v>
      </c>
      <c r="AA11" s="45">
        <v>1.67</v>
      </c>
      <c r="AB11" s="45">
        <v>4.4000000000000004</v>
      </c>
      <c r="AC11" s="45">
        <v>39.799999999999997</v>
      </c>
    </row>
    <row r="12" spans="3:29" x14ac:dyDescent="0.3">
      <c r="C12" s="51"/>
      <c r="D12" s="1" t="s">
        <v>26</v>
      </c>
      <c r="E12" s="41">
        <v>64.680000000000007</v>
      </c>
      <c r="F12" s="41">
        <v>43.63</v>
      </c>
      <c r="G12" s="41">
        <f t="shared" si="0"/>
        <v>96.955555555555563</v>
      </c>
      <c r="H12" s="41">
        <v>46.46</v>
      </c>
      <c r="I12" s="41">
        <f t="shared" si="1"/>
        <v>69.573283858998138</v>
      </c>
      <c r="J12" s="41">
        <v>3624.6120000000001</v>
      </c>
      <c r="K12" s="2">
        <v>121</v>
      </c>
      <c r="N12" s="1" t="s">
        <v>26</v>
      </c>
      <c r="O12" s="29">
        <v>64.680000000000007</v>
      </c>
      <c r="P12" s="29">
        <v>43.63</v>
      </c>
      <c r="Q12" s="29">
        <v>96.955555555555563</v>
      </c>
      <c r="R12" s="29">
        <v>46.46</v>
      </c>
      <c r="S12" s="29">
        <v>69.573283858998138</v>
      </c>
      <c r="T12" s="29">
        <v>3624.6120000000001</v>
      </c>
      <c r="U12">
        <v>121</v>
      </c>
      <c r="X12" s="43" t="s">
        <v>26</v>
      </c>
      <c r="Y12" s="45">
        <v>0.95</v>
      </c>
      <c r="Z12" s="45">
        <v>1.04</v>
      </c>
      <c r="AA12" s="45">
        <v>1.44</v>
      </c>
      <c r="AB12" s="45">
        <v>4.3</v>
      </c>
      <c r="AC12" s="45">
        <v>39.299999999999997</v>
      </c>
    </row>
    <row r="13" spans="3:29" x14ac:dyDescent="0.3">
      <c r="C13" s="51"/>
      <c r="D13" s="1" t="s">
        <v>27</v>
      </c>
      <c r="E13" s="41">
        <v>56.38</v>
      </c>
      <c r="F13" s="41">
        <v>43.63</v>
      </c>
      <c r="G13" s="41">
        <f t="shared" si="0"/>
        <v>96.955555555555563</v>
      </c>
      <c r="H13" s="41">
        <v>45.59</v>
      </c>
      <c r="I13" s="41">
        <f t="shared" si="1"/>
        <v>79.815537424618654</v>
      </c>
      <c r="J13" s="41">
        <v>3119.3180000000002</v>
      </c>
      <c r="K13" s="2">
        <v>121</v>
      </c>
      <c r="N13" s="1" t="s">
        <v>27</v>
      </c>
      <c r="O13" s="29">
        <v>56.38</v>
      </c>
      <c r="P13" s="29">
        <v>43.63</v>
      </c>
      <c r="Q13" s="29">
        <v>96.955555555555563</v>
      </c>
      <c r="R13" s="29">
        <v>45.59</v>
      </c>
      <c r="S13" s="29">
        <v>79.815537424618654</v>
      </c>
      <c r="T13" s="29">
        <v>3119.3180000000002</v>
      </c>
      <c r="U13">
        <v>121</v>
      </c>
      <c r="X13" s="43" t="s">
        <v>27</v>
      </c>
      <c r="Y13" s="45">
        <v>0.96</v>
      </c>
      <c r="Z13" s="45">
        <v>1.01</v>
      </c>
      <c r="AA13" s="45">
        <v>1.25</v>
      </c>
      <c r="AB13" s="45">
        <v>4.5</v>
      </c>
      <c r="AC13" s="45">
        <v>38.700000000000003</v>
      </c>
    </row>
    <row r="14" spans="3:29" ht="17.25" thickBot="1" x14ac:dyDescent="0.35">
      <c r="C14" s="51"/>
      <c r="D14" s="1" t="s">
        <v>28</v>
      </c>
      <c r="E14" s="41">
        <v>50.53</v>
      </c>
      <c r="F14" s="41">
        <v>44.19</v>
      </c>
      <c r="G14" s="41">
        <f t="shared" si="0"/>
        <v>98.2</v>
      </c>
      <c r="H14" s="41">
        <v>45.19</v>
      </c>
      <c r="I14" s="41">
        <f t="shared" si="1"/>
        <v>89.056006332871561</v>
      </c>
      <c r="J14" s="41">
        <v>2738.3870000000002</v>
      </c>
      <c r="K14" s="2">
        <v>121</v>
      </c>
      <c r="N14" s="1" t="s">
        <v>28</v>
      </c>
      <c r="O14" s="29">
        <v>50.53</v>
      </c>
      <c r="P14" s="29">
        <v>44.19</v>
      </c>
      <c r="Q14" s="29">
        <v>98.2</v>
      </c>
      <c r="R14" s="29">
        <v>45.19</v>
      </c>
      <c r="S14" s="29">
        <v>89.056006332871561</v>
      </c>
      <c r="T14" s="29">
        <v>2738.3870000000002</v>
      </c>
      <c r="U14">
        <v>121</v>
      </c>
      <c r="X14" s="43" t="s">
        <v>28</v>
      </c>
      <c r="Y14" s="46">
        <v>0.96</v>
      </c>
      <c r="Z14" s="46">
        <v>0.99</v>
      </c>
      <c r="AA14" s="46">
        <v>1.1200000000000001</v>
      </c>
      <c r="AB14" s="46" t="s">
        <v>213</v>
      </c>
      <c r="AC14" s="46">
        <v>40.200000000000003</v>
      </c>
    </row>
    <row r="15" spans="3:29" ht="17.25" thickTop="1" x14ac:dyDescent="0.3">
      <c r="C15" s="51" t="s">
        <v>44</v>
      </c>
      <c r="D15" s="1" t="s">
        <v>30</v>
      </c>
      <c r="E15" s="41">
        <v>90.01</v>
      </c>
      <c r="F15" s="41">
        <v>40.909999999999997</v>
      </c>
      <c r="G15" s="41">
        <f t="shared" si="0"/>
        <v>90.911111111111097</v>
      </c>
      <c r="H15" s="41">
        <v>48.58</v>
      </c>
      <c r="I15" s="41">
        <f t="shared" si="1"/>
        <v>49.99444506165981</v>
      </c>
      <c r="J15" s="41">
        <v>4937.07</v>
      </c>
      <c r="K15" s="2">
        <v>121</v>
      </c>
      <c r="N15" s="1" t="s">
        <v>17</v>
      </c>
      <c r="O15" s="29">
        <v>90.28</v>
      </c>
      <c r="P15" s="29">
        <v>41.26</v>
      </c>
      <c r="Q15" s="29">
        <v>91.688888888888883</v>
      </c>
      <c r="R15" s="29">
        <v>48.58</v>
      </c>
      <c r="S15" s="29">
        <v>49.844926894107225</v>
      </c>
      <c r="T15" s="29">
        <v>5200.549</v>
      </c>
      <c r="U15">
        <v>121</v>
      </c>
      <c r="X15" s="43" t="s">
        <v>17</v>
      </c>
      <c r="Y15" s="47">
        <v>0.86</v>
      </c>
      <c r="Z15" s="47">
        <v>1.1499999999999999</v>
      </c>
      <c r="AA15" s="47">
        <v>2.0099999999999998</v>
      </c>
      <c r="AB15" s="47">
        <v>4.9000000000000004</v>
      </c>
      <c r="AC15" s="47">
        <v>48.4</v>
      </c>
    </row>
    <row r="16" spans="3:29" x14ac:dyDescent="0.3">
      <c r="C16" s="51"/>
      <c r="D16" s="1" t="s">
        <v>31</v>
      </c>
      <c r="E16" s="41">
        <v>75.66</v>
      </c>
      <c r="F16" s="41">
        <v>42.96</v>
      </c>
      <c r="G16" s="41">
        <f t="shared" si="0"/>
        <v>95.466666666666669</v>
      </c>
      <c r="H16" s="41">
        <v>45.98</v>
      </c>
      <c r="I16" s="41">
        <f t="shared" si="1"/>
        <v>59.476605868358448</v>
      </c>
      <c r="J16" s="41">
        <v>4068.8670000000002</v>
      </c>
      <c r="K16" s="2">
        <v>121</v>
      </c>
      <c r="N16" s="1" t="s">
        <v>18</v>
      </c>
      <c r="O16" s="29">
        <v>75.2</v>
      </c>
      <c r="P16" s="29">
        <v>42.13</v>
      </c>
      <c r="Q16" s="29">
        <v>93.622222222222234</v>
      </c>
      <c r="R16" s="29">
        <v>46.19</v>
      </c>
      <c r="S16" s="29">
        <v>59.840425531914889</v>
      </c>
      <c r="T16" s="29">
        <v>4582.0290000000005</v>
      </c>
      <c r="U16">
        <v>121</v>
      </c>
      <c r="X16" s="43" t="s">
        <v>18</v>
      </c>
      <c r="Y16" s="45">
        <v>0.96</v>
      </c>
      <c r="Z16" s="45">
        <v>1.01</v>
      </c>
      <c r="AA16" s="45">
        <v>1.67</v>
      </c>
      <c r="AB16" s="45">
        <v>4.3</v>
      </c>
      <c r="AC16" s="45">
        <v>41</v>
      </c>
    </row>
    <row r="17" spans="3:29" x14ac:dyDescent="0.3">
      <c r="C17" s="51"/>
      <c r="D17" s="1" t="s">
        <v>32</v>
      </c>
      <c r="E17" s="41">
        <v>64.3</v>
      </c>
      <c r="F17" s="41">
        <v>43.45</v>
      </c>
      <c r="G17" s="41">
        <f t="shared" si="0"/>
        <v>96.555555555555557</v>
      </c>
      <c r="H17" s="41">
        <v>46.3</v>
      </c>
      <c r="I17" s="41">
        <f t="shared" si="1"/>
        <v>69.984447900466563</v>
      </c>
      <c r="J17" s="41">
        <v>3396.89</v>
      </c>
      <c r="K17" s="2">
        <v>121</v>
      </c>
      <c r="N17" s="1" t="s">
        <v>19</v>
      </c>
      <c r="O17" s="29">
        <v>64.489999999999995</v>
      </c>
      <c r="P17" s="29">
        <v>43.24</v>
      </c>
      <c r="Q17" s="29">
        <v>96.088888888888889</v>
      </c>
      <c r="R17" s="29">
        <v>46.33</v>
      </c>
      <c r="S17" s="29">
        <v>69.778260195379133</v>
      </c>
      <c r="T17" s="29">
        <v>3658.9940000000001</v>
      </c>
      <c r="U17">
        <v>121</v>
      </c>
      <c r="X17" s="43" t="s">
        <v>19</v>
      </c>
      <c r="Y17" s="45">
        <v>0.96</v>
      </c>
      <c r="Z17" s="45">
        <v>1.04</v>
      </c>
      <c r="AA17" s="45">
        <v>1.43</v>
      </c>
      <c r="AB17" s="45">
        <v>4.3</v>
      </c>
      <c r="AC17" s="45">
        <v>39.6</v>
      </c>
    </row>
    <row r="18" spans="3:29" x14ac:dyDescent="0.3">
      <c r="C18" s="51"/>
      <c r="D18" s="1" t="s">
        <v>33</v>
      </c>
      <c r="E18" s="41">
        <v>56.26</v>
      </c>
      <c r="F18" s="41">
        <v>43.37</v>
      </c>
      <c r="G18" s="41">
        <f t="shared" si="0"/>
        <v>96.37777777777778</v>
      </c>
      <c r="H18" s="41">
        <v>45.44</v>
      </c>
      <c r="I18" s="41">
        <f t="shared" si="1"/>
        <v>79.985780305723424</v>
      </c>
      <c r="J18" s="41">
        <v>2851.694</v>
      </c>
      <c r="K18" s="2">
        <v>121</v>
      </c>
      <c r="N18" s="1" t="s">
        <v>20</v>
      </c>
      <c r="O18" s="29">
        <v>56.65</v>
      </c>
      <c r="P18" s="29">
        <v>43.34</v>
      </c>
      <c r="Q18" s="29">
        <v>96.311111111111117</v>
      </c>
      <c r="R18" s="29">
        <v>45.56</v>
      </c>
      <c r="S18" s="29">
        <v>79.435127978817306</v>
      </c>
      <c r="T18" s="29">
        <v>3142.2289999999998</v>
      </c>
      <c r="U18">
        <v>121</v>
      </c>
      <c r="X18" s="43" t="s">
        <v>20</v>
      </c>
      <c r="Y18" s="45">
        <v>0.96</v>
      </c>
      <c r="Z18" s="45">
        <v>1</v>
      </c>
      <c r="AA18" s="45">
        <v>1.26</v>
      </c>
      <c r="AB18" s="45">
        <v>4.5</v>
      </c>
      <c r="AC18" s="45">
        <v>39</v>
      </c>
    </row>
    <row r="19" spans="3:29" ht="17.25" thickBot="1" x14ac:dyDescent="0.35">
      <c r="C19" s="51"/>
      <c r="D19" s="1" t="s">
        <v>34</v>
      </c>
      <c r="E19" s="41">
        <v>50.02</v>
      </c>
      <c r="F19" s="41">
        <v>44.18</v>
      </c>
      <c r="G19" s="41">
        <f t="shared" si="0"/>
        <v>98.177777777777777</v>
      </c>
      <c r="H19" s="41">
        <v>45.14</v>
      </c>
      <c r="I19" s="41">
        <f t="shared" si="1"/>
        <v>89.964014394242298</v>
      </c>
      <c r="J19" s="41">
        <v>2335.4</v>
      </c>
      <c r="K19" s="2">
        <v>121</v>
      </c>
      <c r="N19" s="1" t="s">
        <v>21</v>
      </c>
      <c r="O19" s="29">
        <v>50.2</v>
      </c>
      <c r="P19" s="29">
        <v>43.82</v>
      </c>
      <c r="Q19" s="29">
        <v>97.37777777777778</v>
      </c>
      <c r="R19" s="29">
        <v>45.34</v>
      </c>
      <c r="S19" s="29">
        <v>89.641434262948195</v>
      </c>
      <c r="T19" s="29">
        <v>2891.5309999999999</v>
      </c>
      <c r="U19">
        <v>121</v>
      </c>
      <c r="X19" s="43" t="s">
        <v>21</v>
      </c>
      <c r="Y19" s="46">
        <v>0.95</v>
      </c>
      <c r="Z19" s="46">
        <v>1.02</v>
      </c>
      <c r="AA19" s="46">
        <v>1.1200000000000001</v>
      </c>
      <c r="AB19" s="46">
        <v>5.4</v>
      </c>
      <c r="AC19" s="46">
        <v>40.799999999999997</v>
      </c>
    </row>
    <row r="20" spans="3:29" ht="17.25" thickBot="1" x14ac:dyDescent="0.35">
      <c r="C20" s="1" t="s">
        <v>45</v>
      </c>
      <c r="D20" s="1" t="s">
        <v>39</v>
      </c>
      <c r="E20" s="41">
        <v>90.32</v>
      </c>
      <c r="F20" s="41">
        <v>41.25</v>
      </c>
      <c r="G20" s="41">
        <f t="shared" si="0"/>
        <v>91.666666666666657</v>
      </c>
      <c r="H20" s="41">
        <v>47.79</v>
      </c>
      <c r="I20" s="41">
        <f t="shared" si="1"/>
        <v>49.822852081488044</v>
      </c>
      <c r="J20" s="41">
        <v>5049.9399999999996</v>
      </c>
      <c r="K20" s="2">
        <v>121</v>
      </c>
      <c r="N20" s="1" t="s">
        <v>39</v>
      </c>
      <c r="O20" s="29">
        <v>90.32</v>
      </c>
      <c r="P20" s="29">
        <v>41.25</v>
      </c>
      <c r="Q20" s="29">
        <v>91.666666666666657</v>
      </c>
      <c r="R20" s="29">
        <v>47.79</v>
      </c>
      <c r="S20" s="29">
        <v>49.822852081488044</v>
      </c>
      <c r="T20" s="29">
        <v>5049.9399999999996</v>
      </c>
      <c r="U20">
        <v>121</v>
      </c>
      <c r="X20" s="43" t="s">
        <v>39</v>
      </c>
      <c r="Y20" s="48">
        <v>0.9</v>
      </c>
      <c r="Z20" s="48">
        <v>1.1000000000000001</v>
      </c>
      <c r="AA20" s="48">
        <v>2.0099999999999998</v>
      </c>
      <c r="AB20" s="48">
        <v>4.7</v>
      </c>
      <c r="AC20" s="48">
        <v>46.4</v>
      </c>
    </row>
    <row r="21" spans="3:29" x14ac:dyDescent="0.3">
      <c r="C21" s="51" t="s">
        <v>52</v>
      </c>
      <c r="D21" s="1" t="s">
        <v>53</v>
      </c>
      <c r="E21" s="41">
        <v>90.26</v>
      </c>
      <c r="F21" s="41">
        <v>38.04</v>
      </c>
      <c r="G21" s="41">
        <f t="shared" si="0"/>
        <v>84.533333333333331</v>
      </c>
      <c r="H21" s="41">
        <v>45.46</v>
      </c>
      <c r="I21" s="41">
        <f t="shared" si="1"/>
        <v>49.855971637491685</v>
      </c>
      <c r="J21" s="41">
        <v>5292.9849999999997</v>
      </c>
      <c r="K21" s="2">
        <v>121</v>
      </c>
      <c r="N21" s="1" t="s">
        <v>53</v>
      </c>
      <c r="O21" s="29">
        <v>90.26</v>
      </c>
      <c r="P21" s="29">
        <v>38.04</v>
      </c>
      <c r="Q21" s="29">
        <v>84.533333333333331</v>
      </c>
      <c r="R21" s="29">
        <v>45.46</v>
      </c>
      <c r="S21" s="29">
        <v>49.855971637491685</v>
      </c>
      <c r="T21" s="29">
        <v>5292.9849999999997</v>
      </c>
      <c r="U21">
        <v>121</v>
      </c>
      <c r="X21" s="43" t="s">
        <v>53</v>
      </c>
      <c r="Y21" s="44">
        <v>0.78</v>
      </c>
      <c r="Z21" s="44">
        <v>1.1599999999999999</v>
      </c>
      <c r="AA21" s="44">
        <v>2.0099999999999998</v>
      </c>
      <c r="AB21" s="44">
        <v>4.9000000000000004</v>
      </c>
      <c r="AC21" s="44">
        <v>43.8</v>
      </c>
    </row>
    <row r="22" spans="3:29" x14ac:dyDescent="0.3">
      <c r="C22" s="51"/>
      <c r="D22" s="1" t="s">
        <v>54</v>
      </c>
      <c r="E22" s="41">
        <v>75.5</v>
      </c>
      <c r="F22" s="41">
        <v>38.840000000000003</v>
      </c>
      <c r="G22" s="41">
        <f t="shared" si="0"/>
        <v>86.311111111111117</v>
      </c>
      <c r="H22" s="41">
        <v>45.34</v>
      </c>
      <c r="I22" s="41">
        <f t="shared" si="1"/>
        <v>59.602649006622514</v>
      </c>
      <c r="J22" s="41">
        <v>4283.6540000000005</v>
      </c>
      <c r="K22" s="2">
        <v>121</v>
      </c>
      <c r="N22" s="1" t="s">
        <v>54</v>
      </c>
      <c r="O22" s="29">
        <v>75.5</v>
      </c>
      <c r="P22" s="29">
        <v>38.840000000000003</v>
      </c>
      <c r="Q22" s="29">
        <v>86.311111111111117</v>
      </c>
      <c r="R22" s="29">
        <v>45.34</v>
      </c>
      <c r="S22" s="29">
        <v>59.602649006622514</v>
      </c>
      <c r="T22" s="29">
        <v>4283.6540000000005</v>
      </c>
      <c r="U22">
        <v>121</v>
      </c>
      <c r="X22" s="43" t="s">
        <v>54</v>
      </c>
      <c r="Y22" s="45">
        <v>0.76</v>
      </c>
      <c r="Z22" s="45">
        <v>1.2</v>
      </c>
      <c r="AA22" s="45">
        <v>1.68</v>
      </c>
      <c r="AB22" s="45">
        <v>5</v>
      </c>
      <c r="AC22" s="45">
        <v>41.8</v>
      </c>
    </row>
    <row r="23" spans="3:29" x14ac:dyDescent="0.3">
      <c r="C23" s="51"/>
      <c r="D23" s="1" t="s">
        <v>55</v>
      </c>
      <c r="E23" s="41">
        <v>64.53</v>
      </c>
      <c r="F23" s="41">
        <v>39.94</v>
      </c>
      <c r="G23" s="41">
        <f t="shared" si="0"/>
        <v>88.75555555555556</v>
      </c>
      <c r="H23" s="41">
        <v>45</v>
      </c>
      <c r="I23" s="41">
        <f t="shared" si="1"/>
        <v>69.735006973500703</v>
      </c>
      <c r="J23" s="41">
        <v>3517.1019999999999</v>
      </c>
      <c r="K23" s="2">
        <v>121</v>
      </c>
      <c r="N23" s="1" t="s">
        <v>55</v>
      </c>
      <c r="O23" s="29">
        <v>64.53</v>
      </c>
      <c r="P23" s="29">
        <v>39.94</v>
      </c>
      <c r="Q23" s="29">
        <v>88.75555555555556</v>
      </c>
      <c r="R23" s="29">
        <v>45</v>
      </c>
      <c r="S23" s="29">
        <v>69.735006973500703</v>
      </c>
      <c r="T23" s="29">
        <v>3517.1019999999999</v>
      </c>
      <c r="U23">
        <v>121</v>
      </c>
      <c r="X23" s="43" t="s">
        <v>55</v>
      </c>
      <c r="Y23" s="45">
        <v>0.76</v>
      </c>
      <c r="Z23" s="45">
        <v>1.19</v>
      </c>
      <c r="AA23" s="45">
        <v>1.43</v>
      </c>
      <c r="AB23" s="45">
        <v>5.3</v>
      </c>
      <c r="AC23" s="45">
        <v>41.7</v>
      </c>
    </row>
    <row r="24" spans="3:29" x14ac:dyDescent="0.3">
      <c r="C24" s="51"/>
      <c r="D24" s="1" t="s">
        <v>56</v>
      </c>
      <c r="E24" s="41">
        <v>56.54</v>
      </c>
      <c r="F24" s="41">
        <v>38.11</v>
      </c>
      <c r="G24" s="41">
        <f t="shared" si="0"/>
        <v>84.688888888888897</v>
      </c>
      <c r="H24" s="41">
        <v>45.21</v>
      </c>
      <c r="I24" s="41">
        <f t="shared" si="1"/>
        <v>79.589671029359749</v>
      </c>
      <c r="J24" s="41">
        <v>3129.471</v>
      </c>
      <c r="K24" s="2">
        <v>121</v>
      </c>
      <c r="N24" s="1" t="s">
        <v>56</v>
      </c>
      <c r="O24" s="29">
        <v>56.54</v>
      </c>
      <c r="P24" s="29">
        <v>38.11</v>
      </c>
      <c r="Q24" s="29">
        <v>84.688888888888897</v>
      </c>
      <c r="R24" s="29">
        <v>45.21</v>
      </c>
      <c r="S24" s="29">
        <v>79.589671029359749</v>
      </c>
      <c r="T24" s="29">
        <v>3129.471</v>
      </c>
      <c r="U24">
        <v>121</v>
      </c>
      <c r="X24" s="43" t="s">
        <v>56</v>
      </c>
      <c r="Y24" s="45">
        <v>0.79</v>
      </c>
      <c r="Z24" s="45">
        <v>1.1499999999999999</v>
      </c>
      <c r="AA24" s="45">
        <v>1.26</v>
      </c>
      <c r="AB24" s="45">
        <v>5.6</v>
      </c>
      <c r="AC24" s="45">
        <v>42.3</v>
      </c>
    </row>
    <row r="25" spans="3:29" ht="17.25" thickBot="1" x14ac:dyDescent="0.35">
      <c r="C25" s="51"/>
      <c r="D25" s="1" t="s">
        <v>57</v>
      </c>
      <c r="E25" s="41">
        <v>55.1</v>
      </c>
      <c r="F25" s="41">
        <v>36.04</v>
      </c>
      <c r="G25" s="41">
        <f t="shared" si="0"/>
        <v>80.088888888888889</v>
      </c>
      <c r="H25" s="41">
        <v>45.08</v>
      </c>
      <c r="I25" s="41">
        <f t="shared" si="1"/>
        <v>81.669691470054445</v>
      </c>
      <c r="J25" s="41">
        <v>2858.56</v>
      </c>
      <c r="K25" s="2">
        <v>121</v>
      </c>
      <c r="N25" s="1" t="s">
        <v>57</v>
      </c>
      <c r="O25" s="29">
        <v>55.1</v>
      </c>
      <c r="P25" s="29">
        <v>36.04</v>
      </c>
      <c r="Q25" s="29">
        <v>80.088888888888889</v>
      </c>
      <c r="R25" s="29">
        <v>45.08</v>
      </c>
      <c r="S25" s="29">
        <v>81.669691470054445</v>
      </c>
      <c r="T25" s="29">
        <v>2858.56</v>
      </c>
      <c r="U25">
        <v>121</v>
      </c>
      <c r="X25" s="43" t="s">
        <v>57</v>
      </c>
      <c r="Y25" s="46">
        <v>0.74</v>
      </c>
      <c r="Z25" s="46">
        <v>1.22</v>
      </c>
      <c r="AA25" s="46">
        <v>1.22</v>
      </c>
      <c r="AB25" s="46">
        <v>7.1</v>
      </c>
      <c r="AC25" s="46">
        <v>55.4</v>
      </c>
    </row>
    <row r="26" spans="3:29" x14ac:dyDescent="0.3">
      <c r="C26" s="51" t="s">
        <v>59</v>
      </c>
      <c r="D26" s="1" t="s">
        <v>60</v>
      </c>
      <c r="E26" s="41">
        <v>90.02</v>
      </c>
      <c r="F26" s="41">
        <v>39.340000000000003</v>
      </c>
      <c r="G26" s="41">
        <f t="shared" si="0"/>
        <v>87.422222222222231</v>
      </c>
      <c r="H26" s="41">
        <v>45.8</v>
      </c>
      <c r="I26" s="41">
        <f t="shared" si="1"/>
        <v>49.98889135747612</v>
      </c>
      <c r="J26" s="41">
        <v>5240.5770000000002</v>
      </c>
      <c r="K26" s="2">
        <v>79</v>
      </c>
      <c r="N26" s="1" t="s">
        <v>60</v>
      </c>
      <c r="O26" s="29">
        <v>90.02</v>
      </c>
      <c r="P26" s="29">
        <v>39.340000000000003</v>
      </c>
      <c r="Q26" s="29">
        <v>87.422222222222231</v>
      </c>
      <c r="R26" s="29">
        <v>45.8</v>
      </c>
      <c r="S26" s="29">
        <v>49.98889135747612</v>
      </c>
      <c r="T26" s="29">
        <v>5240.5770000000002</v>
      </c>
      <c r="U26">
        <v>79</v>
      </c>
      <c r="X26" s="43" t="s">
        <v>60</v>
      </c>
      <c r="Y26" s="44">
        <v>0.8</v>
      </c>
      <c r="Z26" s="44">
        <v>1.1599999999999999</v>
      </c>
      <c r="AA26" s="44">
        <v>2</v>
      </c>
      <c r="AB26" s="44">
        <v>4.9000000000000004</v>
      </c>
      <c r="AC26" s="44">
        <v>53</v>
      </c>
    </row>
    <row r="27" spans="3:29" x14ac:dyDescent="0.3">
      <c r="C27" s="51"/>
      <c r="D27" s="1" t="s">
        <v>61</v>
      </c>
      <c r="E27" s="41">
        <v>75.63</v>
      </c>
      <c r="F27" s="41">
        <v>40.200000000000003</v>
      </c>
      <c r="G27" s="41">
        <f t="shared" si="0"/>
        <v>89.333333333333343</v>
      </c>
      <c r="H27" s="41">
        <v>45.36</v>
      </c>
      <c r="I27" s="41">
        <f t="shared" si="1"/>
        <v>59.500198333994447</v>
      </c>
      <c r="J27" s="41">
        <v>4311.7290000000003</v>
      </c>
      <c r="K27" s="2">
        <v>113</v>
      </c>
      <c r="N27" s="1" t="s">
        <v>61</v>
      </c>
      <c r="O27" s="29">
        <v>75.63</v>
      </c>
      <c r="P27" s="29">
        <v>40.200000000000003</v>
      </c>
      <c r="Q27" s="29">
        <v>89.333333333333343</v>
      </c>
      <c r="R27" s="29">
        <v>45.36</v>
      </c>
      <c r="S27" s="29">
        <v>59.500198333994447</v>
      </c>
      <c r="T27" s="29">
        <v>4311.7290000000003</v>
      </c>
      <c r="U27">
        <v>113</v>
      </c>
      <c r="X27" s="43" t="s">
        <v>61</v>
      </c>
      <c r="Y27" s="45">
        <v>0.85</v>
      </c>
      <c r="Z27" s="45">
        <v>1.08</v>
      </c>
      <c r="AA27" s="45">
        <v>1.68</v>
      </c>
      <c r="AB27" s="45">
        <v>4.5999999999999996</v>
      </c>
      <c r="AC27" s="45">
        <v>42</v>
      </c>
    </row>
    <row r="28" spans="3:29" x14ac:dyDescent="0.3">
      <c r="C28" s="51"/>
      <c r="D28" s="1" t="s">
        <v>62</v>
      </c>
      <c r="E28" s="41">
        <v>64.930000000000007</v>
      </c>
      <c r="F28" s="41">
        <v>40.78</v>
      </c>
      <c r="G28" s="41">
        <f t="shared" si="0"/>
        <v>90.62222222222222</v>
      </c>
      <c r="H28" s="41">
        <v>45</v>
      </c>
      <c r="I28" s="41">
        <f t="shared" si="1"/>
        <v>69.305405821654077</v>
      </c>
      <c r="J28" s="41">
        <v>3679.0030000000002</v>
      </c>
      <c r="K28" s="2">
        <v>121</v>
      </c>
      <c r="N28" s="1" t="s">
        <v>62</v>
      </c>
      <c r="O28" s="29">
        <v>64.930000000000007</v>
      </c>
      <c r="P28" s="29">
        <v>40.78</v>
      </c>
      <c r="Q28" s="29">
        <v>90.62222222222222</v>
      </c>
      <c r="R28" s="29">
        <v>45</v>
      </c>
      <c r="S28" s="29">
        <v>69.305405821654077</v>
      </c>
      <c r="T28" s="29">
        <v>3679.0030000000002</v>
      </c>
      <c r="U28">
        <v>121</v>
      </c>
      <c r="X28" s="43" t="s">
        <v>62</v>
      </c>
      <c r="Y28" s="45">
        <v>0.84</v>
      </c>
      <c r="Z28" s="45">
        <v>1.07</v>
      </c>
      <c r="AA28" s="45">
        <v>1.44</v>
      </c>
      <c r="AB28" s="45">
        <v>4.8</v>
      </c>
      <c r="AC28" s="45">
        <v>38.700000000000003</v>
      </c>
    </row>
    <row r="29" spans="3:29" x14ac:dyDescent="0.3">
      <c r="C29" s="51"/>
      <c r="D29" s="1" t="s">
        <v>63</v>
      </c>
      <c r="E29" s="41">
        <v>56.89</v>
      </c>
      <c r="F29" s="41">
        <v>37.409999999999997</v>
      </c>
      <c r="G29" s="41">
        <f t="shared" si="0"/>
        <v>83.133333333333326</v>
      </c>
      <c r="H29" s="41">
        <v>45.18</v>
      </c>
      <c r="I29" s="41">
        <f t="shared" si="1"/>
        <v>79.100017577781685</v>
      </c>
      <c r="J29" s="41">
        <v>3120.0320000000002</v>
      </c>
      <c r="K29" s="2">
        <v>121</v>
      </c>
      <c r="N29" s="1" t="s">
        <v>63</v>
      </c>
      <c r="O29" s="29">
        <v>56.89</v>
      </c>
      <c r="P29" s="29">
        <v>37.409999999999997</v>
      </c>
      <c r="Q29" s="29">
        <v>83.133333333333326</v>
      </c>
      <c r="R29" s="29">
        <v>45.18</v>
      </c>
      <c r="S29" s="29">
        <v>79.100017577781685</v>
      </c>
      <c r="T29" s="29">
        <v>3120.0320000000002</v>
      </c>
      <c r="U29">
        <v>121</v>
      </c>
      <c r="X29" s="43" t="s">
        <v>63</v>
      </c>
      <c r="Y29" s="45">
        <v>0.87</v>
      </c>
      <c r="Z29" s="45">
        <v>1.06</v>
      </c>
      <c r="AA29" s="45">
        <v>1.26</v>
      </c>
      <c r="AB29" s="45">
        <v>5.4</v>
      </c>
      <c r="AC29" s="45">
        <v>40.299999999999997</v>
      </c>
    </row>
    <row r="30" spans="3:29" ht="17.25" thickBot="1" x14ac:dyDescent="0.35">
      <c r="C30" s="51"/>
      <c r="D30" s="1" t="s">
        <v>64</v>
      </c>
      <c r="E30" s="41">
        <v>54.58</v>
      </c>
      <c r="F30" s="41">
        <v>35.83</v>
      </c>
      <c r="G30" s="41">
        <f t="shared" si="0"/>
        <v>79.62222222222222</v>
      </c>
      <c r="H30" s="41">
        <v>45.11</v>
      </c>
      <c r="I30" s="41">
        <f t="shared" si="1"/>
        <v>82.447783070721883</v>
      </c>
      <c r="J30" s="41">
        <v>2823.35</v>
      </c>
      <c r="K30" s="2">
        <v>119</v>
      </c>
      <c r="N30" s="1" t="s">
        <v>64</v>
      </c>
      <c r="O30" s="29">
        <v>54.58</v>
      </c>
      <c r="P30" s="29">
        <v>35.83</v>
      </c>
      <c r="Q30" s="29">
        <v>79.62222222222222</v>
      </c>
      <c r="R30" s="29">
        <v>45.11</v>
      </c>
      <c r="S30" s="29">
        <v>82.447783070721883</v>
      </c>
      <c r="T30" s="29">
        <v>2823.35</v>
      </c>
      <c r="U30">
        <v>119</v>
      </c>
      <c r="X30" s="43" t="s">
        <v>64</v>
      </c>
      <c r="Y30" s="46">
        <v>0.72</v>
      </c>
      <c r="Z30" s="46">
        <v>1.25</v>
      </c>
      <c r="AA30" s="46">
        <v>1.21</v>
      </c>
      <c r="AB30" s="46">
        <v>6.9</v>
      </c>
      <c r="AC30" s="46">
        <v>55.6</v>
      </c>
    </row>
    <row r="31" spans="3:29" ht="17.25" thickTop="1" x14ac:dyDescent="0.3">
      <c r="F31" s="36">
        <f>AVERAGE(F5:F20)</f>
        <v>42.918750000000003</v>
      </c>
      <c r="G31" s="36">
        <f t="shared" ref="G31:J31" si="2">AVERAGE(G5:G20)</f>
        <v>95.375</v>
      </c>
      <c r="H31" s="36">
        <f t="shared" si="2"/>
        <v>46.501874999999991</v>
      </c>
      <c r="I31" s="36">
        <f t="shared" si="2"/>
        <v>68.505663900836566</v>
      </c>
      <c r="J31" s="36">
        <f t="shared" si="2"/>
        <v>3818.6084375000009</v>
      </c>
      <c r="Y31" s="47"/>
      <c r="Z31" s="47"/>
      <c r="AA31" s="47"/>
      <c r="AB31" s="47"/>
      <c r="AC31" s="47"/>
    </row>
    <row r="32" spans="3:29" x14ac:dyDescent="0.3">
      <c r="F32" s="36">
        <f>_xlfn.STDEV.P(F5:F20)</f>
        <v>1.0156086537146096</v>
      </c>
      <c r="G32" s="36">
        <f t="shared" ref="G32:J32" si="3">_xlfn.STDEV.P(G5:G20)</f>
        <v>2.2569081193658014</v>
      </c>
      <c r="H32" s="36">
        <f t="shared" si="3"/>
        <v>1.2102025592333698</v>
      </c>
      <c r="I32" s="36">
        <f t="shared" si="3"/>
        <v>14.423026668231856</v>
      </c>
      <c r="J32" s="36">
        <f t="shared" si="3"/>
        <v>928.39731272257029</v>
      </c>
      <c r="Y32" s="45"/>
      <c r="Z32" s="45"/>
      <c r="AA32" s="45"/>
      <c r="AB32" s="45"/>
      <c r="AC32" s="45"/>
    </row>
    <row r="33" spans="6:29" x14ac:dyDescent="0.3">
      <c r="F33" s="36"/>
      <c r="G33" s="36"/>
      <c r="H33" s="36"/>
      <c r="I33" s="36"/>
      <c r="J33" s="36"/>
      <c r="M33">
        <v>50</v>
      </c>
      <c r="N33" s="1" t="s">
        <v>201</v>
      </c>
      <c r="O33" s="29">
        <v>4937.07</v>
      </c>
      <c r="P33" s="29"/>
      <c r="Y33" s="45"/>
      <c r="Z33" s="45"/>
      <c r="AA33" s="45"/>
      <c r="AB33" s="45"/>
      <c r="AC33" s="45"/>
    </row>
    <row r="34" spans="6:29" x14ac:dyDescent="0.3">
      <c r="F34" s="36">
        <f>AVERAGE(F21:F30)</f>
        <v>38.452999999999989</v>
      </c>
      <c r="G34" s="36">
        <f t="shared" ref="G34:J34" si="4">AVERAGE(G21:G30)</f>
        <v>85.451111111111118</v>
      </c>
      <c r="H34" s="36">
        <f t="shared" si="4"/>
        <v>45.254000000000005</v>
      </c>
      <c r="I34" s="36">
        <f t="shared" si="4"/>
        <v>68.079528627865741</v>
      </c>
      <c r="J34" s="36">
        <f t="shared" si="4"/>
        <v>3825.6462999999994</v>
      </c>
      <c r="N34" s="1" t="s">
        <v>202</v>
      </c>
      <c r="O34" s="29">
        <v>5188.5050000000001</v>
      </c>
      <c r="Y34" s="45"/>
      <c r="Z34" s="45"/>
      <c r="AA34" s="45"/>
      <c r="AB34" s="45"/>
      <c r="AC34" s="45"/>
    </row>
    <row r="35" spans="6:29" ht="17.25" thickBot="1" x14ac:dyDescent="0.35">
      <c r="F35" s="36">
        <f>_xlfn.STDEV.P(F21:F30)</f>
        <v>1.6029164045576438</v>
      </c>
      <c r="G35" s="36">
        <f t="shared" ref="G35:J35" si="5">_xlfn.STDEV.P(G21:G30)</f>
        <v>3.5620364545725414</v>
      </c>
      <c r="H35" s="36">
        <f t="shared" si="5"/>
        <v>0.23380333616097065</v>
      </c>
      <c r="I35" s="36">
        <f t="shared" si="5"/>
        <v>12.058809156344827</v>
      </c>
      <c r="J35" s="36">
        <f t="shared" si="5"/>
        <v>874.08628902712553</v>
      </c>
      <c r="N35" s="1" t="s">
        <v>203</v>
      </c>
      <c r="O35" s="29">
        <v>5200.549</v>
      </c>
      <c r="Y35" s="46"/>
      <c r="Z35" s="46"/>
      <c r="AA35" s="46"/>
      <c r="AB35" s="46"/>
      <c r="AC35" s="46"/>
    </row>
    <row r="36" spans="6:29" ht="17.25" thickBot="1" x14ac:dyDescent="0.35">
      <c r="N36" s="1" t="s">
        <v>204</v>
      </c>
      <c r="O36" s="29">
        <v>5049.9399999999996</v>
      </c>
      <c r="P36" s="29">
        <f>O34-O36</f>
        <v>138.56500000000051</v>
      </c>
      <c r="Y36" s="48"/>
      <c r="Z36" s="48"/>
      <c r="AA36" s="48"/>
      <c r="AB36" s="48"/>
      <c r="AC36" s="48"/>
    </row>
    <row r="37" spans="6:29" x14ac:dyDescent="0.3">
      <c r="N37" s="1" t="s">
        <v>205</v>
      </c>
      <c r="O37" s="29">
        <v>5292.9849999999997</v>
      </c>
    </row>
    <row r="38" spans="6:29" x14ac:dyDescent="0.3">
      <c r="N38" s="1" t="s">
        <v>206</v>
      </c>
      <c r="O38" s="29">
        <v>5240.5770000000002</v>
      </c>
    </row>
    <row r="40" spans="6:29" x14ac:dyDescent="0.3">
      <c r="M40">
        <v>60</v>
      </c>
      <c r="N40" s="1" t="s">
        <v>201</v>
      </c>
      <c r="O40" s="29">
        <v>4068.8670000000002</v>
      </c>
    </row>
    <row r="41" spans="6:29" x14ac:dyDescent="0.3">
      <c r="N41" s="1" t="s">
        <v>202</v>
      </c>
      <c r="O41" s="29">
        <v>4311.72</v>
      </c>
    </row>
    <row r="42" spans="6:29" x14ac:dyDescent="0.3">
      <c r="N42" s="1" t="s">
        <v>203</v>
      </c>
      <c r="O42" s="29">
        <v>4582.0290000000005</v>
      </c>
    </row>
    <row r="43" spans="6:29" x14ac:dyDescent="0.3">
      <c r="N43" s="1" t="s">
        <v>205</v>
      </c>
      <c r="O43" s="29">
        <v>4283.6540000000005</v>
      </c>
    </row>
    <row r="44" spans="6:29" x14ac:dyDescent="0.3">
      <c r="N44" s="1" t="s">
        <v>206</v>
      </c>
      <c r="O44" s="29">
        <v>4311.7290000000003</v>
      </c>
    </row>
    <row r="46" spans="6:29" x14ac:dyDescent="0.3">
      <c r="M46">
        <v>70</v>
      </c>
      <c r="N46" s="1" t="s">
        <v>201</v>
      </c>
      <c r="O46" s="29">
        <v>3396.89</v>
      </c>
    </row>
    <row r="47" spans="6:29" x14ac:dyDescent="0.3">
      <c r="N47" s="1" t="s">
        <v>202</v>
      </c>
      <c r="O47" s="29">
        <v>3624.6120000000001</v>
      </c>
    </row>
    <row r="48" spans="6:29" x14ac:dyDescent="0.3">
      <c r="N48" s="1" t="s">
        <v>203</v>
      </c>
      <c r="O48" s="29">
        <v>3658.9940000000001</v>
      </c>
    </row>
    <row r="49" spans="13:15" x14ac:dyDescent="0.3">
      <c r="N49" s="1" t="s">
        <v>205</v>
      </c>
      <c r="O49" s="29">
        <v>3517.1019999999999</v>
      </c>
    </row>
    <row r="50" spans="13:15" x14ac:dyDescent="0.3">
      <c r="N50" s="1" t="s">
        <v>206</v>
      </c>
      <c r="O50" s="29">
        <v>3679.0030000000002</v>
      </c>
    </row>
    <row r="52" spans="13:15" x14ac:dyDescent="0.3">
      <c r="M52">
        <v>80</v>
      </c>
      <c r="N52" s="1" t="s">
        <v>201</v>
      </c>
      <c r="O52" s="29">
        <v>2851.694</v>
      </c>
    </row>
    <row r="53" spans="13:15" x14ac:dyDescent="0.3">
      <c r="N53" s="1" t="s">
        <v>202</v>
      </c>
      <c r="O53" s="29">
        <v>3119.3180000000002</v>
      </c>
    </row>
    <row r="54" spans="13:15" x14ac:dyDescent="0.3">
      <c r="N54" s="1" t="s">
        <v>203</v>
      </c>
      <c r="O54" s="29">
        <v>3142.2289999999998</v>
      </c>
    </row>
    <row r="55" spans="13:15" x14ac:dyDescent="0.3">
      <c r="N55" s="1" t="s">
        <v>205</v>
      </c>
      <c r="O55" s="29">
        <v>3129.471</v>
      </c>
    </row>
    <row r="56" spans="13:15" x14ac:dyDescent="0.3">
      <c r="N56" s="1" t="s">
        <v>206</v>
      </c>
      <c r="O56" s="29">
        <v>3120.0320000000002</v>
      </c>
    </row>
    <row r="58" spans="13:15" x14ac:dyDescent="0.3">
      <c r="M58">
        <v>90</v>
      </c>
      <c r="N58" s="1" t="s">
        <v>201</v>
      </c>
      <c r="O58" s="29">
        <v>2335.4</v>
      </c>
    </row>
    <row r="59" spans="13:15" x14ac:dyDescent="0.3">
      <c r="N59" s="1" t="s">
        <v>202</v>
      </c>
      <c r="O59" s="29">
        <v>2738.3870000000002</v>
      </c>
    </row>
    <row r="60" spans="13:15" x14ac:dyDescent="0.3">
      <c r="N60" s="1" t="s">
        <v>203</v>
      </c>
      <c r="O60" s="29">
        <v>2891.5309999999999</v>
      </c>
    </row>
    <row r="61" spans="13:15" x14ac:dyDescent="0.3">
      <c r="N61" s="1" t="s">
        <v>205</v>
      </c>
      <c r="O61" s="29">
        <v>2858.56</v>
      </c>
    </row>
    <row r="62" spans="13:15" x14ac:dyDescent="0.3">
      <c r="N62" s="1" t="s">
        <v>206</v>
      </c>
      <c r="O62" s="29">
        <v>2823.35</v>
      </c>
    </row>
  </sheetData>
  <mergeCells count="9">
    <mergeCell ref="Z3:Z4"/>
    <mergeCell ref="AA3:AA4"/>
    <mergeCell ref="AB3:AC3"/>
    <mergeCell ref="C5:C9"/>
    <mergeCell ref="C10:C14"/>
    <mergeCell ref="C15:C19"/>
    <mergeCell ref="C21:C25"/>
    <mergeCell ref="C26:C30"/>
    <mergeCell ref="Y3:Y4"/>
  </mergeCells>
  <phoneticPr fontId="1" type="noConversion"/>
  <conditionalFormatting sqref="O5:O30">
    <cfRule type="top10" dxfId="35" priority="43" rank="1"/>
  </conditionalFormatting>
  <conditionalFormatting sqref="O33:O38">
    <cfRule type="top10" dxfId="34" priority="34" rank="1"/>
  </conditionalFormatting>
  <conditionalFormatting sqref="O40:O44">
    <cfRule type="top10" dxfId="33" priority="33" rank="1"/>
  </conditionalFormatting>
  <conditionalFormatting sqref="O46:O50">
    <cfRule type="top10" dxfId="32" priority="32" rank="1"/>
  </conditionalFormatting>
  <conditionalFormatting sqref="O52:O56">
    <cfRule type="top10" dxfId="31" priority="30" rank="1"/>
  </conditionalFormatting>
  <conditionalFormatting sqref="O58:O62">
    <cfRule type="top10" dxfId="30" priority="31" rank="1"/>
  </conditionalFormatting>
  <conditionalFormatting sqref="P5:P30 P33">
    <cfRule type="top10" dxfId="29" priority="37" percent="1" bottom="1" rank="1"/>
    <cfRule type="top10" dxfId="28" priority="42" rank="1"/>
  </conditionalFormatting>
  <conditionalFormatting sqref="Q5:Q30">
    <cfRule type="top10" dxfId="27" priority="36" bottom="1" rank="1"/>
    <cfRule type="top10" dxfId="26" priority="41" rank="1"/>
  </conditionalFormatting>
  <conditionalFormatting sqref="R5:R30">
    <cfRule type="top10" dxfId="25" priority="40" rank="1"/>
    <cfRule type="top10" dxfId="24" priority="35" bottom="1" rank="1"/>
  </conditionalFormatting>
  <conditionalFormatting sqref="S5:S30">
    <cfRule type="top10" dxfId="23" priority="39" rank="1"/>
  </conditionalFormatting>
  <conditionalFormatting sqref="T5:T30">
    <cfRule type="top10" dxfId="22" priority="38" rank="1"/>
  </conditionalFormatting>
  <conditionalFormatting sqref="Y5:Y20">
    <cfRule type="top10" dxfId="21" priority="20" rank="1"/>
    <cfRule type="top10" dxfId="20" priority="19" bottom="1" rank="1"/>
  </conditionalFormatting>
  <conditionalFormatting sqref="Y21:Y36">
    <cfRule type="top10" dxfId="19" priority="9" bottom="1" rank="1"/>
    <cfRule type="top10" dxfId="18" priority="10" rank="1"/>
  </conditionalFormatting>
  <conditionalFormatting sqref="Z5:Z20">
    <cfRule type="top10" dxfId="17" priority="17" bottom="1" rank="1"/>
    <cfRule type="top10" dxfId="16" priority="18" rank="1"/>
  </conditionalFormatting>
  <conditionalFormatting sqref="Z21:Z36">
    <cfRule type="top10" dxfId="15" priority="8" rank="1"/>
    <cfRule type="top10" dxfId="14" priority="7" bottom="1" rank="1"/>
  </conditionalFormatting>
  <conditionalFormatting sqref="AA5:AA20">
    <cfRule type="top10" dxfId="13" priority="16" rank="1"/>
    <cfRule type="top10" dxfId="12" priority="15" bottom="1" rank="1"/>
  </conditionalFormatting>
  <conditionalFormatting sqref="AA21:AA36">
    <cfRule type="top10" dxfId="11" priority="6" rank="1"/>
    <cfRule type="top10" dxfId="10" priority="5" bottom="1" rank="1"/>
  </conditionalFormatting>
  <conditionalFormatting sqref="AB5:AB20">
    <cfRule type="top10" dxfId="9" priority="14" rank="1"/>
    <cfRule type="top10" dxfId="8" priority="13" bottom="1" rank="1"/>
  </conditionalFormatting>
  <conditionalFormatting sqref="AB21:AB36">
    <cfRule type="top10" dxfId="7" priority="4" rank="1"/>
    <cfRule type="top10" dxfId="6" priority="3" bottom="1" rank="1"/>
  </conditionalFormatting>
  <conditionalFormatting sqref="AC5:AC20">
    <cfRule type="top10" dxfId="5" priority="12" rank="1"/>
    <cfRule type="top10" dxfId="4" priority="11" bottom="1" rank="1"/>
  </conditionalFormatting>
  <conditionalFormatting sqref="AC21:AC36">
    <cfRule type="top10" dxfId="3" priority="2" rank="1"/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BA7C-3AFD-4831-AA46-68D767C686ED}">
  <dimension ref="A2:AE50"/>
  <sheetViews>
    <sheetView topLeftCell="C1" zoomScale="70" zoomScaleNormal="70" workbookViewId="0">
      <pane xSplit="5" ySplit="9" topLeftCell="T10" activePane="bottomRight" state="frozen"/>
      <selection activeCell="C1" sqref="C1"/>
      <selection pane="topRight" activeCell="H1" sqref="H1"/>
      <selection pane="bottomLeft" activeCell="C10" sqref="C10"/>
      <selection pane="bottomRight" activeCell="AR32" sqref="AR32"/>
    </sheetView>
  </sheetViews>
  <sheetFormatPr defaultRowHeight="16.5" x14ac:dyDescent="0.3"/>
  <cols>
    <col min="5" max="5" width="9" style="9"/>
    <col min="6" max="6" width="14.25" style="9" bestFit="1" customWidth="1"/>
    <col min="7" max="7" width="20.75" style="9" bestFit="1" customWidth="1"/>
    <col min="8" max="8" width="13.625" style="9" bestFit="1" customWidth="1"/>
    <col min="9" max="9" width="13.625" style="9" customWidth="1"/>
    <col min="10" max="10" width="19.375" style="10" bestFit="1" customWidth="1"/>
    <col min="11" max="11" width="13.5" style="9" bestFit="1" customWidth="1"/>
    <col min="12" max="13" width="5.5" style="9" bestFit="1" customWidth="1"/>
    <col min="14" max="14" width="6.25" style="9" bestFit="1" customWidth="1"/>
    <col min="15" max="15" width="8" style="10" bestFit="1" customWidth="1"/>
    <col min="16" max="16" width="8.5" style="9" bestFit="1" customWidth="1"/>
    <col min="17" max="17" width="9.25" style="10" bestFit="1" customWidth="1"/>
    <col min="18" max="18" width="13.625" style="9" bestFit="1" customWidth="1"/>
    <col min="19" max="19" width="13.5" style="11" bestFit="1" customWidth="1"/>
    <col min="20" max="20" width="9.5" style="9" bestFit="1" customWidth="1"/>
    <col min="21" max="21" width="9" style="12"/>
    <col min="22" max="22" width="25.75" style="9" bestFit="1" customWidth="1"/>
    <col min="23" max="23" width="9" style="18"/>
    <col min="24" max="26" width="9" style="9"/>
    <col min="27" max="27" width="12.125" customWidth="1"/>
    <col min="28" max="28" width="17.75" style="13" bestFit="1" customWidth="1"/>
    <col min="29" max="29" width="9" style="19"/>
  </cols>
  <sheetData>
    <row r="2" spans="1:31" x14ac:dyDescent="0.3">
      <c r="C2" t="s">
        <v>15</v>
      </c>
      <c r="E2" s="9">
        <v>45</v>
      </c>
      <c r="F2" s="9">
        <v>4500</v>
      </c>
      <c r="G2" s="9">
        <v>90</v>
      </c>
      <c r="H2" s="9">
        <f>F2/G2</f>
        <v>50</v>
      </c>
      <c r="I2" s="9">
        <f>H2/E2</f>
        <v>1.1111111111111112</v>
      </c>
      <c r="J2" s="9" t="s">
        <v>48</v>
      </c>
      <c r="K2" s="13" t="s">
        <v>49</v>
      </c>
      <c r="L2"/>
    </row>
    <row r="3" spans="1:31" x14ac:dyDescent="0.3">
      <c r="E3" s="9">
        <v>45</v>
      </c>
      <c r="F3" s="9">
        <v>4500</v>
      </c>
      <c r="G3" s="9">
        <v>80</v>
      </c>
      <c r="H3" s="9">
        <f>F3/G3</f>
        <v>56.25</v>
      </c>
      <c r="I3" s="9">
        <f>H3/E3</f>
        <v>1.25</v>
      </c>
      <c r="J3" s="9" t="s">
        <v>50</v>
      </c>
      <c r="K3" s="13" t="s">
        <v>51</v>
      </c>
      <c r="L3"/>
      <c r="O3" s="10">
        <v>7.4</v>
      </c>
      <c r="R3" s="9" t="s">
        <v>70</v>
      </c>
      <c r="S3" s="11" t="s">
        <v>72</v>
      </c>
      <c r="T3" s="9" t="s">
        <v>74</v>
      </c>
      <c r="U3" s="12" t="s">
        <v>76</v>
      </c>
    </row>
    <row r="4" spans="1:31" x14ac:dyDescent="0.3">
      <c r="E4" s="9">
        <v>45</v>
      </c>
      <c r="F4" s="9">
        <v>4500</v>
      </c>
      <c r="G4" s="9">
        <v>70</v>
      </c>
      <c r="H4" s="9">
        <v>64.28</v>
      </c>
      <c r="I4" s="9">
        <f>H4/E4</f>
        <v>1.4284444444444444</v>
      </c>
      <c r="J4" s="9" t="s">
        <v>68</v>
      </c>
      <c r="K4" t="s">
        <v>69</v>
      </c>
      <c r="O4" s="10">
        <v>13.2</v>
      </c>
      <c r="R4" s="9" t="s">
        <v>71</v>
      </c>
      <c r="S4" s="11" t="s">
        <v>73</v>
      </c>
      <c r="T4" s="9" t="s">
        <v>74</v>
      </c>
      <c r="U4" s="12" t="s">
        <v>76</v>
      </c>
    </row>
    <row r="5" spans="1:31" x14ac:dyDescent="0.3">
      <c r="E5" s="9">
        <v>45</v>
      </c>
      <c r="F5" s="9">
        <v>4500</v>
      </c>
      <c r="G5" s="9">
        <v>60</v>
      </c>
      <c r="H5" s="9">
        <f>F5/G5</f>
        <v>75</v>
      </c>
      <c r="I5" s="9">
        <f>H5/E5</f>
        <v>1.6666666666666667</v>
      </c>
      <c r="J5" s="9" t="s">
        <v>67</v>
      </c>
      <c r="K5" s="9">
        <v>11.91</v>
      </c>
      <c r="L5"/>
    </row>
    <row r="6" spans="1:31" x14ac:dyDescent="0.3">
      <c r="E6" s="9">
        <v>45</v>
      </c>
      <c r="F6" s="9">
        <v>4500</v>
      </c>
      <c r="G6" s="9">
        <v>50</v>
      </c>
      <c r="H6" s="9">
        <f>F6/G6</f>
        <v>90</v>
      </c>
      <c r="I6" s="9">
        <f>H6/E6</f>
        <v>2</v>
      </c>
    </row>
    <row r="7" spans="1:31" x14ac:dyDescent="0.3">
      <c r="A7" t="s">
        <v>2</v>
      </c>
      <c r="B7" t="s">
        <v>3</v>
      </c>
      <c r="C7">
        <v>4500</v>
      </c>
    </row>
    <row r="8" spans="1:31" x14ac:dyDescent="0.3">
      <c r="A8">
        <v>90</v>
      </c>
      <c r="B8">
        <v>50</v>
      </c>
      <c r="C8">
        <v>45</v>
      </c>
    </row>
    <row r="9" spans="1:31" x14ac:dyDescent="0.3">
      <c r="A9">
        <v>80</v>
      </c>
      <c r="B9">
        <v>56.25</v>
      </c>
      <c r="F9" s="3" t="s">
        <v>5</v>
      </c>
      <c r="G9" s="3" t="s">
        <v>4</v>
      </c>
      <c r="H9" s="3" t="s">
        <v>6</v>
      </c>
      <c r="I9" s="3" t="s">
        <v>13</v>
      </c>
      <c r="J9" s="6" t="s">
        <v>14</v>
      </c>
      <c r="K9" s="3" t="s">
        <v>7</v>
      </c>
      <c r="L9" s="3" t="s">
        <v>0</v>
      </c>
      <c r="M9" s="3" t="s">
        <v>1</v>
      </c>
      <c r="N9" s="14" t="s">
        <v>78</v>
      </c>
      <c r="O9" s="6" t="s">
        <v>77</v>
      </c>
      <c r="P9" s="14" t="s">
        <v>80</v>
      </c>
      <c r="Q9" s="6" t="s">
        <v>79</v>
      </c>
      <c r="R9" s="3" t="s">
        <v>8</v>
      </c>
      <c r="S9" s="4" t="s">
        <v>9</v>
      </c>
      <c r="T9" s="3" t="s">
        <v>10</v>
      </c>
      <c r="U9" s="5" t="s">
        <v>11</v>
      </c>
      <c r="V9" s="3" t="s">
        <v>12</v>
      </c>
      <c r="W9" s="17" t="s">
        <v>82</v>
      </c>
      <c r="X9" s="16" t="s">
        <v>83</v>
      </c>
      <c r="Y9" s="9" t="s">
        <v>84</v>
      </c>
      <c r="Z9" s="9" t="s">
        <v>85</v>
      </c>
      <c r="AB9" s="13" t="s">
        <v>88</v>
      </c>
    </row>
    <row r="10" spans="1:31" x14ac:dyDescent="0.3">
      <c r="A10">
        <v>70</v>
      </c>
      <c r="B10">
        <v>64.28</v>
      </c>
      <c r="E10" s="52" t="s">
        <v>47</v>
      </c>
      <c r="F10" s="51" t="s">
        <v>16</v>
      </c>
      <c r="G10" s="1" t="s">
        <v>17</v>
      </c>
      <c r="H10" s="1">
        <v>90.28</v>
      </c>
      <c r="I10" s="1">
        <v>41.26</v>
      </c>
      <c r="J10" s="7">
        <f>(I10/$C$8)*100</f>
        <v>91.688888888888883</v>
      </c>
      <c r="K10" s="1">
        <v>48.58</v>
      </c>
      <c r="L10" s="1">
        <v>1.1499999999999999</v>
      </c>
      <c r="M10" s="1">
        <v>2.0099999999999998</v>
      </c>
      <c r="N10" s="1">
        <v>58.37</v>
      </c>
      <c r="O10" s="7">
        <f>N10/$K$5</f>
        <v>4.9009235936188071</v>
      </c>
      <c r="P10" s="1">
        <v>21.78</v>
      </c>
      <c r="Q10" s="7">
        <f>(P10/$C$8)*100</f>
        <v>48.400000000000006</v>
      </c>
      <c r="R10" s="1">
        <v>90</v>
      </c>
      <c r="S10" s="8">
        <f>($C$7/H10)</f>
        <v>49.844926894107225</v>
      </c>
      <c r="T10" s="15">
        <v>5200.549</v>
      </c>
      <c r="U10" s="2">
        <v>121</v>
      </c>
      <c r="V10" s="1">
        <v>3</v>
      </c>
      <c r="W10" s="18">
        <f>(Y10/X10)*(Y10/Z10)</f>
        <v>0.8609854096371643</v>
      </c>
      <c r="X10" s="9">
        <v>11.99</v>
      </c>
      <c r="Y10" s="9">
        <v>11.94</v>
      </c>
      <c r="Z10" s="9">
        <v>13.81</v>
      </c>
      <c r="AA10" t="s">
        <v>86</v>
      </c>
      <c r="AB10" t="s">
        <v>150</v>
      </c>
      <c r="AC10" s="19" t="str">
        <f>LEFT(AB10,6)</f>
        <v>0.6020</v>
      </c>
      <c r="AD10">
        <v>0.1515</v>
      </c>
      <c r="AE10">
        <f>AVERAGE(AD10:AD14)</f>
        <v>0.14205999999999999</v>
      </c>
    </row>
    <row r="11" spans="1:31" x14ac:dyDescent="0.3">
      <c r="E11" s="51"/>
      <c r="F11" s="51"/>
      <c r="G11" s="1" t="s">
        <v>18</v>
      </c>
      <c r="H11" s="1">
        <v>75.2</v>
      </c>
      <c r="I11" s="1">
        <v>42.13</v>
      </c>
      <c r="J11" s="7">
        <f t="shared" ref="J11:J35" si="0">(I11/$C$8)*100</f>
        <v>93.622222222222234</v>
      </c>
      <c r="K11" s="1">
        <v>46.19</v>
      </c>
      <c r="L11" s="1">
        <v>1.01</v>
      </c>
      <c r="M11" s="1">
        <v>1.67</v>
      </c>
      <c r="N11" s="1">
        <v>51.09</v>
      </c>
      <c r="O11" s="7">
        <f t="shared" ref="O11:O35" si="1">N11/$K$5</f>
        <v>4.2896725440806049</v>
      </c>
      <c r="P11" s="1">
        <v>18.45</v>
      </c>
      <c r="Q11" s="7">
        <f t="shared" ref="Q11:Q35" si="2">(P11/$C$8)*100</f>
        <v>41</v>
      </c>
      <c r="R11" s="1">
        <v>75</v>
      </c>
      <c r="S11" s="8">
        <f t="shared" ref="S11:S35" si="3">($C$7/H11)</f>
        <v>59.840425531914889</v>
      </c>
      <c r="T11" s="15">
        <v>4582.0290000000005</v>
      </c>
      <c r="U11" s="2">
        <v>121</v>
      </c>
      <c r="V11" s="1">
        <v>3</v>
      </c>
      <c r="W11" s="18">
        <f t="shared" ref="W11:W35" si="4">(Y11/X11)*(Y11/Z11)</f>
        <v>0.95659067894305116</v>
      </c>
      <c r="X11" s="9">
        <v>11.99</v>
      </c>
      <c r="Y11" s="9">
        <v>11.8</v>
      </c>
      <c r="Z11" s="9">
        <v>12.14</v>
      </c>
      <c r="AB11" s="13" t="s">
        <v>142</v>
      </c>
      <c r="AC11" s="19" t="str">
        <f t="shared" ref="AC11:AC35" si="5">LEFT(AB11,6)</f>
        <v>0.7736</v>
      </c>
      <c r="AD11">
        <v>0.1454</v>
      </c>
    </row>
    <row r="12" spans="1:31" x14ac:dyDescent="0.3">
      <c r="E12" s="51"/>
      <c r="F12" s="51"/>
      <c r="G12" s="1" t="s">
        <v>19</v>
      </c>
      <c r="H12" s="1">
        <v>64.489999999999995</v>
      </c>
      <c r="I12" s="1">
        <v>43.24</v>
      </c>
      <c r="J12" s="7">
        <f t="shared" si="0"/>
        <v>96.088888888888889</v>
      </c>
      <c r="K12" s="1">
        <v>46.33</v>
      </c>
      <c r="L12" s="1">
        <v>1.04</v>
      </c>
      <c r="M12" s="1">
        <v>1.43</v>
      </c>
      <c r="N12" s="1">
        <v>51.45</v>
      </c>
      <c r="O12" s="7">
        <f t="shared" si="1"/>
        <v>4.3198992443324942</v>
      </c>
      <c r="P12" s="1">
        <v>17.809999999999999</v>
      </c>
      <c r="Q12" s="7">
        <f t="shared" si="2"/>
        <v>39.577777777777776</v>
      </c>
      <c r="R12" s="1">
        <v>64.28</v>
      </c>
      <c r="S12" s="8">
        <f t="shared" si="3"/>
        <v>69.778260195379133</v>
      </c>
      <c r="T12" s="15">
        <v>3658.9940000000001</v>
      </c>
      <c r="U12" s="2">
        <v>121</v>
      </c>
      <c r="V12" s="1">
        <v>3</v>
      </c>
      <c r="W12" s="18">
        <f t="shared" si="4"/>
        <v>0.9558045423705176</v>
      </c>
      <c r="X12" s="9">
        <v>11.99</v>
      </c>
      <c r="Y12" s="9">
        <v>11.94</v>
      </c>
      <c r="Z12" s="9">
        <v>12.44</v>
      </c>
      <c r="AB12" s="13" t="s">
        <v>143</v>
      </c>
      <c r="AC12" s="19" t="str">
        <f t="shared" si="5"/>
        <v>0.8493</v>
      </c>
      <c r="AD12">
        <v>0.13980000000000001</v>
      </c>
    </row>
    <row r="13" spans="1:31" x14ac:dyDescent="0.3">
      <c r="E13" s="51"/>
      <c r="F13" s="51"/>
      <c r="G13" s="1" t="s">
        <v>20</v>
      </c>
      <c r="H13" s="1">
        <v>56.65</v>
      </c>
      <c r="I13" s="1">
        <v>43.34</v>
      </c>
      <c r="J13" s="7">
        <f t="shared" si="0"/>
        <v>96.311111111111117</v>
      </c>
      <c r="K13" s="1">
        <v>45.56</v>
      </c>
      <c r="L13" s="1">
        <v>1</v>
      </c>
      <c r="M13" s="1">
        <v>1.26</v>
      </c>
      <c r="N13" s="1">
        <v>53.44</v>
      </c>
      <c r="O13" s="7">
        <f t="shared" si="1"/>
        <v>4.4869857262804365</v>
      </c>
      <c r="P13" s="1">
        <v>17.559999999999999</v>
      </c>
      <c r="Q13" s="7">
        <f t="shared" si="2"/>
        <v>39.022222222222219</v>
      </c>
      <c r="R13" s="1">
        <v>56.25</v>
      </c>
      <c r="S13" s="8">
        <f t="shared" si="3"/>
        <v>79.435127978817306</v>
      </c>
      <c r="T13" s="15">
        <v>3142.2289999999998</v>
      </c>
      <c r="U13" s="2">
        <v>121</v>
      </c>
      <c r="V13" s="1">
        <v>3</v>
      </c>
      <c r="W13" s="18">
        <f t="shared" si="4"/>
        <v>0.96370208756673781</v>
      </c>
      <c r="X13" s="9">
        <v>11.99</v>
      </c>
      <c r="Y13" s="9">
        <v>11.79</v>
      </c>
      <c r="Z13" s="9">
        <v>12.03</v>
      </c>
      <c r="AB13" s="13" t="s">
        <v>144</v>
      </c>
      <c r="AC13" s="19" t="str">
        <f t="shared" si="5"/>
        <v>0.9139</v>
      </c>
      <c r="AD13">
        <v>0.14149999999999999</v>
      </c>
    </row>
    <row r="14" spans="1:31" x14ac:dyDescent="0.3">
      <c r="E14" s="51"/>
      <c r="F14" s="51"/>
      <c r="G14" s="1" t="s">
        <v>21</v>
      </c>
      <c r="H14" s="1">
        <v>50.2</v>
      </c>
      <c r="I14" s="1">
        <v>43.82</v>
      </c>
      <c r="J14" s="7">
        <f t="shared" si="0"/>
        <v>97.37777777777778</v>
      </c>
      <c r="K14" s="1">
        <v>45.34</v>
      </c>
      <c r="L14" s="1">
        <v>1.02</v>
      </c>
      <c r="M14" s="1">
        <v>1.1200000000000001</v>
      </c>
      <c r="N14" s="1">
        <v>64.33</v>
      </c>
      <c r="O14" s="7">
        <f t="shared" si="1"/>
        <v>5.4013434089000834</v>
      </c>
      <c r="P14" s="1">
        <v>18.36</v>
      </c>
      <c r="Q14" s="7">
        <f t="shared" si="2"/>
        <v>40.799999999999997</v>
      </c>
      <c r="R14" s="1">
        <v>50</v>
      </c>
      <c r="S14" s="8">
        <f t="shared" si="3"/>
        <v>89.641434262948195</v>
      </c>
      <c r="T14" s="15">
        <v>2891.5309999999999</v>
      </c>
      <c r="U14" s="2">
        <v>121</v>
      </c>
      <c r="V14" s="1">
        <v>3</v>
      </c>
      <c r="W14" s="18">
        <f t="shared" si="4"/>
        <v>0.95105300356258038</v>
      </c>
      <c r="X14" s="9">
        <v>11.99</v>
      </c>
      <c r="Y14" s="9">
        <v>11.79</v>
      </c>
      <c r="Z14" s="9">
        <v>12.19</v>
      </c>
      <c r="AB14" s="21" t="s">
        <v>149</v>
      </c>
      <c r="AC14" s="19" t="str">
        <f t="shared" si="5"/>
        <v>0.6670</v>
      </c>
      <c r="AD14">
        <v>0.1321</v>
      </c>
    </row>
    <row r="15" spans="1:31" x14ac:dyDescent="0.3">
      <c r="E15" s="51"/>
      <c r="F15" s="51" t="s">
        <v>43</v>
      </c>
      <c r="G15" s="1" t="s">
        <v>24</v>
      </c>
      <c r="H15" s="1">
        <v>90.12</v>
      </c>
      <c r="I15" s="1">
        <v>42.23</v>
      </c>
      <c r="J15" s="7">
        <f t="shared" si="0"/>
        <v>93.844444444444434</v>
      </c>
      <c r="K15" s="1">
        <v>48.69</v>
      </c>
      <c r="L15" s="1">
        <v>1.1499999999999999</v>
      </c>
      <c r="M15" s="1">
        <v>2</v>
      </c>
      <c r="N15" s="1">
        <v>58.35</v>
      </c>
      <c r="O15" s="7">
        <f t="shared" si="1"/>
        <v>4.8992443324937032</v>
      </c>
      <c r="P15" s="1">
        <v>21.72</v>
      </c>
      <c r="Q15" s="7">
        <f t="shared" si="2"/>
        <v>48.266666666666666</v>
      </c>
      <c r="R15" s="1">
        <v>90</v>
      </c>
      <c r="S15" s="8">
        <f t="shared" si="3"/>
        <v>49.933422103861517</v>
      </c>
      <c r="T15" s="15">
        <v>5188.5050000000001</v>
      </c>
      <c r="U15" s="2">
        <v>121</v>
      </c>
      <c r="V15" s="1">
        <v>3</v>
      </c>
      <c r="W15" s="18">
        <f t="shared" si="4"/>
        <v>0.86324711017019751</v>
      </c>
      <c r="X15" s="9">
        <v>11.99</v>
      </c>
      <c r="Y15" s="9">
        <v>11.96</v>
      </c>
      <c r="Z15" s="9">
        <v>13.82</v>
      </c>
      <c r="AB15" s="13" t="s">
        <v>151</v>
      </c>
      <c r="AC15" s="19" t="str">
        <f t="shared" si="5"/>
        <v>0.6495</v>
      </c>
      <c r="AD15">
        <v>0.12529999999999999</v>
      </c>
      <c r="AE15">
        <f>AVERAGE(AD15:AD19)</f>
        <v>0.14522000000000002</v>
      </c>
    </row>
    <row r="16" spans="1:31" x14ac:dyDescent="0.3">
      <c r="E16" s="51"/>
      <c r="F16" s="51"/>
      <c r="G16" s="1" t="s">
        <v>25</v>
      </c>
      <c r="H16" s="1">
        <v>75.069999999999993</v>
      </c>
      <c r="I16" s="1">
        <v>43.11</v>
      </c>
      <c r="J16" s="7">
        <f t="shared" si="0"/>
        <v>95.8</v>
      </c>
      <c r="K16" s="1">
        <v>46.87</v>
      </c>
      <c r="L16" s="1">
        <v>1.05</v>
      </c>
      <c r="M16" s="1">
        <v>1.67</v>
      </c>
      <c r="N16" s="1">
        <v>52.02</v>
      </c>
      <c r="O16" s="7">
        <f t="shared" si="1"/>
        <v>4.3677581863979853</v>
      </c>
      <c r="P16" s="1">
        <v>17.89</v>
      </c>
      <c r="Q16" s="7">
        <f t="shared" si="2"/>
        <v>39.755555555555553</v>
      </c>
      <c r="R16" s="1">
        <v>75</v>
      </c>
      <c r="S16" s="8">
        <f t="shared" si="3"/>
        <v>59.944052217929936</v>
      </c>
      <c r="T16" s="15">
        <v>4311.72</v>
      </c>
      <c r="U16" s="2">
        <v>121</v>
      </c>
      <c r="V16" s="1">
        <v>3</v>
      </c>
      <c r="W16" s="18">
        <f t="shared" si="4"/>
        <v>0.94217183098963864</v>
      </c>
      <c r="X16" s="9">
        <v>11.99</v>
      </c>
      <c r="Y16" s="9">
        <v>11.94</v>
      </c>
      <c r="Z16" s="9">
        <v>12.62</v>
      </c>
      <c r="AB16" s="13" t="s">
        <v>106</v>
      </c>
      <c r="AC16" s="19" t="str">
        <f t="shared" si="5"/>
        <v>0.1453</v>
      </c>
      <c r="AD16">
        <v>0.14530000000000001</v>
      </c>
    </row>
    <row r="17" spans="5:31" x14ac:dyDescent="0.3">
      <c r="E17" s="51"/>
      <c r="F17" s="51"/>
      <c r="G17" s="1" t="s">
        <v>26</v>
      </c>
      <c r="H17" s="1">
        <v>64.680000000000007</v>
      </c>
      <c r="I17" s="1">
        <v>43.63</v>
      </c>
      <c r="J17" s="7">
        <f t="shared" si="0"/>
        <v>96.955555555555563</v>
      </c>
      <c r="K17" s="1">
        <v>46.46</v>
      </c>
      <c r="L17" s="1">
        <v>1.04</v>
      </c>
      <c r="M17" s="1">
        <v>1.44</v>
      </c>
      <c r="N17" s="1">
        <v>51.34</v>
      </c>
      <c r="O17" s="7">
        <f t="shared" si="1"/>
        <v>4.3106633081444166</v>
      </c>
      <c r="P17" s="1">
        <v>17.7</v>
      </c>
      <c r="Q17" s="7">
        <f t="shared" si="2"/>
        <v>39.333333333333329</v>
      </c>
      <c r="R17" s="1">
        <v>64.28</v>
      </c>
      <c r="S17" s="8">
        <f t="shared" si="3"/>
        <v>69.573283858998138</v>
      </c>
      <c r="T17" s="15">
        <v>3624.6120000000001</v>
      </c>
      <c r="U17" s="2">
        <v>121</v>
      </c>
      <c r="V17" s="1">
        <v>3</v>
      </c>
      <c r="W17" s="18">
        <f t="shared" si="4"/>
        <v>0.95281067556296895</v>
      </c>
      <c r="X17" s="9">
        <v>11.99</v>
      </c>
      <c r="Y17" s="9">
        <v>11.95</v>
      </c>
      <c r="Z17" s="9">
        <v>12.5</v>
      </c>
      <c r="AB17" s="13" t="s">
        <v>107</v>
      </c>
      <c r="AC17" s="19" t="str">
        <f t="shared" si="5"/>
        <v>0.1461</v>
      </c>
      <c r="AD17">
        <v>0.14610000000000001</v>
      </c>
    </row>
    <row r="18" spans="5:31" x14ac:dyDescent="0.3">
      <c r="E18" s="51"/>
      <c r="F18" s="51"/>
      <c r="G18" s="1" t="s">
        <v>27</v>
      </c>
      <c r="H18" s="1">
        <v>56.38</v>
      </c>
      <c r="I18" s="1">
        <v>43.63</v>
      </c>
      <c r="J18" s="7">
        <f t="shared" si="0"/>
        <v>96.955555555555563</v>
      </c>
      <c r="K18" s="1">
        <v>45.59</v>
      </c>
      <c r="L18" s="1">
        <v>1.01</v>
      </c>
      <c r="M18" s="1">
        <v>1.25</v>
      </c>
      <c r="N18" s="1">
        <v>53.79</v>
      </c>
      <c r="O18" s="7">
        <f t="shared" si="1"/>
        <v>4.5163727959697733</v>
      </c>
      <c r="P18" s="1">
        <v>17.420000000000002</v>
      </c>
      <c r="Q18" s="7">
        <f t="shared" si="2"/>
        <v>38.711111111111116</v>
      </c>
      <c r="R18" s="1">
        <v>56.25</v>
      </c>
      <c r="S18" s="8">
        <f t="shared" si="3"/>
        <v>79.815537424618654</v>
      </c>
      <c r="T18" s="15">
        <v>3119.3180000000002</v>
      </c>
      <c r="U18" s="2">
        <v>121</v>
      </c>
      <c r="V18" s="1">
        <v>3</v>
      </c>
      <c r="W18" s="18">
        <f t="shared" si="4"/>
        <v>0.95891944693365228</v>
      </c>
      <c r="X18" s="9">
        <v>11.99</v>
      </c>
      <c r="Y18" s="9">
        <v>11.79</v>
      </c>
      <c r="Z18" s="9">
        <v>12.09</v>
      </c>
      <c r="AB18" s="13" t="s">
        <v>108</v>
      </c>
      <c r="AC18" s="19" t="str">
        <f t="shared" si="5"/>
        <v>0.1463</v>
      </c>
      <c r="AD18">
        <v>0.14630000000000001</v>
      </c>
    </row>
    <row r="19" spans="5:31" x14ac:dyDescent="0.3">
      <c r="E19" s="51"/>
      <c r="F19" s="51"/>
      <c r="G19" s="1" t="s">
        <v>28</v>
      </c>
      <c r="H19" s="1">
        <v>50.53</v>
      </c>
      <c r="I19" s="1">
        <v>44.19</v>
      </c>
      <c r="J19" s="7">
        <f t="shared" si="0"/>
        <v>98.2</v>
      </c>
      <c r="K19" s="1">
        <v>45.19</v>
      </c>
      <c r="L19" s="1">
        <v>0.99</v>
      </c>
      <c r="M19" s="1">
        <v>1.1200000000000001</v>
      </c>
      <c r="N19" s="1">
        <v>69.05</v>
      </c>
      <c r="O19" s="7">
        <f t="shared" si="1"/>
        <v>5.797649034424853</v>
      </c>
      <c r="P19" s="1">
        <v>18.07</v>
      </c>
      <c r="Q19" s="7">
        <f t="shared" si="2"/>
        <v>40.155555555555559</v>
      </c>
      <c r="R19" s="1">
        <v>50</v>
      </c>
      <c r="S19" s="8">
        <f t="shared" si="3"/>
        <v>89.056006332871561</v>
      </c>
      <c r="T19" s="15">
        <v>2738.3870000000002</v>
      </c>
      <c r="U19" s="2">
        <v>121</v>
      </c>
      <c r="V19" s="1">
        <v>3</v>
      </c>
      <c r="W19" s="18">
        <f t="shared" si="4"/>
        <v>0.96019429277276136</v>
      </c>
      <c r="X19" s="9">
        <v>11.99</v>
      </c>
      <c r="Y19" s="9">
        <v>11.69</v>
      </c>
      <c r="Z19" s="9">
        <v>11.87</v>
      </c>
      <c r="AB19" s="13" t="s">
        <v>152</v>
      </c>
      <c r="AC19" s="19" t="str">
        <f t="shared" si="5"/>
        <v>0.7493</v>
      </c>
      <c r="AD19">
        <v>0.16309999999999999</v>
      </c>
    </row>
    <row r="20" spans="5:31" x14ac:dyDescent="0.3">
      <c r="E20" s="51"/>
      <c r="F20" s="51" t="s">
        <v>44</v>
      </c>
      <c r="G20" s="1" t="s">
        <v>30</v>
      </c>
      <c r="H20" s="1">
        <v>90.01</v>
      </c>
      <c r="I20" s="1">
        <v>40.909999999999997</v>
      </c>
      <c r="J20" s="7">
        <f t="shared" si="0"/>
        <v>90.911111111111097</v>
      </c>
      <c r="K20" s="1">
        <v>48.58</v>
      </c>
      <c r="L20" s="1">
        <v>1.1399999999999999</v>
      </c>
      <c r="M20" s="1">
        <v>2</v>
      </c>
      <c r="N20" s="1">
        <v>58.04</v>
      </c>
      <c r="O20" s="7">
        <f t="shared" si="1"/>
        <v>4.8732157850545761</v>
      </c>
      <c r="P20" s="1">
        <v>22.26</v>
      </c>
      <c r="Q20" s="7">
        <f t="shared" si="2"/>
        <v>49.466666666666669</v>
      </c>
      <c r="R20" s="1">
        <v>90</v>
      </c>
      <c r="S20" s="8">
        <f t="shared" si="3"/>
        <v>49.99444506165981</v>
      </c>
      <c r="T20" s="15">
        <v>4937.07</v>
      </c>
      <c r="U20" s="2">
        <v>121</v>
      </c>
      <c r="V20" s="1">
        <v>3</v>
      </c>
      <c r="W20" s="18">
        <f t="shared" si="4"/>
        <v>0.86625794399816614</v>
      </c>
      <c r="X20" s="9">
        <v>11.99</v>
      </c>
      <c r="Y20" s="9">
        <v>11.92</v>
      </c>
      <c r="Z20" s="9">
        <v>13.68</v>
      </c>
      <c r="AB20" s="13" t="s">
        <v>90</v>
      </c>
      <c r="AC20" s="19" t="str">
        <f t="shared" si="5"/>
        <v>0.1356</v>
      </c>
      <c r="AD20">
        <v>0.1356</v>
      </c>
      <c r="AE20">
        <f>AVERAGE(AD20:AD24)</f>
        <v>0.15876000000000001</v>
      </c>
    </row>
    <row r="21" spans="5:31" x14ac:dyDescent="0.3">
      <c r="E21" s="51"/>
      <c r="F21" s="51"/>
      <c r="G21" s="1" t="s">
        <v>31</v>
      </c>
      <c r="H21" s="1">
        <v>75.66</v>
      </c>
      <c r="I21" s="1">
        <v>42.96</v>
      </c>
      <c r="J21" s="7">
        <f t="shared" si="0"/>
        <v>95.466666666666669</v>
      </c>
      <c r="K21" s="1">
        <v>45.98</v>
      </c>
      <c r="L21" s="1">
        <v>1</v>
      </c>
      <c r="M21" s="1">
        <v>1.68</v>
      </c>
      <c r="N21" s="1">
        <v>51.58</v>
      </c>
      <c r="O21" s="7">
        <f t="shared" si="1"/>
        <v>4.3308144416456757</v>
      </c>
      <c r="P21" s="1">
        <v>19.53</v>
      </c>
      <c r="Q21" s="7">
        <f t="shared" si="2"/>
        <v>43.400000000000006</v>
      </c>
      <c r="R21" s="1">
        <v>75</v>
      </c>
      <c r="S21" s="8">
        <f t="shared" si="3"/>
        <v>59.476605868358448</v>
      </c>
      <c r="T21" s="15">
        <v>4068.8670000000002</v>
      </c>
      <c r="U21" s="2">
        <v>121</v>
      </c>
      <c r="V21" s="1">
        <v>3</v>
      </c>
      <c r="W21" s="18">
        <f t="shared" si="4"/>
        <v>0.97105949356021859</v>
      </c>
      <c r="X21" s="9">
        <v>11.99</v>
      </c>
      <c r="Y21" s="9">
        <v>11.83</v>
      </c>
      <c r="Z21" s="9">
        <v>12.02</v>
      </c>
      <c r="AB21" s="13" t="s">
        <v>91</v>
      </c>
      <c r="AC21" s="19" t="str">
        <f t="shared" si="5"/>
        <v>0.1838</v>
      </c>
      <c r="AD21">
        <v>0.18379999999999999</v>
      </c>
    </row>
    <row r="22" spans="5:31" x14ac:dyDescent="0.3">
      <c r="E22" s="51"/>
      <c r="F22" s="51"/>
      <c r="G22" s="1" t="s">
        <v>32</v>
      </c>
      <c r="H22" s="1">
        <v>64.3</v>
      </c>
      <c r="I22" s="1">
        <v>43.45</v>
      </c>
      <c r="J22" s="7">
        <f t="shared" si="0"/>
        <v>96.555555555555557</v>
      </c>
      <c r="K22" s="1">
        <v>46.3</v>
      </c>
      <c r="L22" s="1">
        <v>1.03</v>
      </c>
      <c r="M22" s="1">
        <v>1.43</v>
      </c>
      <c r="N22" s="1">
        <v>51.41</v>
      </c>
      <c r="O22" s="7">
        <f t="shared" si="1"/>
        <v>4.3165407220822836</v>
      </c>
      <c r="P22" s="1">
        <v>18.7</v>
      </c>
      <c r="Q22" s="7">
        <f t="shared" si="2"/>
        <v>41.555555555555557</v>
      </c>
      <c r="R22" s="1">
        <v>64.28</v>
      </c>
      <c r="S22" s="8">
        <f t="shared" si="3"/>
        <v>69.984447900466563</v>
      </c>
      <c r="T22" s="15">
        <v>3396.89</v>
      </c>
      <c r="U22" s="2">
        <v>121</v>
      </c>
      <c r="V22" s="1">
        <v>3</v>
      </c>
      <c r="W22" s="18">
        <f t="shared" si="4"/>
        <v>0.9603802791430831</v>
      </c>
      <c r="X22" s="9">
        <v>11.99</v>
      </c>
      <c r="Y22" s="9">
        <v>11.93</v>
      </c>
      <c r="Z22" s="9">
        <v>12.36</v>
      </c>
      <c r="AB22" s="13" t="s">
        <v>92</v>
      </c>
      <c r="AC22" s="19" t="str">
        <f t="shared" si="5"/>
        <v>0.1345</v>
      </c>
      <c r="AD22">
        <v>0.13450000000000001</v>
      </c>
    </row>
    <row r="23" spans="5:31" x14ac:dyDescent="0.3">
      <c r="E23" s="51"/>
      <c r="F23" s="51"/>
      <c r="G23" s="1" t="s">
        <v>33</v>
      </c>
      <c r="H23" s="1">
        <v>56.26</v>
      </c>
      <c r="I23" s="1">
        <v>43.37</v>
      </c>
      <c r="J23" s="7">
        <f t="shared" si="0"/>
        <v>96.37777777777778</v>
      </c>
      <c r="K23" s="1">
        <v>45.44</v>
      </c>
      <c r="L23" s="1">
        <v>1</v>
      </c>
      <c r="M23" s="1">
        <v>1.25</v>
      </c>
      <c r="N23" s="1">
        <v>55.19</v>
      </c>
      <c r="O23" s="7">
        <f t="shared" si="1"/>
        <v>4.6339210747271196</v>
      </c>
      <c r="P23" s="1">
        <v>19.61</v>
      </c>
      <c r="Q23" s="7">
        <f t="shared" si="2"/>
        <v>43.577777777777776</v>
      </c>
      <c r="R23" s="1">
        <v>56.25</v>
      </c>
      <c r="S23" s="8">
        <f t="shared" si="3"/>
        <v>79.985780305723424</v>
      </c>
      <c r="T23" s="15">
        <v>2851.694</v>
      </c>
      <c r="U23" s="2">
        <v>121</v>
      </c>
      <c r="V23" s="1">
        <v>3</v>
      </c>
      <c r="W23" s="18">
        <f t="shared" si="4"/>
        <v>0.9482118348762627</v>
      </c>
      <c r="X23" s="9">
        <v>11.99</v>
      </c>
      <c r="Y23" s="9">
        <v>11.69</v>
      </c>
      <c r="Z23" s="9">
        <v>12.02</v>
      </c>
      <c r="AB23" s="13" t="s">
        <v>93</v>
      </c>
      <c r="AC23" s="19" t="str">
        <f t="shared" si="5"/>
        <v>0.1446</v>
      </c>
      <c r="AD23">
        <v>0.14460000000000001</v>
      </c>
    </row>
    <row r="24" spans="5:31" x14ac:dyDescent="0.3">
      <c r="E24" s="51"/>
      <c r="F24" s="51"/>
      <c r="G24" s="1" t="s">
        <v>34</v>
      </c>
      <c r="H24" s="1">
        <v>50.02</v>
      </c>
      <c r="I24" s="1">
        <v>44.18</v>
      </c>
      <c r="J24" s="7">
        <f t="shared" si="0"/>
        <v>98.177777777777777</v>
      </c>
      <c r="K24" s="1">
        <v>45.14</v>
      </c>
      <c r="L24" s="1">
        <v>1.03</v>
      </c>
      <c r="M24" s="1">
        <v>1.1100000000000001</v>
      </c>
      <c r="N24" s="1">
        <v>88.45</v>
      </c>
      <c r="O24" s="7">
        <f t="shared" si="1"/>
        <v>7.426532325776658</v>
      </c>
      <c r="P24" s="1">
        <v>24.01</v>
      </c>
      <c r="Q24" s="7">
        <f t="shared" si="2"/>
        <v>53.355555555555554</v>
      </c>
      <c r="R24" s="1">
        <v>50</v>
      </c>
      <c r="S24" s="8">
        <f t="shared" si="3"/>
        <v>89.964014394242298</v>
      </c>
      <c r="T24" s="15">
        <v>2335.4</v>
      </c>
      <c r="U24" s="2">
        <v>121</v>
      </c>
      <c r="V24" s="1">
        <v>3</v>
      </c>
      <c r="W24" s="18">
        <f t="shared" si="4"/>
        <v>0.90862485431560636</v>
      </c>
      <c r="X24" s="9">
        <v>11.99</v>
      </c>
      <c r="Y24" s="9">
        <v>11.59</v>
      </c>
      <c r="Z24" s="9">
        <v>12.33</v>
      </c>
      <c r="AB24" s="13" t="s">
        <v>94</v>
      </c>
      <c r="AC24" s="19" t="str">
        <f t="shared" si="5"/>
        <v>0.1953</v>
      </c>
      <c r="AD24">
        <v>0.1953</v>
      </c>
    </row>
    <row r="25" spans="5:31" x14ac:dyDescent="0.3">
      <c r="E25" s="51"/>
      <c r="F25" s="1" t="s">
        <v>45</v>
      </c>
      <c r="G25" s="1" t="s">
        <v>39</v>
      </c>
      <c r="H25" s="1">
        <v>90.32</v>
      </c>
      <c r="I25" s="1">
        <v>41.25</v>
      </c>
      <c r="J25" s="7">
        <f t="shared" si="0"/>
        <v>91.666666666666657</v>
      </c>
      <c r="K25" s="1">
        <v>47.79</v>
      </c>
      <c r="L25" s="1">
        <v>1.1000000000000001</v>
      </c>
      <c r="M25" s="1">
        <v>2.0099999999999998</v>
      </c>
      <c r="N25" s="1">
        <v>55.78</v>
      </c>
      <c r="O25" s="7">
        <f t="shared" si="1"/>
        <v>4.6834592779177164</v>
      </c>
      <c r="P25" s="1">
        <v>20.86</v>
      </c>
      <c r="Q25" s="7">
        <f t="shared" si="2"/>
        <v>46.355555555555554</v>
      </c>
      <c r="R25" s="1">
        <v>90</v>
      </c>
      <c r="S25" s="8">
        <f t="shared" si="3"/>
        <v>49.822852081488044</v>
      </c>
      <c r="T25" s="15">
        <v>5049.9399999999996</v>
      </c>
      <c r="U25" s="2">
        <v>121</v>
      </c>
      <c r="V25" s="1">
        <v>3</v>
      </c>
      <c r="W25" s="18">
        <f t="shared" si="4"/>
        <v>0.89790470879035589</v>
      </c>
      <c r="X25" s="9">
        <v>11.99</v>
      </c>
      <c r="Y25" s="9">
        <v>11.93</v>
      </c>
      <c r="Z25" s="9">
        <v>13.22</v>
      </c>
      <c r="AB25" s="13" t="s">
        <v>93</v>
      </c>
      <c r="AC25" s="19" t="str">
        <f t="shared" si="5"/>
        <v>0.1446</v>
      </c>
      <c r="AD25">
        <v>0.14460000000000001</v>
      </c>
    </row>
    <row r="26" spans="5:31" x14ac:dyDescent="0.3">
      <c r="E26" s="51" t="s">
        <v>66</v>
      </c>
      <c r="F26" s="51" t="s">
        <v>52</v>
      </c>
      <c r="G26" s="1" t="s">
        <v>53</v>
      </c>
      <c r="H26" s="1">
        <v>90.26</v>
      </c>
      <c r="I26" s="1">
        <v>38.04</v>
      </c>
      <c r="J26" s="7">
        <f t="shared" si="0"/>
        <v>84.533333333333331</v>
      </c>
      <c r="K26" s="1">
        <v>45.46</v>
      </c>
      <c r="L26" s="1">
        <v>1.1599999999999999</v>
      </c>
      <c r="M26" s="1">
        <v>2.0099999999999998</v>
      </c>
      <c r="N26" s="1">
        <v>58.35</v>
      </c>
      <c r="O26" s="7">
        <f t="shared" si="1"/>
        <v>4.8992443324937032</v>
      </c>
      <c r="P26" s="1">
        <v>19.690000000000001</v>
      </c>
      <c r="Q26" s="7">
        <f t="shared" si="2"/>
        <v>43.75555555555556</v>
      </c>
      <c r="R26" s="1">
        <v>90</v>
      </c>
      <c r="S26" s="8">
        <f t="shared" si="3"/>
        <v>49.855971637491685</v>
      </c>
      <c r="T26" s="15">
        <v>5292.9849999999997</v>
      </c>
      <c r="U26" s="2">
        <v>121</v>
      </c>
      <c r="V26" s="1">
        <v>6</v>
      </c>
      <c r="W26" s="18">
        <f t="shared" si="4"/>
        <v>0.78406784943071739</v>
      </c>
      <c r="X26" s="9">
        <v>11.99</v>
      </c>
      <c r="Y26" s="9">
        <v>11.46</v>
      </c>
      <c r="Z26" s="9">
        <v>13.97</v>
      </c>
      <c r="AA26" t="s">
        <v>87</v>
      </c>
      <c r="AB26" s="13">
        <v>0.91</v>
      </c>
      <c r="AC26" s="19" t="str">
        <f>LEFT(AB26,6)</f>
        <v>0.91</v>
      </c>
      <c r="AD26">
        <v>0.25540000000000002</v>
      </c>
      <c r="AE26">
        <f>AVERAGE(AD26:AD30)</f>
        <v>0.20673999999999998</v>
      </c>
    </row>
    <row r="27" spans="5:31" x14ac:dyDescent="0.3">
      <c r="E27" s="51"/>
      <c r="F27" s="51"/>
      <c r="G27" s="1" t="s">
        <v>54</v>
      </c>
      <c r="H27" s="1">
        <v>75.5</v>
      </c>
      <c r="I27" s="1">
        <v>38.840000000000003</v>
      </c>
      <c r="J27" s="7">
        <f t="shared" si="0"/>
        <v>86.311111111111117</v>
      </c>
      <c r="K27" s="1">
        <v>45.34</v>
      </c>
      <c r="L27" s="1">
        <v>1.2</v>
      </c>
      <c r="M27" s="1">
        <v>1.68</v>
      </c>
      <c r="N27" s="1">
        <v>60.1</v>
      </c>
      <c r="O27" s="7">
        <f t="shared" si="1"/>
        <v>5.0461796809403863</v>
      </c>
      <c r="P27" s="1">
        <v>18.79</v>
      </c>
      <c r="Q27" s="7">
        <f t="shared" si="2"/>
        <v>41.755555555555553</v>
      </c>
      <c r="R27" s="1">
        <v>75</v>
      </c>
      <c r="S27" s="8">
        <f t="shared" si="3"/>
        <v>59.602649006622514</v>
      </c>
      <c r="T27" s="15">
        <v>4283.6540000000005</v>
      </c>
      <c r="U27" s="2">
        <v>121</v>
      </c>
      <c r="V27" s="1">
        <v>6</v>
      </c>
      <c r="W27" s="18">
        <f t="shared" si="4"/>
        <v>0.76012684639466499</v>
      </c>
      <c r="X27" s="9">
        <v>11.99</v>
      </c>
      <c r="Y27" s="9">
        <v>11.46</v>
      </c>
      <c r="Z27" s="9">
        <v>14.41</v>
      </c>
      <c r="AB27" s="21" t="s">
        <v>146</v>
      </c>
      <c r="AC27" s="19" t="str">
        <f t="shared" si="5"/>
        <v>0.9150</v>
      </c>
      <c r="AD27">
        <v>0.24199999999999999</v>
      </c>
    </row>
    <row r="28" spans="5:31" x14ac:dyDescent="0.3">
      <c r="E28" s="51"/>
      <c r="F28" s="51"/>
      <c r="G28" s="1" t="s">
        <v>55</v>
      </c>
      <c r="H28" s="1">
        <v>64.53</v>
      </c>
      <c r="I28" s="1">
        <v>39.94</v>
      </c>
      <c r="J28" s="7">
        <f t="shared" si="0"/>
        <v>88.75555555555556</v>
      </c>
      <c r="K28" s="1">
        <v>45</v>
      </c>
      <c r="L28" s="1">
        <v>1.19</v>
      </c>
      <c r="M28" s="1">
        <v>1.43</v>
      </c>
      <c r="N28" s="1">
        <v>63.28</v>
      </c>
      <c r="O28" s="7">
        <f t="shared" si="1"/>
        <v>5.3131821998320738</v>
      </c>
      <c r="P28" s="1">
        <v>18.77</v>
      </c>
      <c r="Q28" s="7">
        <f t="shared" si="2"/>
        <v>41.711111111111109</v>
      </c>
      <c r="R28" s="1">
        <v>64.28</v>
      </c>
      <c r="S28" s="8">
        <f t="shared" si="3"/>
        <v>69.735006973500703</v>
      </c>
      <c r="T28" s="15">
        <v>3517.1019999999999</v>
      </c>
      <c r="U28" s="2">
        <v>121</v>
      </c>
      <c r="V28" s="1">
        <v>6</v>
      </c>
      <c r="W28" s="18">
        <f t="shared" si="4"/>
        <v>0.75506106216683255</v>
      </c>
      <c r="X28" s="9">
        <v>11.99</v>
      </c>
      <c r="Y28" s="9">
        <v>11.39</v>
      </c>
      <c r="Z28" s="9">
        <v>14.33</v>
      </c>
      <c r="AB28" s="13" t="s">
        <v>121</v>
      </c>
      <c r="AC28" s="19" t="str">
        <f t="shared" si="5"/>
        <v>0.2409</v>
      </c>
      <c r="AD28">
        <v>0.2409</v>
      </c>
    </row>
    <row r="29" spans="5:31" x14ac:dyDescent="0.3">
      <c r="E29" s="51"/>
      <c r="F29" s="51"/>
      <c r="G29" s="1" t="s">
        <v>56</v>
      </c>
      <c r="H29" s="1">
        <v>56.54</v>
      </c>
      <c r="I29" s="1">
        <v>38.11</v>
      </c>
      <c r="J29" s="7">
        <f t="shared" si="0"/>
        <v>84.688888888888897</v>
      </c>
      <c r="K29" s="1">
        <v>45.21</v>
      </c>
      <c r="L29" s="1">
        <v>1.1499999999999999</v>
      </c>
      <c r="M29" s="1">
        <v>1.26</v>
      </c>
      <c r="N29" s="1">
        <v>66.39</v>
      </c>
      <c r="O29" s="7">
        <f t="shared" si="1"/>
        <v>5.5743073047858944</v>
      </c>
      <c r="P29" s="1">
        <v>19.02</v>
      </c>
      <c r="Q29" s="7">
        <f t="shared" si="2"/>
        <v>42.266666666666666</v>
      </c>
      <c r="R29" s="1">
        <v>56.25</v>
      </c>
      <c r="S29" s="8">
        <f t="shared" si="3"/>
        <v>79.589671029359749</v>
      </c>
      <c r="T29" s="15">
        <v>3129.471</v>
      </c>
      <c r="U29" s="2">
        <v>121</v>
      </c>
      <c r="V29" s="1">
        <v>6</v>
      </c>
      <c r="W29" s="18">
        <f t="shared" si="4"/>
        <v>0.7911953883421905</v>
      </c>
      <c r="X29" s="9">
        <v>11.99</v>
      </c>
      <c r="Y29" s="9">
        <v>11.45</v>
      </c>
      <c r="Z29" s="9">
        <v>13.82</v>
      </c>
      <c r="AB29" s="13" t="s">
        <v>148</v>
      </c>
      <c r="AC29" s="19" t="str">
        <f t="shared" si="5"/>
        <v>0.8317</v>
      </c>
      <c r="AD29">
        <v>0.2089</v>
      </c>
    </row>
    <row r="30" spans="5:31" x14ac:dyDescent="0.3">
      <c r="E30" s="51"/>
      <c r="F30" s="51"/>
      <c r="G30" s="1" t="s">
        <v>57</v>
      </c>
      <c r="H30" s="1">
        <v>55.1</v>
      </c>
      <c r="I30" s="1">
        <v>36.04</v>
      </c>
      <c r="J30" s="7">
        <f t="shared" si="0"/>
        <v>80.088888888888889</v>
      </c>
      <c r="K30" s="1">
        <v>45.08</v>
      </c>
      <c r="L30" s="1">
        <v>1.22</v>
      </c>
      <c r="M30" s="1">
        <v>1.22</v>
      </c>
      <c r="N30" s="1">
        <v>84.77</v>
      </c>
      <c r="O30" s="7">
        <f t="shared" si="1"/>
        <v>7.1175482787573463</v>
      </c>
      <c r="P30" s="1">
        <v>24.93</v>
      </c>
      <c r="Q30" s="7">
        <f t="shared" si="2"/>
        <v>55.400000000000006</v>
      </c>
      <c r="R30" s="1">
        <v>50</v>
      </c>
      <c r="S30" s="8">
        <f t="shared" si="3"/>
        <v>81.669691470054445</v>
      </c>
      <c r="T30" s="15">
        <v>2858.56</v>
      </c>
      <c r="U30" s="2">
        <v>121</v>
      </c>
      <c r="V30" s="1">
        <v>6</v>
      </c>
      <c r="W30" s="18">
        <f t="shared" si="4"/>
        <v>0.74138389378289493</v>
      </c>
      <c r="X30" s="9">
        <v>11.99</v>
      </c>
      <c r="Y30" s="9">
        <v>11.4</v>
      </c>
      <c r="Z30" s="9">
        <v>14.62</v>
      </c>
      <c r="AB30" s="13" t="s">
        <v>147</v>
      </c>
      <c r="AC30" s="19" t="str">
        <f t="shared" si="5"/>
        <v>0.4802</v>
      </c>
      <c r="AD30">
        <v>8.6499999999999994E-2</v>
      </c>
    </row>
    <row r="31" spans="5:31" x14ac:dyDescent="0.3">
      <c r="E31" s="51"/>
      <c r="F31" s="51" t="s">
        <v>59</v>
      </c>
      <c r="G31" s="1" t="s">
        <v>60</v>
      </c>
      <c r="H31" s="1">
        <v>90.02</v>
      </c>
      <c r="I31" s="1">
        <v>39.340000000000003</v>
      </c>
      <c r="J31" s="7">
        <f t="shared" si="0"/>
        <v>87.422222222222231</v>
      </c>
      <c r="K31" s="1">
        <v>45.8</v>
      </c>
      <c r="L31" s="1">
        <v>1.1599999999999999</v>
      </c>
      <c r="M31" s="1">
        <v>2</v>
      </c>
      <c r="N31" s="1">
        <v>58.5</v>
      </c>
      <c r="O31" s="7">
        <f t="shared" si="1"/>
        <v>4.9118387909319896</v>
      </c>
      <c r="P31" s="1">
        <v>23.84</v>
      </c>
      <c r="Q31" s="7">
        <f t="shared" si="2"/>
        <v>52.977777777777781</v>
      </c>
      <c r="R31" s="1">
        <v>90</v>
      </c>
      <c r="S31" s="8">
        <f t="shared" si="3"/>
        <v>49.98889135747612</v>
      </c>
      <c r="T31" s="15">
        <v>5240.5770000000002</v>
      </c>
      <c r="U31" s="2">
        <v>79</v>
      </c>
      <c r="V31" s="1">
        <v>6</v>
      </c>
      <c r="W31" s="18">
        <f t="shared" si="4"/>
        <v>0.80055220505656022</v>
      </c>
      <c r="X31" s="9">
        <v>11.99</v>
      </c>
      <c r="Y31" s="9">
        <v>11.53</v>
      </c>
      <c r="Z31" s="9">
        <v>13.85</v>
      </c>
      <c r="AB31" s="13" t="s">
        <v>125</v>
      </c>
      <c r="AC31" s="19" t="str">
        <f t="shared" si="5"/>
        <v>0.2701</v>
      </c>
      <c r="AD31">
        <v>0.27010000000000001</v>
      </c>
      <c r="AE31">
        <f>AVERAGE(AD31:AD35)</f>
        <v>0.22206000000000001</v>
      </c>
    </row>
    <row r="32" spans="5:31" x14ac:dyDescent="0.3">
      <c r="E32" s="51"/>
      <c r="F32" s="51"/>
      <c r="G32" s="1" t="s">
        <v>61</v>
      </c>
      <c r="H32" s="1">
        <v>75.63</v>
      </c>
      <c r="I32" s="1">
        <v>40.200000000000003</v>
      </c>
      <c r="J32" s="7">
        <f t="shared" si="0"/>
        <v>89.333333333333343</v>
      </c>
      <c r="K32" s="1">
        <v>45.36</v>
      </c>
      <c r="L32" s="1">
        <v>1.08</v>
      </c>
      <c r="M32" s="1">
        <v>1.68</v>
      </c>
      <c r="N32" s="1">
        <v>54.8</v>
      </c>
      <c r="O32" s="7">
        <f t="shared" si="1"/>
        <v>4.601175482787573</v>
      </c>
      <c r="P32" s="1">
        <v>18.88</v>
      </c>
      <c r="Q32" s="7">
        <f t="shared" si="2"/>
        <v>41.955555555555549</v>
      </c>
      <c r="R32" s="1">
        <v>75</v>
      </c>
      <c r="S32" s="8">
        <f t="shared" si="3"/>
        <v>59.500198333994447</v>
      </c>
      <c r="T32" s="15">
        <v>4311.7290000000003</v>
      </c>
      <c r="U32" s="2">
        <v>113</v>
      </c>
      <c r="V32" s="1">
        <v>6</v>
      </c>
      <c r="W32" s="18">
        <f t="shared" si="4"/>
        <v>0.84664754064601166</v>
      </c>
      <c r="X32" s="9">
        <v>11.99</v>
      </c>
      <c r="Y32" s="9">
        <v>11.47</v>
      </c>
      <c r="Z32" s="9">
        <v>12.96</v>
      </c>
      <c r="AB32" s="13" t="s">
        <v>115</v>
      </c>
      <c r="AC32" s="19" t="str">
        <f t="shared" si="5"/>
        <v>0.2685</v>
      </c>
      <c r="AD32">
        <v>0.26850000000000002</v>
      </c>
    </row>
    <row r="33" spans="1:31" x14ac:dyDescent="0.3">
      <c r="E33" s="51"/>
      <c r="F33" s="51"/>
      <c r="G33" s="1" t="s">
        <v>62</v>
      </c>
      <c r="H33" s="1">
        <v>64.930000000000007</v>
      </c>
      <c r="I33" s="1">
        <v>40.78</v>
      </c>
      <c r="J33" s="7">
        <f t="shared" si="0"/>
        <v>90.62222222222222</v>
      </c>
      <c r="K33" s="1">
        <v>45</v>
      </c>
      <c r="L33" s="1">
        <v>1.07</v>
      </c>
      <c r="M33" s="1">
        <v>1.44</v>
      </c>
      <c r="N33" s="1">
        <v>57.26</v>
      </c>
      <c r="O33" s="7">
        <f t="shared" si="1"/>
        <v>4.8077246011754822</v>
      </c>
      <c r="P33" s="1">
        <v>17.43</v>
      </c>
      <c r="Q33" s="7">
        <f t="shared" si="2"/>
        <v>38.733333333333334</v>
      </c>
      <c r="R33" s="1">
        <v>64.28</v>
      </c>
      <c r="S33" s="8">
        <f t="shared" si="3"/>
        <v>69.305405821654077</v>
      </c>
      <c r="T33" s="15">
        <v>3679.0030000000002</v>
      </c>
      <c r="U33" s="2">
        <v>121</v>
      </c>
      <c r="V33" s="1">
        <v>6</v>
      </c>
      <c r="W33" s="18">
        <f t="shared" si="4"/>
        <v>0.84137053039274567</v>
      </c>
      <c r="X33" s="9">
        <v>11.99</v>
      </c>
      <c r="Y33" s="9">
        <v>11.39</v>
      </c>
      <c r="Z33" s="9">
        <v>12.86</v>
      </c>
      <c r="AB33" s="13" t="s">
        <v>116</v>
      </c>
      <c r="AC33" s="19" t="str">
        <f t="shared" si="5"/>
        <v>0.2679</v>
      </c>
      <c r="AD33">
        <v>0.26790000000000003</v>
      </c>
    </row>
    <row r="34" spans="1:31" x14ac:dyDescent="0.3">
      <c r="E34" s="51"/>
      <c r="F34" s="51"/>
      <c r="G34" s="1" t="s">
        <v>63</v>
      </c>
      <c r="H34" s="1">
        <v>56.89</v>
      </c>
      <c r="I34" s="1">
        <v>37.409999999999997</v>
      </c>
      <c r="J34" s="7">
        <f t="shared" si="0"/>
        <v>83.133333333333326</v>
      </c>
      <c r="K34" s="1">
        <v>45.18</v>
      </c>
      <c r="L34" s="1">
        <v>1.06</v>
      </c>
      <c r="M34" s="1">
        <v>1.26</v>
      </c>
      <c r="N34" s="1">
        <v>64.38</v>
      </c>
      <c r="O34" s="7">
        <f t="shared" si="1"/>
        <v>5.4055415617128455</v>
      </c>
      <c r="P34" s="1">
        <v>18.13</v>
      </c>
      <c r="Q34" s="7">
        <f t="shared" si="2"/>
        <v>40.288888888888884</v>
      </c>
      <c r="R34" s="1">
        <v>56.25</v>
      </c>
      <c r="S34" s="8">
        <f t="shared" si="3"/>
        <v>79.100017577781685</v>
      </c>
      <c r="T34" s="15">
        <v>3120.0320000000002</v>
      </c>
      <c r="U34" s="2">
        <v>121</v>
      </c>
      <c r="V34" s="1">
        <v>6</v>
      </c>
      <c r="W34" s="18">
        <f t="shared" si="4"/>
        <v>0.86616966726277689</v>
      </c>
      <c r="X34" s="9">
        <v>11.99</v>
      </c>
      <c r="Y34" s="9">
        <v>11.48</v>
      </c>
      <c r="Z34" s="9">
        <v>12.69</v>
      </c>
      <c r="AB34" s="13" t="s">
        <v>117</v>
      </c>
      <c r="AC34" s="19" t="str">
        <f t="shared" si="5"/>
        <v>0.2219</v>
      </c>
      <c r="AD34">
        <v>0.22189999999999999</v>
      </c>
    </row>
    <row r="35" spans="1:31" x14ac:dyDescent="0.3">
      <c r="E35" s="51"/>
      <c r="F35" s="51"/>
      <c r="G35" s="1" t="s">
        <v>64</v>
      </c>
      <c r="H35" s="1">
        <v>54.58</v>
      </c>
      <c r="I35" s="1">
        <v>35.83</v>
      </c>
      <c r="J35" s="7">
        <f t="shared" si="0"/>
        <v>79.62222222222222</v>
      </c>
      <c r="K35" s="1">
        <v>45.11</v>
      </c>
      <c r="L35" s="1">
        <v>1.25</v>
      </c>
      <c r="M35" s="1">
        <v>1.21</v>
      </c>
      <c r="N35" s="1">
        <v>82.68</v>
      </c>
      <c r="O35" s="7">
        <f t="shared" si="1"/>
        <v>6.9420654911838797</v>
      </c>
      <c r="P35" s="1">
        <v>25.01</v>
      </c>
      <c r="Q35" s="7">
        <f t="shared" si="2"/>
        <v>55.577777777777783</v>
      </c>
      <c r="R35" s="1">
        <v>50</v>
      </c>
      <c r="S35" s="8">
        <f t="shared" si="3"/>
        <v>82.447783070721883</v>
      </c>
      <c r="T35" s="15">
        <v>2823.35</v>
      </c>
      <c r="U35" s="2">
        <v>119</v>
      </c>
      <c r="V35" s="1">
        <v>6</v>
      </c>
      <c r="W35" s="18">
        <f t="shared" si="4"/>
        <v>0.72465673426500765</v>
      </c>
      <c r="X35" s="9">
        <v>11.99</v>
      </c>
      <c r="Y35" s="9">
        <v>11.42</v>
      </c>
      <c r="Z35" s="9">
        <v>15.01</v>
      </c>
      <c r="AB35" s="13" t="s">
        <v>118</v>
      </c>
      <c r="AC35" s="19" t="str">
        <f t="shared" si="5"/>
        <v>0.0819</v>
      </c>
      <c r="AD35">
        <v>8.1900000000000001E-2</v>
      </c>
    </row>
    <row r="39" spans="1:31" x14ac:dyDescent="0.3">
      <c r="G39" s="1" t="s">
        <v>35</v>
      </c>
      <c r="H39" s="1">
        <v>90.47</v>
      </c>
      <c r="I39" s="1">
        <v>40.22</v>
      </c>
      <c r="J39" s="7">
        <f>(I39/$C$8)*100</f>
        <v>89.37777777777778</v>
      </c>
      <c r="K39" s="1">
        <v>46.46</v>
      </c>
      <c r="L39" s="1">
        <v>1.07</v>
      </c>
      <c r="M39" s="1">
        <v>2.0099999999999998</v>
      </c>
      <c r="N39" s="1">
        <v>55.1</v>
      </c>
      <c r="O39" s="7">
        <f>N39/$K$5</f>
        <v>4.6263643996641477</v>
      </c>
      <c r="P39" s="1">
        <v>21.37</v>
      </c>
      <c r="Q39" s="7">
        <f>(P39/$C$8)*100</f>
        <v>47.488888888888894</v>
      </c>
      <c r="R39" s="1">
        <v>90</v>
      </c>
      <c r="S39" s="8">
        <f>($C$7/H39)</f>
        <v>49.740245385210571</v>
      </c>
      <c r="T39" s="15">
        <v>5198.9179999999997</v>
      </c>
      <c r="U39" s="2">
        <v>121</v>
      </c>
      <c r="V39" s="1">
        <v>3</v>
      </c>
      <c r="W39" s="18">
        <f>(Y39/X39)*(Y39/Z39)</f>
        <v>0.89513557189493587</v>
      </c>
      <c r="X39" s="9">
        <v>11.99</v>
      </c>
      <c r="Y39" s="9">
        <v>11.73</v>
      </c>
      <c r="Z39" s="9">
        <v>12.82</v>
      </c>
      <c r="AB39" s="13" t="s">
        <v>110</v>
      </c>
      <c r="AC39" s="19" t="str">
        <f>LEFT(AB39,6)</f>
        <v>0.1256</v>
      </c>
      <c r="AD39">
        <v>0.12559999999999999</v>
      </c>
    </row>
    <row r="40" spans="1:31" x14ac:dyDescent="0.3">
      <c r="G40" s="1" t="s">
        <v>38</v>
      </c>
      <c r="H40" s="1">
        <v>90.06</v>
      </c>
      <c r="I40" s="1">
        <v>41.19</v>
      </c>
      <c r="J40" s="7">
        <v>91.533333333333331</v>
      </c>
      <c r="K40" s="1">
        <v>49.92</v>
      </c>
      <c r="L40" s="1">
        <v>1.26</v>
      </c>
      <c r="M40" s="1">
        <v>2</v>
      </c>
      <c r="N40" s="1">
        <v>79.83</v>
      </c>
      <c r="O40" s="7">
        <v>6.7027707808564232</v>
      </c>
      <c r="P40" s="1">
        <v>30.21</v>
      </c>
      <c r="Q40" s="7">
        <v>67.13333333333334</v>
      </c>
      <c r="R40" s="1">
        <v>90</v>
      </c>
      <c r="S40" s="8">
        <v>49.966688874083943</v>
      </c>
      <c r="T40" s="15">
        <v>4779.4409999999998</v>
      </c>
      <c r="U40" s="2">
        <v>121</v>
      </c>
      <c r="V40" s="1">
        <v>3</v>
      </c>
      <c r="W40" s="18">
        <v>0.78323917210144822</v>
      </c>
      <c r="X40" s="9">
        <v>11.99</v>
      </c>
      <c r="Y40" s="9">
        <v>11.92</v>
      </c>
      <c r="Z40" s="9">
        <v>15.13</v>
      </c>
      <c r="AB40" s="13" t="s">
        <v>97</v>
      </c>
      <c r="AC40" s="19" t="s">
        <v>138</v>
      </c>
      <c r="AD40">
        <v>0.1278</v>
      </c>
    </row>
    <row r="41" spans="1:31" x14ac:dyDescent="0.3">
      <c r="G41" s="1" t="s">
        <v>42</v>
      </c>
      <c r="H41" s="1">
        <v>90.43</v>
      </c>
      <c r="I41" s="1">
        <v>40.909999999999997</v>
      </c>
      <c r="J41" s="7">
        <v>90.911111111111097</v>
      </c>
      <c r="K41" s="1">
        <v>50.24</v>
      </c>
      <c r="L41" s="1">
        <v>1.29</v>
      </c>
      <c r="M41" s="1">
        <v>2.0099999999999998</v>
      </c>
      <c r="N41" s="1">
        <v>81.87</v>
      </c>
      <c r="O41" s="7">
        <v>6.8740554156171285</v>
      </c>
      <c r="P41" s="1">
        <v>30.46</v>
      </c>
      <c r="Q41" s="7">
        <v>67.688888888888883</v>
      </c>
      <c r="R41" s="1">
        <v>90</v>
      </c>
      <c r="S41" s="8">
        <v>49.762247041910868</v>
      </c>
      <c r="T41" s="15">
        <v>4785.78</v>
      </c>
      <c r="U41" s="2">
        <v>121</v>
      </c>
      <c r="V41" s="1">
        <v>3</v>
      </c>
      <c r="W41" s="18">
        <v>0.76602512436295478</v>
      </c>
      <c r="X41" s="9">
        <v>11.99</v>
      </c>
      <c r="Y41" s="9">
        <v>11.92</v>
      </c>
      <c r="Z41" s="9">
        <v>15.47</v>
      </c>
      <c r="AB41" s="13" t="s">
        <v>100</v>
      </c>
      <c r="AC41" s="19" t="s">
        <v>139</v>
      </c>
      <c r="AD41">
        <v>0.12180000000000001</v>
      </c>
    </row>
    <row r="42" spans="1:31" x14ac:dyDescent="0.3">
      <c r="G42" s="1" t="s">
        <v>58</v>
      </c>
      <c r="H42" s="1">
        <v>90.14</v>
      </c>
      <c r="I42" s="1">
        <v>38.659999999999997</v>
      </c>
      <c r="J42" s="7">
        <v>85.911111111111111</v>
      </c>
      <c r="K42" s="1">
        <v>47.83</v>
      </c>
      <c r="L42" s="1">
        <v>1.49</v>
      </c>
      <c r="M42" s="1">
        <v>2</v>
      </c>
      <c r="N42" s="1">
        <v>75.099999999999994</v>
      </c>
      <c r="O42" s="7">
        <v>6.3056255247691011</v>
      </c>
      <c r="P42" s="1">
        <v>23.09</v>
      </c>
      <c r="Q42" s="7">
        <v>51.31111111111111</v>
      </c>
      <c r="R42" s="1">
        <v>90</v>
      </c>
      <c r="S42" s="8">
        <v>49.92234302196583</v>
      </c>
      <c r="T42" s="15">
        <v>6069.4870000000001</v>
      </c>
      <c r="U42" s="2">
        <v>121</v>
      </c>
      <c r="V42" s="1">
        <v>6</v>
      </c>
      <c r="W42" s="18">
        <v>0.64253292450689126</v>
      </c>
      <c r="X42" s="9">
        <v>11.99</v>
      </c>
      <c r="Y42" s="9">
        <v>11.73</v>
      </c>
      <c r="Z42" s="9">
        <v>17.86</v>
      </c>
      <c r="AB42" s="13" t="s">
        <v>124</v>
      </c>
      <c r="AC42" s="19" t="s">
        <v>140</v>
      </c>
      <c r="AD42">
        <v>0.24590000000000001</v>
      </c>
    </row>
    <row r="43" spans="1:31" s="9" customFormat="1" x14ac:dyDescent="0.3">
      <c r="A43"/>
      <c r="B43"/>
      <c r="C43"/>
      <c r="D43"/>
      <c r="G43" s="1" t="s">
        <v>65</v>
      </c>
      <c r="H43" s="1">
        <v>90.02</v>
      </c>
      <c r="I43" s="1">
        <v>38.75</v>
      </c>
      <c r="J43" s="7">
        <v>86.111111111111114</v>
      </c>
      <c r="K43" s="1">
        <v>48.12</v>
      </c>
      <c r="L43" s="1">
        <v>1.39</v>
      </c>
      <c r="M43" s="1">
        <v>2</v>
      </c>
      <c r="N43" s="1">
        <v>70.25</v>
      </c>
      <c r="O43" s="7">
        <v>5.8984047019311499</v>
      </c>
      <c r="P43" s="1">
        <v>22.71</v>
      </c>
      <c r="Q43" s="7">
        <v>50.466666666666669</v>
      </c>
      <c r="R43" s="1">
        <v>90</v>
      </c>
      <c r="S43" s="8">
        <v>49.98889135747612</v>
      </c>
      <c r="T43" s="15">
        <v>5416.3040000000001</v>
      </c>
      <c r="U43" s="2">
        <v>81</v>
      </c>
      <c r="V43" s="1">
        <v>6</v>
      </c>
      <c r="W43" s="18">
        <v>0.69580652141214139</v>
      </c>
      <c r="X43" s="9">
        <v>11.99</v>
      </c>
      <c r="Y43" s="9">
        <v>11.8</v>
      </c>
      <c r="Z43" s="9">
        <v>16.690000000000001</v>
      </c>
      <c r="AA43"/>
      <c r="AB43" s="13" t="s">
        <v>145</v>
      </c>
      <c r="AC43" s="19" t="s">
        <v>141</v>
      </c>
      <c r="AD43">
        <v>0.2782</v>
      </c>
      <c r="AE43"/>
    </row>
    <row r="45" spans="1:31" s="9" customFormat="1" x14ac:dyDescent="0.3">
      <c r="A45"/>
      <c r="B45"/>
      <c r="C45"/>
      <c r="D45"/>
      <c r="H45" s="9" t="s">
        <v>134</v>
      </c>
      <c r="I45" s="9" t="s">
        <v>127</v>
      </c>
      <c r="J45" s="10">
        <v>7.4</v>
      </c>
      <c r="O45" s="10"/>
      <c r="Q45" s="10"/>
      <c r="S45" s="11"/>
      <c r="U45" s="12"/>
      <c r="W45" s="18"/>
      <c r="AA45"/>
      <c r="AB45" s="13"/>
      <c r="AC45" s="19"/>
      <c r="AD45"/>
      <c r="AE45"/>
    </row>
    <row r="46" spans="1:31" s="9" customFormat="1" x14ac:dyDescent="0.3">
      <c r="A46"/>
      <c r="B46"/>
      <c r="C46"/>
      <c r="D46"/>
      <c r="H46" s="9" t="s">
        <v>136</v>
      </c>
      <c r="I46" s="9" t="s">
        <v>128</v>
      </c>
      <c r="J46" s="20">
        <v>6</v>
      </c>
      <c r="O46" s="10"/>
      <c r="Q46" s="10"/>
      <c r="S46" s="11"/>
      <c r="U46" s="12"/>
      <c r="W46" s="18"/>
      <c r="AA46"/>
      <c r="AB46" s="13"/>
      <c r="AC46" s="19"/>
      <c r="AD46"/>
      <c r="AE46"/>
    </row>
    <row r="47" spans="1:31" s="9" customFormat="1" x14ac:dyDescent="0.3">
      <c r="A47"/>
      <c r="B47"/>
      <c r="C47"/>
      <c r="D47"/>
      <c r="H47" s="9" t="s">
        <v>133</v>
      </c>
      <c r="I47" s="9" t="s">
        <v>129</v>
      </c>
      <c r="J47" s="10">
        <v>13.2</v>
      </c>
      <c r="O47" s="10"/>
      <c r="Q47" s="10"/>
      <c r="S47" s="11"/>
      <c r="U47" s="12"/>
      <c r="W47" s="18"/>
      <c r="AA47"/>
      <c r="AB47" s="13"/>
      <c r="AC47" s="19"/>
      <c r="AD47"/>
      <c r="AE47"/>
    </row>
    <row r="48" spans="1:31" s="9" customFormat="1" x14ac:dyDescent="0.3">
      <c r="A48"/>
      <c r="B48"/>
      <c r="C48"/>
      <c r="D48"/>
      <c r="H48" s="9" t="s">
        <v>135</v>
      </c>
      <c r="I48" s="9" t="s">
        <v>130</v>
      </c>
      <c r="J48" s="20">
        <v>5.8</v>
      </c>
      <c r="O48" s="10"/>
      <c r="Q48" s="10"/>
      <c r="S48" s="11"/>
      <c r="U48" s="12"/>
      <c r="W48" s="18"/>
      <c r="AA48"/>
      <c r="AB48" s="13"/>
      <c r="AC48" s="19"/>
      <c r="AD48"/>
      <c r="AE48"/>
    </row>
    <row r="49" spans="1:31" s="9" customFormat="1" x14ac:dyDescent="0.3">
      <c r="A49"/>
      <c r="B49"/>
      <c r="C49"/>
      <c r="D49"/>
      <c r="H49" s="9" t="s">
        <v>137</v>
      </c>
      <c r="I49" s="9" t="s">
        <v>131</v>
      </c>
      <c r="J49" s="10">
        <v>11.91</v>
      </c>
      <c r="N49" s="9">
        <v>4.8</v>
      </c>
      <c r="O49" s="10">
        <v>5.8</v>
      </c>
      <c r="P49" s="9">
        <v>50</v>
      </c>
      <c r="Q49" s="10">
        <v>58</v>
      </c>
      <c r="S49" s="11"/>
      <c r="U49" s="12"/>
      <c r="W49" s="18"/>
      <c r="AA49"/>
      <c r="AB49" s="13"/>
      <c r="AC49" s="19"/>
      <c r="AD49"/>
      <c r="AE49"/>
    </row>
    <row r="50" spans="1:31" s="9" customFormat="1" x14ac:dyDescent="0.3">
      <c r="A50"/>
      <c r="B50"/>
      <c r="C50"/>
      <c r="D50"/>
      <c r="I50" s="9" t="s">
        <v>132</v>
      </c>
      <c r="J50" s="10">
        <f>J46 + ((J49 - J45) * (J48 - J46) / (J47 - J45))</f>
        <v>5.8444827586206891</v>
      </c>
      <c r="O50" s="10"/>
      <c r="Q50" s="10"/>
      <c r="S50" s="11"/>
      <c r="U50" s="12"/>
      <c r="W50" s="18"/>
      <c r="AA50"/>
      <c r="AB50" s="13"/>
      <c r="AC50" s="19"/>
      <c r="AD50"/>
      <c r="AE50"/>
    </row>
  </sheetData>
  <mergeCells count="7">
    <mergeCell ref="E10:E25"/>
    <mergeCell ref="F10:F14"/>
    <mergeCell ref="F15:F19"/>
    <mergeCell ref="F20:F24"/>
    <mergeCell ref="E26:E35"/>
    <mergeCell ref="F26:F30"/>
    <mergeCell ref="F31:F35"/>
  </mergeCells>
  <phoneticPr fontId="1" type="noConversion"/>
  <conditionalFormatting sqref="O1:O1048576">
    <cfRule type="cellIs" dxfId="1" priority="2" operator="greaterThan">
      <formula>5.8</formula>
    </cfRule>
  </conditionalFormatting>
  <conditionalFormatting sqref="Q1:Q1048576">
    <cfRule type="cellIs" dxfId="0" priority="1" operator="greaterThan">
      <formula>58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FF44-6A78-482B-A6E7-4A2A27F5735E}">
  <dimension ref="C1:M42"/>
  <sheetViews>
    <sheetView workbookViewId="0">
      <selection activeCell="D42" sqref="D42"/>
    </sheetView>
  </sheetViews>
  <sheetFormatPr defaultRowHeight="16.5" x14ac:dyDescent="0.3"/>
  <sheetData>
    <row r="1" spans="4:13" ht="17.25" thickBot="1" x14ac:dyDescent="0.35"/>
    <row r="2" spans="4:13" ht="17.25" thickBot="1" x14ac:dyDescent="0.35">
      <c r="D2" s="56" t="s">
        <v>153</v>
      </c>
      <c r="E2" s="57"/>
      <c r="F2" s="57"/>
      <c r="G2" s="58"/>
      <c r="H2" s="56" t="s">
        <v>154</v>
      </c>
      <c r="I2" s="57"/>
      <c r="J2" s="57"/>
      <c r="K2" s="58"/>
      <c r="L2" s="56" t="s">
        <v>155</v>
      </c>
      <c r="M2" s="58"/>
    </row>
    <row r="3" spans="4:13" ht="17.25" thickBot="1" x14ac:dyDescent="0.35">
      <c r="D3" s="26" t="s">
        <v>156</v>
      </c>
      <c r="E3" s="27" t="s">
        <v>157</v>
      </c>
      <c r="F3" s="27" t="s">
        <v>158</v>
      </c>
      <c r="G3" s="27" t="s">
        <v>159</v>
      </c>
      <c r="H3" s="27" t="s">
        <v>156</v>
      </c>
      <c r="I3" s="27" t="s">
        <v>157</v>
      </c>
      <c r="J3" s="27" t="s">
        <v>158</v>
      </c>
      <c r="K3" s="27" t="s">
        <v>159</v>
      </c>
      <c r="L3" s="27" t="s">
        <v>160</v>
      </c>
      <c r="M3" s="27" t="s">
        <v>161</v>
      </c>
    </row>
    <row r="4" spans="4:13" ht="17.25" thickBot="1" x14ac:dyDescent="0.35">
      <c r="D4" s="22">
        <v>2.4900000000000002</v>
      </c>
      <c r="E4" s="23">
        <v>12.86</v>
      </c>
      <c r="F4" s="23">
        <v>4.93</v>
      </c>
      <c r="G4" s="23">
        <v>1.85</v>
      </c>
      <c r="H4" s="23">
        <v>4.01</v>
      </c>
      <c r="I4" s="23">
        <v>24.67</v>
      </c>
      <c r="J4" s="23">
        <v>10.82</v>
      </c>
      <c r="K4" s="23">
        <v>4.07</v>
      </c>
      <c r="L4" s="23">
        <v>14.59</v>
      </c>
      <c r="M4" s="23">
        <v>41.48</v>
      </c>
    </row>
    <row r="5" spans="4:13" ht="17.25" thickBot="1" x14ac:dyDescent="0.35">
      <c r="D5" s="24">
        <v>2.4500000000000002</v>
      </c>
      <c r="E5" s="25">
        <v>13.76</v>
      </c>
      <c r="F5" s="25">
        <v>4.7300000000000004</v>
      </c>
      <c r="G5" s="25">
        <v>1.74</v>
      </c>
      <c r="H5" s="25">
        <v>3.84</v>
      </c>
      <c r="I5" s="25">
        <v>24.74</v>
      </c>
      <c r="J5" s="25">
        <v>10.4</v>
      </c>
      <c r="K5" s="25">
        <v>3.81</v>
      </c>
      <c r="L5" s="25">
        <v>13.84</v>
      </c>
      <c r="M5" s="25">
        <v>39.21</v>
      </c>
    </row>
    <row r="6" spans="4:13" ht="17.25" thickBot="1" x14ac:dyDescent="0.35">
      <c r="D6" s="24">
        <v>2.4</v>
      </c>
      <c r="E6" s="25">
        <v>13.32</v>
      </c>
      <c r="F6" s="25">
        <v>4.63</v>
      </c>
      <c r="G6" s="25">
        <v>1.75</v>
      </c>
      <c r="H6" s="25">
        <v>3.77</v>
      </c>
      <c r="I6" s="25">
        <v>24.64</v>
      </c>
      <c r="J6" s="25">
        <v>10.16</v>
      </c>
      <c r="K6" s="25">
        <v>3.83</v>
      </c>
      <c r="L6" s="25">
        <v>13.46</v>
      </c>
      <c r="M6" s="25">
        <v>39.869999999999997</v>
      </c>
    </row>
    <row r="7" spans="4:13" ht="17.25" thickBot="1" x14ac:dyDescent="0.35">
      <c r="D7" s="24">
        <v>2.4</v>
      </c>
      <c r="E7" s="25">
        <v>13.48</v>
      </c>
      <c r="F7" s="25">
        <v>4.6100000000000003</v>
      </c>
      <c r="G7" s="25">
        <v>1.79</v>
      </c>
      <c r="H7" s="25">
        <v>3.77</v>
      </c>
      <c r="I7" s="25">
        <v>25.06</v>
      </c>
      <c r="J7" s="25">
        <v>10.119999999999999</v>
      </c>
      <c r="K7" s="25">
        <v>3.93</v>
      </c>
      <c r="L7" s="25">
        <v>13.57</v>
      </c>
      <c r="M7" s="25">
        <v>40.25</v>
      </c>
    </row>
    <row r="8" spans="4:13" ht="17.25" thickBot="1" x14ac:dyDescent="0.35">
      <c r="D8" s="24">
        <v>2.66</v>
      </c>
      <c r="E8" s="25">
        <v>15.95</v>
      </c>
      <c r="F8" s="25">
        <v>5.31</v>
      </c>
      <c r="G8" s="25">
        <v>2.09</v>
      </c>
      <c r="H8" s="25">
        <v>4.16</v>
      </c>
      <c r="I8" s="25">
        <v>27.67</v>
      </c>
      <c r="J8" s="25">
        <v>11.65</v>
      </c>
      <c r="K8" s="25">
        <v>4.59</v>
      </c>
      <c r="L8" s="25">
        <v>14.56</v>
      </c>
      <c r="M8" s="25">
        <v>42.19</v>
      </c>
    </row>
    <row r="9" spans="4:13" ht="17.25" thickBot="1" x14ac:dyDescent="0.35">
      <c r="D9" s="24">
        <v>2.5</v>
      </c>
      <c r="E9" s="25">
        <v>12.92</v>
      </c>
      <c r="F9" s="25">
        <v>4.96</v>
      </c>
      <c r="G9" s="25">
        <v>1.87</v>
      </c>
      <c r="H9" s="25">
        <v>4.0199999999999996</v>
      </c>
      <c r="I9" s="25">
        <v>24.75</v>
      </c>
      <c r="J9" s="25">
        <v>10.89</v>
      </c>
      <c r="K9" s="25">
        <v>4.0999999999999996</v>
      </c>
      <c r="L9" s="25">
        <v>14.46</v>
      </c>
      <c r="M9" s="25">
        <v>40.92</v>
      </c>
    </row>
    <row r="10" spans="4:13" ht="17.25" thickBot="1" x14ac:dyDescent="0.35">
      <c r="D10" s="24">
        <v>2.4500000000000002</v>
      </c>
      <c r="E10" s="25">
        <v>13.66</v>
      </c>
      <c r="F10" s="25">
        <v>4.78</v>
      </c>
      <c r="G10" s="25">
        <v>1.76</v>
      </c>
      <c r="H10" s="25">
        <v>3.85</v>
      </c>
      <c r="I10" s="25">
        <v>24.59</v>
      </c>
      <c r="J10" s="25">
        <v>10.5</v>
      </c>
      <c r="K10" s="25">
        <v>3.86</v>
      </c>
      <c r="L10" s="25">
        <v>13.78</v>
      </c>
      <c r="M10" s="25">
        <v>39.51</v>
      </c>
    </row>
    <row r="11" spans="4:13" ht="17.25" thickBot="1" x14ac:dyDescent="0.35">
      <c r="D11" s="24">
        <v>2.39</v>
      </c>
      <c r="E11" s="25">
        <v>13.09</v>
      </c>
      <c r="F11" s="25">
        <v>4.66</v>
      </c>
      <c r="G11" s="25">
        <v>1.74</v>
      </c>
      <c r="H11" s="25">
        <v>3.77</v>
      </c>
      <c r="I11" s="25">
        <v>24.63</v>
      </c>
      <c r="J11" s="25">
        <v>10.220000000000001</v>
      </c>
      <c r="K11" s="25">
        <v>3.82</v>
      </c>
      <c r="L11" s="25">
        <v>13.44</v>
      </c>
      <c r="M11" s="25">
        <v>39.700000000000003</v>
      </c>
    </row>
    <row r="12" spans="4:13" ht="17.25" thickBot="1" x14ac:dyDescent="0.35">
      <c r="D12" s="24">
        <v>2.4</v>
      </c>
      <c r="E12" s="25">
        <v>13.49</v>
      </c>
      <c r="F12" s="25">
        <v>4.6399999999999997</v>
      </c>
      <c r="G12" s="25">
        <v>1.8</v>
      </c>
      <c r="H12" s="25">
        <v>3.78</v>
      </c>
      <c r="I12" s="25">
        <v>25.19</v>
      </c>
      <c r="J12" s="25">
        <v>10.199999999999999</v>
      </c>
      <c r="K12" s="25">
        <v>3.96</v>
      </c>
      <c r="L12" s="25">
        <v>13.5</v>
      </c>
      <c r="M12" s="25">
        <v>39.979999999999997</v>
      </c>
    </row>
    <row r="13" spans="4:13" ht="17.25" thickBot="1" x14ac:dyDescent="0.35">
      <c r="D13" s="24">
        <v>2.77</v>
      </c>
      <c r="E13" s="25">
        <v>16.809999999999999</v>
      </c>
      <c r="F13" s="25">
        <v>5.58</v>
      </c>
      <c r="G13" s="25">
        <v>2.25</v>
      </c>
      <c r="H13" s="25">
        <v>4.3600000000000003</v>
      </c>
      <c r="I13" s="25">
        <v>29.16</v>
      </c>
      <c r="J13" s="25">
        <v>12.26</v>
      </c>
      <c r="K13" s="25">
        <v>4.9400000000000004</v>
      </c>
      <c r="L13" s="25">
        <v>14.69</v>
      </c>
      <c r="M13" s="25">
        <v>41.77</v>
      </c>
    </row>
    <row r="14" spans="4:13" ht="17.25" thickBot="1" x14ac:dyDescent="0.35">
      <c r="D14" s="24">
        <v>2.39</v>
      </c>
      <c r="E14" s="25">
        <v>11.51</v>
      </c>
      <c r="F14" s="25">
        <v>5.36</v>
      </c>
      <c r="G14" s="25">
        <v>1.94</v>
      </c>
      <c r="H14" s="25">
        <v>4.0599999999999996</v>
      </c>
      <c r="I14" s="25">
        <v>24.45</v>
      </c>
      <c r="J14" s="25">
        <v>11.76</v>
      </c>
      <c r="K14" s="25">
        <v>4.26</v>
      </c>
      <c r="L14" s="25">
        <v>13.61</v>
      </c>
      <c r="M14" s="25">
        <v>41.36</v>
      </c>
    </row>
    <row r="15" spans="4:13" ht="17.25" thickBot="1" x14ac:dyDescent="0.35">
      <c r="D15" s="24">
        <v>2.25</v>
      </c>
      <c r="E15" s="25">
        <v>11.14</v>
      </c>
      <c r="F15" s="25">
        <v>4.92</v>
      </c>
      <c r="G15" s="25">
        <v>1.79</v>
      </c>
      <c r="H15" s="25">
        <v>3.83</v>
      </c>
      <c r="I15" s="25">
        <v>24.12</v>
      </c>
      <c r="J15" s="25">
        <v>10.81</v>
      </c>
      <c r="K15" s="25">
        <v>3.92</v>
      </c>
      <c r="L15" s="25">
        <v>12.75</v>
      </c>
      <c r="M15" s="25">
        <v>38.630000000000003</v>
      </c>
    </row>
    <row r="16" spans="4:13" ht="17.25" thickBot="1" x14ac:dyDescent="0.35">
      <c r="D16" s="24">
        <v>2.2400000000000002</v>
      </c>
      <c r="E16" s="25">
        <v>11.48</v>
      </c>
      <c r="F16" s="25">
        <v>4.79</v>
      </c>
      <c r="G16" s="25">
        <v>1.77</v>
      </c>
      <c r="H16" s="25">
        <v>3.79</v>
      </c>
      <c r="I16" s="25">
        <v>24.56</v>
      </c>
      <c r="J16" s="25">
        <v>10.52</v>
      </c>
      <c r="K16" s="25">
        <v>3.88</v>
      </c>
      <c r="L16" s="25">
        <v>12.83</v>
      </c>
      <c r="M16" s="25">
        <v>38.82</v>
      </c>
    </row>
    <row r="17" spans="4:13" ht="17.25" thickBot="1" x14ac:dyDescent="0.35">
      <c r="D17" s="24">
        <v>2.19</v>
      </c>
      <c r="E17" s="25">
        <v>11.33</v>
      </c>
      <c r="F17" s="25">
        <v>4.68</v>
      </c>
      <c r="G17" s="25">
        <v>1.85</v>
      </c>
      <c r="H17" s="25">
        <v>3.8</v>
      </c>
      <c r="I17" s="25">
        <v>24.84</v>
      </c>
      <c r="J17" s="25">
        <v>10.28</v>
      </c>
      <c r="K17" s="25">
        <v>4.0599999999999996</v>
      </c>
      <c r="L17" s="25">
        <v>13.04</v>
      </c>
      <c r="M17" s="25">
        <v>39.630000000000003</v>
      </c>
    </row>
    <row r="18" spans="4:13" ht="17.25" thickBot="1" x14ac:dyDescent="0.35">
      <c r="D18" s="24">
        <v>2.5499999999999998</v>
      </c>
      <c r="E18" s="25">
        <v>13.73</v>
      </c>
      <c r="F18" s="25">
        <v>6.35</v>
      </c>
      <c r="G18" s="25">
        <v>2.57</v>
      </c>
      <c r="H18" s="25">
        <v>4.67</v>
      </c>
      <c r="I18" s="25">
        <v>29.77</v>
      </c>
      <c r="J18" s="25">
        <v>13.93</v>
      </c>
      <c r="K18" s="25">
        <v>5.65</v>
      </c>
      <c r="L18" s="25">
        <v>16.28</v>
      </c>
      <c r="M18" s="25">
        <v>42.92</v>
      </c>
    </row>
    <row r="19" spans="4:13" ht="17.25" thickBot="1" x14ac:dyDescent="0.35">
      <c r="D19" s="24">
        <v>2.4300000000000002</v>
      </c>
      <c r="E19" s="25">
        <v>12.13</v>
      </c>
      <c r="F19" s="25">
        <v>5.16</v>
      </c>
      <c r="G19" s="25">
        <v>1.87</v>
      </c>
      <c r="H19" s="25">
        <v>4.01</v>
      </c>
      <c r="I19" s="25">
        <v>24.73</v>
      </c>
      <c r="J19" s="25">
        <v>11.34</v>
      </c>
      <c r="K19" s="25">
        <v>4.0999999999999996</v>
      </c>
      <c r="L19" s="25">
        <v>13.46</v>
      </c>
      <c r="M19" s="25">
        <v>40.96</v>
      </c>
    </row>
    <row r="20" spans="4:13" ht="17.25" thickBot="1" x14ac:dyDescent="0.35">
      <c r="D20" s="24">
        <v>2.61</v>
      </c>
      <c r="E20" s="25">
        <v>16.510000000000002</v>
      </c>
      <c r="F20" s="25">
        <v>4.97</v>
      </c>
      <c r="G20" s="25">
        <v>1.86</v>
      </c>
      <c r="H20" s="25">
        <v>4.0199999999999996</v>
      </c>
      <c r="I20" s="25">
        <v>25.22</v>
      </c>
      <c r="J20" s="25">
        <v>10.92</v>
      </c>
      <c r="K20" s="25">
        <v>4.08</v>
      </c>
      <c r="L20" s="25">
        <v>15.09</v>
      </c>
      <c r="M20" s="25">
        <v>41.48</v>
      </c>
    </row>
    <row r="21" spans="4:13" ht="17.25" thickBot="1" x14ac:dyDescent="0.35">
      <c r="D21" s="24">
        <v>2.63</v>
      </c>
      <c r="E21" s="25">
        <v>15.96</v>
      </c>
      <c r="F21" s="25">
        <v>5.0599999999999996</v>
      </c>
      <c r="G21" s="25">
        <v>1.92</v>
      </c>
      <c r="H21" s="25">
        <v>4.0599999999999996</v>
      </c>
      <c r="I21" s="25">
        <v>25.77</v>
      </c>
      <c r="J21" s="25">
        <v>11.1</v>
      </c>
      <c r="K21" s="25">
        <v>4.22</v>
      </c>
      <c r="L21" s="25">
        <v>14.98</v>
      </c>
      <c r="M21" s="25">
        <v>40.520000000000003</v>
      </c>
    </row>
    <row r="22" spans="4:13" ht="17.25" thickBot="1" x14ac:dyDescent="0.35">
      <c r="D22" s="24">
        <v>2.65</v>
      </c>
      <c r="E22" s="25">
        <v>15.91</v>
      </c>
      <c r="F22" s="25">
        <v>5.17</v>
      </c>
      <c r="G22" s="25">
        <v>2.0099999999999998</v>
      </c>
      <c r="H22" s="25">
        <v>4.13</v>
      </c>
      <c r="I22" s="25">
        <v>26.47</v>
      </c>
      <c r="J22" s="25">
        <v>11.36</v>
      </c>
      <c r="K22" s="25">
        <v>4.41</v>
      </c>
      <c r="L22" s="25">
        <v>15.47</v>
      </c>
      <c r="M22" s="25">
        <v>40.83</v>
      </c>
    </row>
    <row r="23" spans="4:13" ht="17.25" thickBot="1" x14ac:dyDescent="0.35">
      <c r="D23" s="24">
        <v>2.63</v>
      </c>
      <c r="E23" s="25">
        <v>15.63</v>
      </c>
      <c r="F23" s="25">
        <v>5.16</v>
      </c>
      <c r="G23" s="25">
        <v>2.06</v>
      </c>
      <c r="H23" s="25">
        <v>4.1399999999999997</v>
      </c>
      <c r="I23" s="25">
        <v>26.68</v>
      </c>
      <c r="J23" s="25">
        <v>11.33</v>
      </c>
      <c r="K23" s="25">
        <v>4.5199999999999996</v>
      </c>
      <c r="L23" s="25">
        <v>15.94</v>
      </c>
      <c r="M23" s="25">
        <v>41.68</v>
      </c>
    </row>
    <row r="24" spans="4:13" ht="17.25" thickBot="1" x14ac:dyDescent="0.35">
      <c r="D24" s="24">
        <v>2.72</v>
      </c>
      <c r="E24" s="25">
        <v>15.14</v>
      </c>
      <c r="F24" s="25">
        <v>5.96</v>
      </c>
      <c r="G24" s="25">
        <v>2.31</v>
      </c>
      <c r="H24" s="25">
        <v>4.43</v>
      </c>
      <c r="I24" s="25">
        <v>26.86</v>
      </c>
      <c r="J24" s="25">
        <v>13.09</v>
      </c>
      <c r="K24" s="25">
        <v>5.0599999999999996</v>
      </c>
      <c r="L24" s="25">
        <v>18.45</v>
      </c>
      <c r="M24" s="25">
        <v>43.55</v>
      </c>
    </row>
    <row r="25" spans="4:13" ht="17.25" thickBot="1" x14ac:dyDescent="0.35">
      <c r="D25" s="24">
        <v>2.54</v>
      </c>
      <c r="E25" s="25">
        <v>15.62</v>
      </c>
      <c r="F25" s="25">
        <v>4.75</v>
      </c>
      <c r="G25" s="25">
        <v>1.8</v>
      </c>
      <c r="H25" s="25">
        <v>3.9</v>
      </c>
      <c r="I25" s="25">
        <v>24.06</v>
      </c>
      <c r="J25" s="25">
        <v>10.43</v>
      </c>
      <c r="K25" s="25">
        <v>3.96</v>
      </c>
      <c r="L25" s="25">
        <v>14.63</v>
      </c>
      <c r="M25" s="25">
        <v>39.94</v>
      </c>
    </row>
    <row r="26" spans="4:13" ht="17.25" thickBot="1" x14ac:dyDescent="0.35">
      <c r="D26" s="24">
        <v>2.54</v>
      </c>
      <c r="E26" s="25">
        <v>15.88</v>
      </c>
      <c r="F26" s="25">
        <v>4.79</v>
      </c>
      <c r="G26" s="25">
        <v>1.8</v>
      </c>
      <c r="H26" s="25">
        <v>3.89</v>
      </c>
      <c r="I26" s="25">
        <v>24.71</v>
      </c>
      <c r="J26" s="25">
        <v>10.52</v>
      </c>
      <c r="K26" s="25">
        <v>3.95</v>
      </c>
      <c r="L26" s="25">
        <v>13.71</v>
      </c>
      <c r="M26" s="25">
        <v>40.06</v>
      </c>
    </row>
    <row r="27" spans="4:13" ht="17.25" thickBot="1" x14ac:dyDescent="0.35">
      <c r="D27" s="24">
        <v>2.58</v>
      </c>
      <c r="E27" s="25">
        <v>15.46</v>
      </c>
      <c r="F27" s="25">
        <v>4.97</v>
      </c>
      <c r="G27" s="25">
        <v>1.89</v>
      </c>
      <c r="H27" s="25">
        <v>3.98</v>
      </c>
      <c r="I27" s="25">
        <v>26.05</v>
      </c>
      <c r="J27" s="25">
        <v>10.91</v>
      </c>
      <c r="K27" s="25">
        <v>4.1399999999999997</v>
      </c>
      <c r="L27" s="25">
        <v>14.08</v>
      </c>
      <c r="M27" s="25">
        <v>39.14</v>
      </c>
    </row>
    <row r="28" spans="4:13" ht="17.25" thickBot="1" x14ac:dyDescent="0.35">
      <c r="D28" s="24">
        <v>2.65</v>
      </c>
      <c r="E28" s="25">
        <v>15.67</v>
      </c>
      <c r="F28" s="25">
        <v>5.25</v>
      </c>
      <c r="G28" s="25">
        <v>2.0499999999999998</v>
      </c>
      <c r="H28" s="25">
        <v>4.1100000000000003</v>
      </c>
      <c r="I28" s="25">
        <v>26.42</v>
      </c>
      <c r="J28" s="25">
        <v>11.52</v>
      </c>
      <c r="K28" s="25">
        <v>4.51</v>
      </c>
      <c r="L28" s="25">
        <v>14.83</v>
      </c>
      <c r="M28" s="25">
        <v>40.72</v>
      </c>
    </row>
    <row r="29" spans="4:13" ht="17.25" thickBot="1" x14ac:dyDescent="0.35">
      <c r="D29" s="24">
        <v>2.71</v>
      </c>
      <c r="E29" s="25">
        <v>13.42</v>
      </c>
      <c r="F29" s="25">
        <v>6.54</v>
      </c>
      <c r="G29" s="25">
        <v>2.37</v>
      </c>
      <c r="H29" s="25">
        <v>4.54</v>
      </c>
      <c r="I29" s="25">
        <v>27.08</v>
      </c>
      <c r="J29" s="25">
        <v>14.37</v>
      </c>
      <c r="K29" s="25">
        <v>5.21</v>
      </c>
      <c r="L29" s="25">
        <v>14.75</v>
      </c>
      <c r="M29" s="25">
        <v>44.2</v>
      </c>
    </row>
    <row r="30" spans="4:13" x14ac:dyDescent="0.3">
      <c r="D30" s="29">
        <f>AVERAGE(D4:D29)</f>
        <v>2.5084615384615381</v>
      </c>
      <c r="E30" s="29">
        <f t="shared" ref="E30:M30" si="0">AVERAGE(E4:E29)</f>
        <v>14.071538461538463</v>
      </c>
      <c r="F30" s="29">
        <f t="shared" si="0"/>
        <v>5.1042307692307682</v>
      </c>
      <c r="G30" s="29">
        <f t="shared" si="0"/>
        <v>1.9423076923076923</v>
      </c>
      <c r="H30" s="29">
        <f t="shared" si="0"/>
        <v>4.0265384615384612</v>
      </c>
      <c r="I30" s="29">
        <f t="shared" si="0"/>
        <v>25.64961538461538</v>
      </c>
      <c r="J30" s="29">
        <f t="shared" si="0"/>
        <v>11.208076923076923</v>
      </c>
      <c r="K30" s="29">
        <f t="shared" si="0"/>
        <v>4.2630769230769223</v>
      </c>
      <c r="L30" s="29">
        <f t="shared" si="0"/>
        <v>14.376538461538461</v>
      </c>
      <c r="M30" s="29">
        <f t="shared" si="0"/>
        <v>40.74307692307692</v>
      </c>
    </row>
    <row r="31" spans="4:13" x14ac:dyDescent="0.3">
      <c r="D31" s="29">
        <f>_xlfn.STDEV.P(D4:D29)</f>
        <v>0.14968408547266132</v>
      </c>
      <c r="E31" s="29">
        <f t="shared" ref="E31:M31" si="1">_xlfn.STDEV.P(E4:E29)</f>
        <v>1.7166216650235886</v>
      </c>
      <c r="F31" s="29">
        <f t="shared" si="1"/>
        <v>0.49864565094573976</v>
      </c>
      <c r="G31" s="29">
        <f t="shared" si="1"/>
        <v>0.21349306766456938</v>
      </c>
      <c r="H31" s="29">
        <f t="shared" si="1"/>
        <v>0.24097466045675534</v>
      </c>
      <c r="I31" s="29">
        <f t="shared" si="1"/>
        <v>1.4649087153739984</v>
      </c>
      <c r="J31" s="29">
        <f t="shared" si="1"/>
        <v>1.094461649293911</v>
      </c>
      <c r="K31" s="29">
        <f t="shared" si="1"/>
        <v>0.47067683859580062</v>
      </c>
      <c r="L31" s="29">
        <f t="shared" si="1"/>
        <v>1.207135650741018</v>
      </c>
      <c r="M31" s="29">
        <f t="shared" si="1"/>
        <v>1.3843514705748825</v>
      </c>
    </row>
    <row r="33" spans="3:13" ht="17.25" thickBot="1" x14ac:dyDescent="0.35"/>
    <row r="34" spans="3:13" ht="17.25" thickBot="1" x14ac:dyDescent="0.35">
      <c r="C34" s="59" t="s">
        <v>162</v>
      </c>
      <c r="D34" s="56" t="s">
        <v>153</v>
      </c>
      <c r="E34" s="57"/>
      <c r="F34" s="57"/>
      <c r="G34" s="58"/>
      <c r="H34" s="56" t="s">
        <v>154</v>
      </c>
      <c r="I34" s="57"/>
      <c r="J34" s="57"/>
      <c r="K34" s="58"/>
      <c r="L34" s="56" t="s">
        <v>155</v>
      </c>
      <c r="M34" s="58"/>
    </row>
    <row r="35" spans="3:13" ht="17.25" thickBot="1" x14ac:dyDescent="0.35">
      <c r="C35" s="60"/>
      <c r="D35" s="27" t="s">
        <v>156</v>
      </c>
      <c r="E35" s="27" t="s">
        <v>157</v>
      </c>
      <c r="F35" s="27" t="s">
        <v>158</v>
      </c>
      <c r="G35" s="27" t="s">
        <v>159</v>
      </c>
      <c r="H35" s="27" t="s">
        <v>156</v>
      </c>
      <c r="I35" s="27" t="s">
        <v>157</v>
      </c>
      <c r="J35" s="27" t="s">
        <v>158</v>
      </c>
      <c r="K35" s="27" t="s">
        <v>159</v>
      </c>
      <c r="L35" s="27" t="s">
        <v>160</v>
      </c>
      <c r="M35" s="27" t="s">
        <v>161</v>
      </c>
    </row>
    <row r="36" spans="3:13" ht="35.25" thickBot="1" x14ac:dyDescent="0.35">
      <c r="C36" s="26" t="s">
        <v>163</v>
      </c>
      <c r="D36" s="25">
        <v>2.4700000000000002</v>
      </c>
      <c r="E36" s="25">
        <v>12.72</v>
      </c>
      <c r="F36" s="25">
        <v>5.01</v>
      </c>
      <c r="G36" s="25">
        <v>1.82</v>
      </c>
      <c r="H36" s="25">
        <v>4</v>
      </c>
      <c r="I36" s="25">
        <v>24.61</v>
      </c>
      <c r="J36" s="25">
        <v>11</v>
      </c>
      <c r="K36" s="25">
        <v>3.99</v>
      </c>
      <c r="L36" s="30">
        <v>9.8800000000000008</v>
      </c>
      <c r="M36" s="30">
        <v>36.58</v>
      </c>
    </row>
    <row r="37" spans="3:13" ht="35.25" thickBot="1" x14ac:dyDescent="0.35">
      <c r="C37" s="26" t="s">
        <v>164</v>
      </c>
      <c r="D37" s="25">
        <v>2.5</v>
      </c>
      <c r="E37" s="25">
        <v>12.73</v>
      </c>
      <c r="F37" s="25">
        <v>6.35</v>
      </c>
      <c r="G37" s="25">
        <v>2.2400000000000002</v>
      </c>
      <c r="H37" s="25">
        <v>4.37</v>
      </c>
      <c r="I37" s="25">
        <v>23.76</v>
      </c>
      <c r="J37" s="25">
        <v>13.95</v>
      </c>
      <c r="K37" s="25">
        <v>4.91</v>
      </c>
      <c r="L37" s="30">
        <v>9.27</v>
      </c>
      <c r="M37" s="30">
        <v>37.19</v>
      </c>
    </row>
    <row r="38" spans="3:13" ht="53.25" thickBot="1" x14ac:dyDescent="0.35">
      <c r="C38" s="26" t="s">
        <v>165</v>
      </c>
      <c r="D38" s="25">
        <v>2.52</v>
      </c>
      <c r="E38" s="25">
        <v>12.81</v>
      </c>
      <c r="F38" s="25">
        <v>6.4</v>
      </c>
      <c r="G38" s="25">
        <v>2.2599999999999998</v>
      </c>
      <c r="H38" s="25">
        <v>4.4000000000000004</v>
      </c>
      <c r="I38" s="25">
        <v>23.87</v>
      </c>
      <c r="J38" s="25">
        <v>14.06</v>
      </c>
      <c r="K38" s="25">
        <v>4.97</v>
      </c>
      <c r="L38" s="30">
        <v>9.44</v>
      </c>
      <c r="M38" s="30">
        <v>36.96</v>
      </c>
    </row>
    <row r="39" spans="3:13" ht="35.25" thickBot="1" x14ac:dyDescent="0.35">
      <c r="C39" s="31" t="s">
        <v>166</v>
      </c>
      <c r="D39" s="25">
        <v>2.95</v>
      </c>
      <c r="E39" s="25">
        <v>18.32</v>
      </c>
      <c r="F39" s="25">
        <v>6.77</v>
      </c>
      <c r="G39" s="25">
        <v>2.31</v>
      </c>
      <c r="H39" s="25">
        <v>4.6399999999999997</v>
      </c>
      <c r="I39" s="25">
        <v>25.98</v>
      </c>
      <c r="J39" s="25">
        <v>14.73</v>
      </c>
      <c r="K39" s="25">
        <v>5.0599999999999996</v>
      </c>
      <c r="L39" s="30">
        <v>8.11</v>
      </c>
      <c r="M39" s="30">
        <v>37.68</v>
      </c>
    </row>
    <row r="40" spans="3:13" ht="33.75" thickBot="1" x14ac:dyDescent="0.35">
      <c r="C40" s="26" t="s">
        <v>167</v>
      </c>
      <c r="D40" s="25">
        <v>2.87</v>
      </c>
      <c r="E40" s="25">
        <v>18.3</v>
      </c>
      <c r="F40" s="25">
        <v>6.09</v>
      </c>
      <c r="G40" s="25">
        <v>2.17</v>
      </c>
      <c r="H40" s="25">
        <v>4.43</v>
      </c>
      <c r="I40" s="25">
        <v>25.63</v>
      </c>
      <c r="J40" s="25">
        <v>13.22</v>
      </c>
      <c r="K40" s="25">
        <v>4.7699999999999996</v>
      </c>
      <c r="L40" s="30">
        <v>8.16</v>
      </c>
      <c r="M40" s="30">
        <v>38.06</v>
      </c>
    </row>
    <row r="41" spans="3:13" x14ac:dyDescent="0.3">
      <c r="D41" s="29">
        <f>AVERAGE(D36:D40)</f>
        <v>2.6620000000000004</v>
      </c>
      <c r="E41" s="29">
        <f t="shared" ref="E41:M41" si="2">AVERAGE(E36:E40)</f>
        <v>14.976000000000003</v>
      </c>
      <c r="F41" s="29">
        <f t="shared" si="2"/>
        <v>6.1239999999999997</v>
      </c>
      <c r="G41" s="29">
        <f t="shared" si="2"/>
        <v>2.16</v>
      </c>
      <c r="H41" s="29">
        <f t="shared" si="2"/>
        <v>4.3680000000000003</v>
      </c>
      <c r="I41" s="29">
        <f t="shared" si="2"/>
        <v>24.770000000000003</v>
      </c>
      <c r="J41" s="29">
        <f t="shared" si="2"/>
        <v>13.391999999999999</v>
      </c>
      <c r="K41" s="29">
        <f t="shared" si="2"/>
        <v>4.74</v>
      </c>
      <c r="L41" s="29">
        <f t="shared" si="2"/>
        <v>8.9719999999999995</v>
      </c>
      <c r="M41" s="29">
        <f t="shared" si="2"/>
        <v>37.293999999999997</v>
      </c>
    </row>
    <row r="42" spans="3:13" x14ac:dyDescent="0.3">
      <c r="D42" s="29">
        <f>_xlfn.STDEV.P(D36:D40)</f>
        <v>0.20468512403201169</v>
      </c>
      <c r="E42" s="29">
        <f t="shared" ref="E42:M42" si="3">_xlfn.STDEV.P(E36:E40)</f>
        <v>2.7223857184462239</v>
      </c>
      <c r="F42" s="29">
        <f t="shared" si="3"/>
        <v>0.59778256916708439</v>
      </c>
      <c r="G42" s="29">
        <f t="shared" si="3"/>
        <v>0.1758408371226661</v>
      </c>
      <c r="H42" s="29">
        <f t="shared" si="3"/>
        <v>0.20701690752206681</v>
      </c>
      <c r="I42" s="29">
        <f t="shared" si="3"/>
        <v>0.90104383911106067</v>
      </c>
      <c r="J42" s="29">
        <f t="shared" si="3"/>
        <v>1.2883384648453218</v>
      </c>
      <c r="K42" s="29">
        <f t="shared" si="3"/>
        <v>0.38667816074870309</v>
      </c>
      <c r="L42" s="29">
        <f t="shared" si="3"/>
        <v>0.71199438200030785</v>
      </c>
      <c r="M42" s="29">
        <f t="shared" si="3"/>
        <v>0.52305257861901522</v>
      </c>
    </row>
  </sheetData>
  <mergeCells count="7">
    <mergeCell ref="D2:G2"/>
    <mergeCell ref="H2:K2"/>
    <mergeCell ref="L2:M2"/>
    <mergeCell ref="C34:C35"/>
    <mergeCell ref="D34:G34"/>
    <mergeCell ref="H34:K34"/>
    <mergeCell ref="L34:M3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D6E6-A7CF-463C-B62F-32A54D4ACC9C}">
  <dimension ref="C1:J48"/>
  <sheetViews>
    <sheetView tabSelected="1" topLeftCell="A40" workbookViewId="0">
      <selection activeCell="D32" sqref="D32"/>
    </sheetView>
  </sheetViews>
  <sheetFormatPr defaultRowHeight="16.5" x14ac:dyDescent="0.3"/>
  <cols>
    <col min="4" max="4" width="12.125" bestFit="1" customWidth="1"/>
  </cols>
  <sheetData>
    <row r="1" spans="3:10" ht="17.25" thickBot="1" x14ac:dyDescent="0.35"/>
    <row r="2" spans="3:10" ht="17.25" thickBot="1" x14ac:dyDescent="0.35">
      <c r="C2" s="32" t="s">
        <v>162</v>
      </c>
      <c r="D2" s="28" t="s">
        <v>168</v>
      </c>
      <c r="E2" s="28" t="s">
        <v>169</v>
      </c>
      <c r="F2" s="28" t="s">
        <v>170</v>
      </c>
      <c r="G2" s="28" t="s">
        <v>171</v>
      </c>
      <c r="H2" s="28" t="s">
        <v>172</v>
      </c>
      <c r="I2" s="28" t="s">
        <v>173</v>
      </c>
      <c r="J2" s="28" t="s">
        <v>174</v>
      </c>
    </row>
    <row r="3" spans="3:10" ht="33.75" thickBot="1" x14ac:dyDescent="0.35">
      <c r="C3" s="26" t="s">
        <v>175</v>
      </c>
      <c r="D3" s="33">
        <v>90.28</v>
      </c>
      <c r="E3" s="33">
        <v>41.26</v>
      </c>
      <c r="F3" s="33">
        <v>91.7</v>
      </c>
      <c r="G3" s="33">
        <v>48.58</v>
      </c>
      <c r="H3" s="33">
        <v>49.8</v>
      </c>
      <c r="I3" s="33">
        <v>5200.55</v>
      </c>
      <c r="J3" s="33">
        <v>121</v>
      </c>
    </row>
    <row r="4" spans="3:10" ht="33.75" thickBot="1" x14ac:dyDescent="0.35">
      <c r="C4" s="26" t="s">
        <v>176</v>
      </c>
      <c r="D4" s="33">
        <v>75.2</v>
      </c>
      <c r="E4" s="33">
        <v>42.13</v>
      </c>
      <c r="F4" s="33">
        <v>93.6</v>
      </c>
      <c r="G4" s="33">
        <v>46.19</v>
      </c>
      <c r="H4" s="33">
        <v>59.8</v>
      </c>
      <c r="I4" s="33">
        <v>4582.03</v>
      </c>
      <c r="J4" s="33">
        <v>121</v>
      </c>
    </row>
    <row r="5" spans="3:10" ht="33.75" thickBot="1" x14ac:dyDescent="0.35">
      <c r="C5" s="26" t="s">
        <v>177</v>
      </c>
      <c r="D5" s="33">
        <v>64.489999999999995</v>
      </c>
      <c r="E5" s="33">
        <v>43.24</v>
      </c>
      <c r="F5" s="33">
        <v>96.1</v>
      </c>
      <c r="G5" s="33">
        <v>46.33</v>
      </c>
      <c r="H5" s="33">
        <v>69.8</v>
      </c>
      <c r="I5" s="33">
        <v>3658.99</v>
      </c>
      <c r="J5" s="33">
        <v>121</v>
      </c>
    </row>
    <row r="6" spans="3:10" ht="33.75" thickBot="1" x14ac:dyDescent="0.35">
      <c r="C6" s="26" t="s">
        <v>178</v>
      </c>
      <c r="D6" s="33">
        <v>56.65</v>
      </c>
      <c r="E6" s="33">
        <v>43.34</v>
      </c>
      <c r="F6" s="33">
        <v>96.3</v>
      </c>
      <c r="G6" s="33">
        <v>45.56</v>
      </c>
      <c r="H6" s="33">
        <v>79.400000000000006</v>
      </c>
      <c r="I6" s="33">
        <v>3142.23</v>
      </c>
      <c r="J6" s="33">
        <v>121</v>
      </c>
    </row>
    <row r="7" spans="3:10" ht="33.75" thickBot="1" x14ac:dyDescent="0.35">
      <c r="C7" s="26" t="s">
        <v>179</v>
      </c>
      <c r="D7" s="33">
        <v>50.2</v>
      </c>
      <c r="E7" s="33">
        <v>43.82</v>
      </c>
      <c r="F7" s="33">
        <v>97.4</v>
      </c>
      <c r="G7" s="33">
        <v>45.34</v>
      </c>
      <c r="H7" s="33">
        <v>89.6</v>
      </c>
      <c r="I7" s="33">
        <v>2891.53</v>
      </c>
      <c r="J7" s="33">
        <v>121</v>
      </c>
    </row>
    <row r="8" spans="3:10" ht="35.25" thickBot="1" x14ac:dyDescent="0.35">
      <c r="C8" s="26" t="s">
        <v>180</v>
      </c>
      <c r="D8" s="33">
        <v>90.12</v>
      </c>
      <c r="E8" s="33">
        <v>42.23</v>
      </c>
      <c r="F8" s="33">
        <v>93.8</v>
      </c>
      <c r="G8" s="33">
        <v>48.69</v>
      </c>
      <c r="H8" s="33">
        <v>49.9</v>
      </c>
      <c r="I8" s="33">
        <v>5188.51</v>
      </c>
      <c r="J8" s="33">
        <v>121</v>
      </c>
    </row>
    <row r="9" spans="3:10" ht="35.25" thickBot="1" x14ac:dyDescent="0.35">
      <c r="C9" s="26" t="s">
        <v>181</v>
      </c>
      <c r="D9" s="33">
        <v>75.069999999999993</v>
      </c>
      <c r="E9" s="33">
        <v>43.11</v>
      </c>
      <c r="F9" s="33">
        <v>95.8</v>
      </c>
      <c r="G9" s="33">
        <v>46.87</v>
      </c>
      <c r="H9" s="33">
        <v>59.9</v>
      </c>
      <c r="I9" s="33">
        <v>4311.72</v>
      </c>
      <c r="J9" s="33">
        <v>121</v>
      </c>
    </row>
    <row r="10" spans="3:10" ht="35.25" thickBot="1" x14ac:dyDescent="0.35">
      <c r="C10" s="26" t="s">
        <v>182</v>
      </c>
      <c r="D10" s="33">
        <v>64.680000000000007</v>
      </c>
      <c r="E10" s="33">
        <v>43.63</v>
      </c>
      <c r="F10" s="33">
        <v>97</v>
      </c>
      <c r="G10" s="33">
        <v>46.46</v>
      </c>
      <c r="H10" s="33">
        <v>69.599999999999994</v>
      </c>
      <c r="I10" s="33">
        <v>3624.61</v>
      </c>
      <c r="J10" s="33">
        <v>121</v>
      </c>
    </row>
    <row r="11" spans="3:10" ht="35.25" thickBot="1" x14ac:dyDescent="0.35">
      <c r="C11" s="26" t="s">
        <v>183</v>
      </c>
      <c r="D11" s="33">
        <v>56.38</v>
      </c>
      <c r="E11" s="33">
        <v>43.63</v>
      </c>
      <c r="F11" s="33">
        <v>97</v>
      </c>
      <c r="G11" s="33">
        <v>45.59</v>
      </c>
      <c r="H11" s="33">
        <v>79.8</v>
      </c>
      <c r="I11" s="33">
        <v>3119.32</v>
      </c>
      <c r="J11" s="33">
        <v>121</v>
      </c>
    </row>
    <row r="12" spans="3:10" ht="35.25" thickBot="1" x14ac:dyDescent="0.35">
      <c r="C12" s="26" t="s">
        <v>184</v>
      </c>
      <c r="D12" s="33">
        <v>50.53</v>
      </c>
      <c r="E12" s="33">
        <v>44.19</v>
      </c>
      <c r="F12" s="33">
        <v>98.2</v>
      </c>
      <c r="G12" s="33">
        <v>45.19</v>
      </c>
      <c r="H12" s="33">
        <v>89.1</v>
      </c>
      <c r="I12" s="33">
        <v>2738.39</v>
      </c>
      <c r="J12" s="33">
        <v>121</v>
      </c>
    </row>
    <row r="13" spans="3:10" ht="35.25" thickBot="1" x14ac:dyDescent="0.35">
      <c r="C13" s="26" t="s">
        <v>185</v>
      </c>
      <c r="D13" s="33">
        <v>90.01</v>
      </c>
      <c r="E13" s="33">
        <v>40.909999999999997</v>
      </c>
      <c r="F13" s="33">
        <v>90.9</v>
      </c>
      <c r="G13" s="33">
        <v>48.58</v>
      </c>
      <c r="H13" s="33">
        <v>50</v>
      </c>
      <c r="I13" s="33">
        <v>4937.07</v>
      </c>
      <c r="J13" s="33">
        <v>121</v>
      </c>
    </row>
    <row r="14" spans="3:10" ht="35.25" thickBot="1" x14ac:dyDescent="0.35">
      <c r="C14" s="26" t="s">
        <v>186</v>
      </c>
      <c r="D14" s="33">
        <v>75.66</v>
      </c>
      <c r="E14" s="33">
        <v>42.96</v>
      </c>
      <c r="F14" s="33">
        <v>95.5</v>
      </c>
      <c r="G14" s="33">
        <v>45.98</v>
      </c>
      <c r="H14" s="33">
        <v>59.5</v>
      </c>
      <c r="I14" s="33">
        <v>4068.87</v>
      </c>
      <c r="J14" s="33">
        <v>121</v>
      </c>
    </row>
    <row r="15" spans="3:10" ht="35.25" thickBot="1" x14ac:dyDescent="0.35">
      <c r="C15" s="26" t="s">
        <v>187</v>
      </c>
      <c r="D15" s="33">
        <v>64.3</v>
      </c>
      <c r="E15" s="33">
        <v>43.45</v>
      </c>
      <c r="F15" s="33">
        <v>96.6</v>
      </c>
      <c r="G15" s="33">
        <v>46.3</v>
      </c>
      <c r="H15" s="33">
        <v>70</v>
      </c>
      <c r="I15" s="33">
        <v>3396.89</v>
      </c>
      <c r="J15" s="33">
        <v>121</v>
      </c>
    </row>
    <row r="16" spans="3:10" ht="35.25" thickBot="1" x14ac:dyDescent="0.35">
      <c r="C16" s="26" t="s">
        <v>188</v>
      </c>
      <c r="D16" s="33">
        <v>56.26</v>
      </c>
      <c r="E16" s="33">
        <v>43.37</v>
      </c>
      <c r="F16" s="33">
        <v>96.4</v>
      </c>
      <c r="G16" s="33">
        <v>45.44</v>
      </c>
      <c r="H16" s="33">
        <v>80</v>
      </c>
      <c r="I16" s="33">
        <v>2851.69</v>
      </c>
      <c r="J16" s="33">
        <v>121</v>
      </c>
    </row>
    <row r="17" spans="3:10" ht="35.25" thickBot="1" x14ac:dyDescent="0.35">
      <c r="C17" s="26" t="s">
        <v>189</v>
      </c>
      <c r="D17" s="33">
        <v>50.02</v>
      </c>
      <c r="E17" s="33">
        <v>44.18</v>
      </c>
      <c r="F17" s="33">
        <v>98.2</v>
      </c>
      <c r="G17" s="33">
        <v>45.14</v>
      </c>
      <c r="H17" s="33">
        <v>90</v>
      </c>
      <c r="I17" s="33">
        <v>2335.4</v>
      </c>
      <c r="J17" s="33">
        <v>121</v>
      </c>
    </row>
    <row r="18" spans="3:10" ht="36.75" thickBot="1" x14ac:dyDescent="0.35">
      <c r="C18" s="26" t="s">
        <v>190</v>
      </c>
      <c r="D18" s="33">
        <v>90.32</v>
      </c>
      <c r="E18" s="33">
        <v>41.25</v>
      </c>
      <c r="F18" s="33">
        <v>91.7</v>
      </c>
      <c r="G18" s="33">
        <v>47.79</v>
      </c>
      <c r="H18" s="33">
        <v>49.8</v>
      </c>
      <c r="I18" s="33">
        <v>5049.9399999999996</v>
      </c>
      <c r="J18" s="33">
        <v>121</v>
      </c>
    </row>
    <row r="19" spans="3:10" ht="17.25" thickBot="1" x14ac:dyDescent="0.35">
      <c r="C19" s="26"/>
      <c r="D19" s="34">
        <f>AVERAGE(D3:D18)</f>
        <v>68.76062499999999</v>
      </c>
      <c r="E19" s="35">
        <f t="shared" ref="E19:J19" si="0">AVERAGE(E3:E18)</f>
        <v>42.918750000000003</v>
      </c>
      <c r="F19" s="35">
        <f t="shared" si="0"/>
        <v>95.387500000000003</v>
      </c>
      <c r="G19" s="34">
        <f t="shared" si="0"/>
        <v>46.501874999999991</v>
      </c>
      <c r="H19" s="34">
        <f t="shared" si="0"/>
        <v>68.499999999999986</v>
      </c>
      <c r="I19" s="34">
        <f t="shared" si="0"/>
        <v>3818.6087500000003</v>
      </c>
      <c r="J19" s="34">
        <f t="shared" si="0"/>
        <v>121</v>
      </c>
    </row>
    <row r="20" spans="3:10" ht="17.25" thickBot="1" x14ac:dyDescent="0.35">
      <c r="C20" s="26"/>
      <c r="D20" s="34">
        <f>_xlfn.STDEV.P(D3:D18)</f>
        <v>14.797777058037349</v>
      </c>
      <c r="E20" s="35">
        <f t="shared" ref="E20:J20" si="1">_xlfn.STDEV.P(E3:E18)</f>
        <v>1.0156086537146096</v>
      </c>
      <c r="F20" s="35">
        <f t="shared" si="1"/>
        <v>2.2657435313821375</v>
      </c>
      <c r="G20" s="34">
        <f t="shared" si="1"/>
        <v>1.2102025592333698</v>
      </c>
      <c r="H20" s="34">
        <f t="shared" si="1"/>
        <v>14.435113439110911</v>
      </c>
      <c r="I20" s="34">
        <f t="shared" si="1"/>
        <v>928.39800283791737</v>
      </c>
      <c r="J20" s="34">
        <f t="shared" si="1"/>
        <v>0</v>
      </c>
    </row>
    <row r="21" spans="3:10" ht="35.25" thickBot="1" x14ac:dyDescent="0.35">
      <c r="C21" s="31" t="s">
        <v>191</v>
      </c>
      <c r="D21" s="33">
        <v>90.26</v>
      </c>
      <c r="E21" s="33">
        <v>38.04</v>
      </c>
      <c r="F21" s="33">
        <v>84.5</v>
      </c>
      <c r="G21" s="33">
        <v>45.46</v>
      </c>
      <c r="H21" s="33">
        <v>49.9</v>
      </c>
      <c r="I21" s="33">
        <v>5292.99</v>
      </c>
      <c r="J21" s="33">
        <v>121</v>
      </c>
    </row>
    <row r="22" spans="3:10" ht="35.25" thickBot="1" x14ac:dyDescent="0.35">
      <c r="C22" s="31" t="s">
        <v>192</v>
      </c>
      <c r="D22" s="33">
        <v>75.5</v>
      </c>
      <c r="E22" s="33">
        <v>38.840000000000003</v>
      </c>
      <c r="F22" s="33">
        <v>86.3</v>
      </c>
      <c r="G22" s="33">
        <v>45.34</v>
      </c>
      <c r="H22" s="33">
        <v>59.6</v>
      </c>
      <c r="I22" s="33">
        <v>4283.6499999999996</v>
      </c>
      <c r="J22" s="33">
        <v>121</v>
      </c>
    </row>
    <row r="23" spans="3:10" ht="35.25" thickBot="1" x14ac:dyDescent="0.35">
      <c r="C23" s="31" t="s">
        <v>193</v>
      </c>
      <c r="D23" s="33">
        <v>64.53</v>
      </c>
      <c r="E23" s="33">
        <v>39.94</v>
      </c>
      <c r="F23" s="33">
        <v>88.8</v>
      </c>
      <c r="G23" s="33">
        <v>45</v>
      </c>
      <c r="H23" s="33">
        <v>69.7</v>
      </c>
      <c r="I23" s="33">
        <v>3517.1</v>
      </c>
      <c r="J23" s="33">
        <v>121</v>
      </c>
    </row>
    <row r="24" spans="3:10" ht="35.25" thickBot="1" x14ac:dyDescent="0.35">
      <c r="C24" s="31" t="s">
        <v>194</v>
      </c>
      <c r="D24" s="33">
        <v>56.54</v>
      </c>
      <c r="E24" s="33">
        <v>38.11</v>
      </c>
      <c r="F24" s="33">
        <v>84.7</v>
      </c>
      <c r="G24" s="33">
        <v>45.21</v>
      </c>
      <c r="H24" s="33">
        <v>79.599999999999994</v>
      </c>
      <c r="I24" s="33">
        <v>3129.47</v>
      </c>
      <c r="J24" s="33">
        <v>121</v>
      </c>
    </row>
    <row r="25" spans="3:10" ht="35.25" thickBot="1" x14ac:dyDescent="0.35">
      <c r="C25" s="31" t="s">
        <v>195</v>
      </c>
      <c r="D25" s="33">
        <v>55.1</v>
      </c>
      <c r="E25" s="33">
        <v>36.04</v>
      </c>
      <c r="F25" s="33">
        <v>80.099999999999994</v>
      </c>
      <c r="G25" s="33">
        <v>45.08</v>
      </c>
      <c r="H25" s="33">
        <v>81.7</v>
      </c>
      <c r="I25" s="33">
        <v>2858.56</v>
      </c>
      <c r="J25" s="33">
        <v>121</v>
      </c>
    </row>
    <row r="26" spans="3:10" ht="33.75" thickBot="1" x14ac:dyDescent="0.35">
      <c r="C26" s="26" t="s">
        <v>196</v>
      </c>
      <c r="D26" s="33">
        <v>90.02</v>
      </c>
      <c r="E26" s="33">
        <v>39.340000000000003</v>
      </c>
      <c r="F26" s="33">
        <v>87.4</v>
      </c>
      <c r="G26" s="33">
        <v>45.8</v>
      </c>
      <c r="H26" s="33">
        <v>50</v>
      </c>
      <c r="I26" s="33">
        <v>5240.58</v>
      </c>
      <c r="J26" s="33">
        <v>79</v>
      </c>
    </row>
    <row r="27" spans="3:10" ht="33.75" thickBot="1" x14ac:dyDescent="0.35">
      <c r="C27" s="26" t="s">
        <v>197</v>
      </c>
      <c r="D27" s="33">
        <v>75.63</v>
      </c>
      <c r="E27" s="33">
        <v>40.200000000000003</v>
      </c>
      <c r="F27" s="33">
        <v>89.3</v>
      </c>
      <c r="G27" s="33">
        <v>45.36</v>
      </c>
      <c r="H27" s="33">
        <v>59.5</v>
      </c>
      <c r="I27" s="33">
        <v>4311.7299999999996</v>
      </c>
      <c r="J27" s="33">
        <v>113</v>
      </c>
    </row>
    <row r="28" spans="3:10" ht="33.75" thickBot="1" x14ac:dyDescent="0.35">
      <c r="C28" s="26" t="s">
        <v>198</v>
      </c>
      <c r="D28" s="33">
        <v>64.930000000000007</v>
      </c>
      <c r="E28" s="33">
        <v>40.78</v>
      </c>
      <c r="F28" s="33">
        <v>90.6</v>
      </c>
      <c r="G28" s="33">
        <v>45</v>
      </c>
      <c r="H28" s="33">
        <v>69.3</v>
      </c>
      <c r="I28" s="33">
        <v>3679</v>
      </c>
      <c r="J28" s="33">
        <v>121</v>
      </c>
    </row>
    <row r="29" spans="3:10" ht="33.75" thickBot="1" x14ac:dyDescent="0.35">
      <c r="C29" s="26" t="s">
        <v>199</v>
      </c>
      <c r="D29" s="33">
        <v>56.89</v>
      </c>
      <c r="E29" s="33">
        <v>37.409999999999997</v>
      </c>
      <c r="F29" s="33">
        <v>83.1</v>
      </c>
      <c r="G29" s="33">
        <v>45.18</v>
      </c>
      <c r="H29" s="33">
        <v>79.099999999999994</v>
      </c>
      <c r="I29" s="33">
        <v>3120.03</v>
      </c>
      <c r="J29" s="33">
        <v>121</v>
      </c>
    </row>
    <row r="30" spans="3:10" ht="33.75" thickBot="1" x14ac:dyDescent="0.35">
      <c r="C30" s="26" t="s">
        <v>200</v>
      </c>
      <c r="D30" s="33">
        <v>54.58</v>
      </c>
      <c r="E30" s="33">
        <v>35.83</v>
      </c>
      <c r="F30" s="33">
        <v>79.599999999999994</v>
      </c>
      <c r="G30" s="33">
        <v>45.11</v>
      </c>
      <c r="H30" s="33">
        <v>82.4</v>
      </c>
      <c r="I30" s="33">
        <v>2823.35</v>
      </c>
      <c r="J30" s="33">
        <v>119</v>
      </c>
    </row>
    <row r="31" spans="3:10" x14ac:dyDescent="0.3">
      <c r="D31" s="36">
        <f>AVERAGE(D21:D30)</f>
        <v>68.397999999999996</v>
      </c>
      <c r="E31" s="38">
        <f t="shared" ref="E31:J31" si="2">AVERAGE(E21:E30)</f>
        <v>38.452999999999989</v>
      </c>
      <c r="F31" s="38">
        <f t="shared" si="2"/>
        <v>85.44</v>
      </c>
      <c r="G31" s="29">
        <f t="shared" si="2"/>
        <v>45.254000000000005</v>
      </c>
      <c r="H31" s="29">
        <f t="shared" si="2"/>
        <v>68.08</v>
      </c>
      <c r="I31" s="29">
        <f t="shared" si="2"/>
        <v>3825.6459999999997</v>
      </c>
      <c r="J31" s="29">
        <f t="shared" si="2"/>
        <v>115.8</v>
      </c>
    </row>
    <row r="32" spans="3:10" x14ac:dyDescent="0.3">
      <c r="D32" s="29">
        <f>_xlfn.STDEV.P(D21:D30)</f>
        <v>13.09964411730332</v>
      </c>
      <c r="E32" s="38">
        <f t="shared" ref="E32:J32" si="3">_xlfn.STDEV.P(E21:E30)</f>
        <v>1.6029164045576438</v>
      </c>
      <c r="F32" s="38">
        <f t="shared" si="3"/>
        <v>3.5626394709540854</v>
      </c>
      <c r="G32" s="29">
        <f t="shared" si="3"/>
        <v>0.23380333616097065</v>
      </c>
      <c r="H32" s="29">
        <f t="shared" si="3"/>
        <v>12.048883765727014</v>
      </c>
      <c r="I32" s="29">
        <f t="shared" si="3"/>
        <v>874.08782205450939</v>
      </c>
      <c r="J32" s="29">
        <f t="shared" si="3"/>
        <v>12.496399481450647</v>
      </c>
    </row>
    <row r="38" spans="3:10" ht="17.25" thickBot="1" x14ac:dyDescent="0.35"/>
    <row r="39" spans="3:10" ht="17.25" thickBot="1" x14ac:dyDescent="0.35">
      <c r="C39" s="32" t="s">
        <v>162</v>
      </c>
      <c r="D39" s="28" t="s">
        <v>168</v>
      </c>
      <c r="E39" s="28" t="s">
        <v>169</v>
      </c>
      <c r="F39" s="28" t="s">
        <v>170</v>
      </c>
      <c r="G39" s="28" t="s">
        <v>171</v>
      </c>
      <c r="H39" s="28" t="s">
        <v>172</v>
      </c>
      <c r="I39" s="28" t="s">
        <v>173</v>
      </c>
      <c r="J39" s="28" t="s">
        <v>174</v>
      </c>
    </row>
    <row r="40" spans="3:10" ht="35.25" thickBot="1" x14ac:dyDescent="0.35">
      <c r="C40" s="26" t="s">
        <v>163</v>
      </c>
      <c r="D40" s="33">
        <v>90.47</v>
      </c>
      <c r="E40" s="33">
        <v>40.22</v>
      </c>
      <c r="F40" s="33">
        <v>89.4</v>
      </c>
      <c r="G40" s="33">
        <v>46.46</v>
      </c>
      <c r="H40" s="33">
        <v>49.7</v>
      </c>
      <c r="I40" s="33">
        <v>5198.92</v>
      </c>
      <c r="J40" s="33">
        <v>121</v>
      </c>
    </row>
    <row r="41" spans="3:10" ht="35.25" thickBot="1" x14ac:dyDescent="0.35">
      <c r="C41" s="26" t="s">
        <v>164</v>
      </c>
      <c r="D41" s="33">
        <v>90.06</v>
      </c>
      <c r="E41" s="33">
        <v>41.19</v>
      </c>
      <c r="F41" s="33">
        <v>91.5</v>
      </c>
      <c r="G41" s="33">
        <v>49.92</v>
      </c>
      <c r="H41" s="33">
        <v>50</v>
      </c>
      <c r="I41" s="33">
        <v>4779.4399999999996</v>
      </c>
      <c r="J41" s="33">
        <v>121</v>
      </c>
    </row>
    <row r="42" spans="3:10" ht="53.25" thickBot="1" x14ac:dyDescent="0.35">
      <c r="C42" s="26" t="s">
        <v>165</v>
      </c>
      <c r="D42" s="33">
        <v>90.43</v>
      </c>
      <c r="E42" s="33">
        <v>40.909999999999997</v>
      </c>
      <c r="F42" s="33">
        <v>90.9</v>
      </c>
      <c r="G42" s="33">
        <v>50.24</v>
      </c>
      <c r="H42" s="33">
        <v>49.8</v>
      </c>
      <c r="I42" s="33">
        <v>4785.78</v>
      </c>
      <c r="J42" s="33">
        <v>121</v>
      </c>
    </row>
    <row r="43" spans="3:10" ht="17.25" thickBot="1" x14ac:dyDescent="0.35">
      <c r="C43" s="26"/>
      <c r="D43" s="37">
        <f>AVERAGE(D40:D42)</f>
        <v>90.320000000000007</v>
      </c>
      <c r="E43" s="40">
        <f t="shared" ref="E43:J43" si="4">AVERAGE(E40:E42)</f>
        <v>40.773333333333333</v>
      </c>
      <c r="F43" s="40">
        <f t="shared" si="4"/>
        <v>90.600000000000009</v>
      </c>
      <c r="G43" s="37">
        <f t="shared" si="4"/>
        <v>48.873333333333335</v>
      </c>
      <c r="H43" s="37">
        <f t="shared" si="4"/>
        <v>49.833333333333336</v>
      </c>
      <c r="I43" s="37">
        <f t="shared" si="4"/>
        <v>4921.38</v>
      </c>
      <c r="J43" s="37">
        <f t="shared" si="4"/>
        <v>121</v>
      </c>
    </row>
    <row r="44" spans="3:10" ht="17.25" thickBot="1" x14ac:dyDescent="0.35">
      <c r="C44" s="26"/>
      <c r="D44" s="37">
        <f>_xlfn.STDEV.P(D40:D42)</f>
        <v>0.18457157599876167</v>
      </c>
      <c r="E44" s="40">
        <f t="shared" ref="E44:J44" si="5">_xlfn.STDEV.P(E40:E42)</f>
        <v>0.40762182909598332</v>
      </c>
      <c r="F44" s="40">
        <f t="shared" si="5"/>
        <v>0.8831760866327828</v>
      </c>
      <c r="G44" s="37">
        <f t="shared" si="5"/>
        <v>1.711477594231241</v>
      </c>
      <c r="H44" s="37">
        <f t="shared" si="5"/>
        <v>0.12472191289246395</v>
      </c>
      <c r="I44" s="37">
        <f t="shared" si="5"/>
        <v>196.26748346750347</v>
      </c>
      <c r="J44" s="37">
        <f t="shared" si="5"/>
        <v>0</v>
      </c>
    </row>
    <row r="45" spans="3:10" ht="35.25" thickBot="1" x14ac:dyDescent="0.35">
      <c r="C45" s="31" t="s">
        <v>166</v>
      </c>
      <c r="D45" s="33">
        <v>90.14</v>
      </c>
      <c r="E45" s="33">
        <v>38.659999999999997</v>
      </c>
      <c r="F45" s="33">
        <v>85.9</v>
      </c>
      <c r="G45" s="33">
        <v>47.83</v>
      </c>
      <c r="H45" s="33">
        <v>49.9</v>
      </c>
      <c r="I45" s="33">
        <v>6069.49</v>
      </c>
      <c r="J45" s="33">
        <v>121</v>
      </c>
    </row>
    <row r="46" spans="3:10" ht="33.75" thickBot="1" x14ac:dyDescent="0.35">
      <c r="C46" s="26" t="s">
        <v>167</v>
      </c>
      <c r="D46" s="33">
        <v>90.02</v>
      </c>
      <c r="E46" s="33">
        <v>38.75</v>
      </c>
      <c r="F46" s="33">
        <v>86.1</v>
      </c>
      <c r="G46" s="33">
        <v>48.12</v>
      </c>
      <c r="H46" s="33">
        <v>50</v>
      </c>
      <c r="I46" s="33">
        <v>5416.3</v>
      </c>
      <c r="J46" s="33">
        <v>81</v>
      </c>
    </row>
    <row r="47" spans="3:10" x14ac:dyDescent="0.3">
      <c r="D47" s="36">
        <f>AVERAGE(D45:D46)</f>
        <v>90.08</v>
      </c>
      <c r="E47" s="39">
        <f t="shared" ref="E47:J47" si="6">AVERAGE(E45:E46)</f>
        <v>38.704999999999998</v>
      </c>
      <c r="F47" s="39">
        <f t="shared" si="6"/>
        <v>86</v>
      </c>
      <c r="G47" s="36">
        <f t="shared" si="6"/>
        <v>47.974999999999994</v>
      </c>
      <c r="H47" s="36">
        <f t="shared" si="6"/>
        <v>49.95</v>
      </c>
      <c r="I47" s="36">
        <f t="shared" si="6"/>
        <v>5742.8950000000004</v>
      </c>
      <c r="J47" s="36">
        <f t="shared" si="6"/>
        <v>101</v>
      </c>
    </row>
    <row r="48" spans="3:10" x14ac:dyDescent="0.3">
      <c r="D48" s="36">
        <f>_xlfn.STDEV.P(D45:D46)</f>
        <v>6.0000000000002274E-2</v>
      </c>
      <c r="E48" s="39">
        <f t="shared" ref="E48:J48" si="7">_xlfn.STDEV.P(E45:E46)</f>
        <v>4.5000000000001705E-2</v>
      </c>
      <c r="F48" s="39">
        <f t="shared" si="7"/>
        <v>9.9999999999994316E-2</v>
      </c>
      <c r="G48" s="36">
        <f t="shared" si="7"/>
        <v>0.14499999999999957</v>
      </c>
      <c r="H48" s="36">
        <f t="shared" si="7"/>
        <v>5.0000000000000711E-2</v>
      </c>
      <c r="I48" s="36">
        <f t="shared" si="7"/>
        <v>326.5949999999998</v>
      </c>
      <c r="J48" s="36">
        <f t="shared" si="7"/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table1</vt:lpstr>
      <vt:lpstr>table2</vt:lpstr>
      <vt:lpstr>tabel3</vt:lpstr>
      <vt:lpstr>table4</vt:lpstr>
      <vt:lpstr>table5</vt:lpstr>
      <vt:lpstr>table5!_Hlk183444361</vt:lpstr>
      <vt:lpstr>table5!_Hlk183444399</vt:lpstr>
      <vt:lpstr>table5!_Hlk183444405</vt:lpstr>
      <vt:lpstr>table5!_Hlk183480513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SV337M1WDS048</dc:creator>
  <cp:lastModifiedBy>정동민</cp:lastModifiedBy>
  <dcterms:created xsi:type="dcterms:W3CDTF">2024-05-08T23:35:08Z</dcterms:created>
  <dcterms:modified xsi:type="dcterms:W3CDTF">2025-08-05T23:28:40Z</dcterms:modified>
</cp:coreProperties>
</file>