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yab505\Desktop\USMAP\UiPath_USMAP\Data\Temp\"/>
    </mc:Choice>
  </mc:AlternateContent>
  <bookViews>
    <workbookView xWindow="-120" yWindow="-120" windowWidth="29040" windowHeight="15840"/>
  </bookViews>
  <sheets>
    <sheet name="Main" sheetId="1" r:id="rId1"/>
    <sheet name="Technical Information" sheetId="2" r:id="rId2"/>
    <sheet name="VAS" sheetId="6" r:id="rId3"/>
    <sheet name="Implement Flow &amp; Ttime Plan" sheetId="4" r:id="rId4"/>
    <sheet name="Service Specification" sheetId="8" r:id="rId5"/>
  </sheets>
  <calcPr calcId="162913"/>
</workbook>
</file>

<file path=xl/calcChain.xml><?xml version="1.0" encoding="utf-8"?>
<calcChain xmlns="http://schemas.openxmlformats.org/spreadsheetml/2006/main">
  <c r="B3" i="8" l="1"/>
  <c r="B4" i="8"/>
  <c r="B2" i="8"/>
  <c r="C3" i="8"/>
  <c r="C4" i="8"/>
  <c r="C2" i="8"/>
  <c r="B3" i="6" l="1"/>
  <c r="B2" i="6"/>
  <c r="C2" i="6"/>
  <c r="C3" i="6"/>
  <c r="C19" i="4" l="1"/>
  <c r="C18" i="4"/>
  <c r="C21" i="4"/>
  <c r="C20" i="4"/>
  <c r="B4" i="4" l="1"/>
  <c r="B9" i="4" l="1"/>
  <c r="B8" i="4"/>
  <c r="B17" i="4" l="1"/>
  <c r="B14" i="4"/>
  <c r="B15" i="4"/>
  <c r="B16" i="4"/>
  <c r="C2" i="4" l="1"/>
  <c r="C3" i="4"/>
  <c r="B21" i="4" l="1"/>
  <c r="B20" i="4"/>
  <c r="B19" i="4"/>
  <c r="B18" i="4"/>
  <c r="C15" i="4"/>
  <c r="C16" i="4"/>
  <c r="C17" i="4"/>
  <c r="C14" i="4"/>
  <c r="B7" i="4" l="1"/>
  <c r="B6" i="4"/>
  <c r="B5" i="4"/>
  <c r="B3" i="4"/>
  <c r="B2" i="4"/>
  <c r="B14" i="2" l="1"/>
  <c r="B15" i="2"/>
  <c r="B13" i="2"/>
  <c r="B16" i="2"/>
  <c r="B17" i="2"/>
  <c r="B12" i="2"/>
  <c r="B3" i="2"/>
  <c r="B5" i="2"/>
  <c r="B6" i="2"/>
  <c r="B7" i="2"/>
  <c r="B8" i="2"/>
  <c r="B4" i="2"/>
</calcChain>
</file>

<file path=xl/sharedStrings.xml><?xml version="1.0" encoding="utf-8"?>
<sst xmlns="http://schemas.openxmlformats.org/spreadsheetml/2006/main" count="385" uniqueCount="231">
  <si>
    <t>Value</t>
  </si>
  <si>
    <t>Description</t>
  </si>
  <si>
    <t>Service Number</t>
  </si>
  <si>
    <t>Test Stage</t>
  </si>
  <si>
    <t>Production Stage</t>
  </si>
  <si>
    <t>ipAddr</t>
  </si>
  <si>
    <t>port</t>
  </si>
  <si>
    <t>ipSFTP</t>
  </si>
  <si>
    <t>Key</t>
  </si>
  <si>
    <t>IP Address</t>
  </si>
  <si>
    <t>Port</t>
  </si>
  <si>
    <t xml:space="preserve"> </t>
  </si>
  <si>
    <t>IP Address for SFTP</t>
  </si>
  <si>
    <t>Notify/Service URL</t>
  </si>
  <si>
    <t>Remark</t>
  </si>
  <si>
    <t>whiteList</t>
  </si>
  <si>
    <t>CP Whitelist</t>
  </si>
  <si>
    <t>IP Address for HYBRID</t>
  </si>
  <si>
    <t>SP URL</t>
  </si>
  <si>
    <t>spUrl</t>
  </si>
  <si>
    <t>notiUrl</t>
  </si>
  <si>
    <t>serviceNo</t>
  </si>
  <si>
    <t>remark</t>
  </si>
  <si>
    <t>test</t>
  </si>
  <si>
    <t>prod</t>
  </si>
  <si>
    <t>Other</t>
  </si>
  <si>
    <t>Stage</t>
  </si>
  <si>
    <t>Operation Flow</t>
  </si>
  <si>
    <t>None</t>
  </si>
  <si>
    <t>Implement</t>
  </si>
  <si>
    <t>Test</t>
  </si>
  <si>
    <t>Commercial Launch</t>
  </si>
  <si>
    <t>Change Technical Architecture</t>
  </si>
  <si>
    <t>Change Charging Rate</t>
  </si>
  <si>
    <t>Change Sharing Rate</t>
  </si>
  <si>
    <t>Terminate</t>
  </si>
  <si>
    <t>To</t>
  </si>
  <si>
    <t>Temp2</t>
  </si>
  <si>
    <t>Instant Service</t>
  </si>
  <si>
    <t>imple.</t>
  </si>
  <si>
    <t>Mobile Test</t>
  </si>
  <si>
    <t>Charging / Sharing Department</t>
  </si>
  <si>
    <t>Mobile Test (Post Test)</t>
  </si>
  <si>
    <t>Tetative Launch</t>
  </si>
  <si>
    <t>ipHyb</t>
  </si>
  <si>
    <t>1.1.1.1</t>
  </si>
  <si>
    <t>55.55.55.55</t>
  </si>
  <si>
    <t>Hours</t>
  </si>
  <si>
    <t>Minutes</t>
  </si>
  <si>
    <t>Operation Flow =&gt;</t>
  </si>
  <si>
    <t>Stage =&gt;</t>
  </si>
  <si>
    <t>tetativeHrs</t>
  </si>
  <si>
    <t>tetativeMin</t>
  </si>
  <si>
    <t>commercialHrs</t>
  </si>
  <si>
    <t>commercialMin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</si>
  <si>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</si>
  <si>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</si>
  <si>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</si>
  <si>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</si>
  <si>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</si>
  <si>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</si>
  <si>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</si>
  <si>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</si>
  <si>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</si>
  <si>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</si>
  <si>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15</t>
  </si>
  <si>
    <t>30</t>
  </si>
  <si>
    <t>45</t>
  </si>
  <si>
    <t>-</t>
  </si>
  <si>
    <t>AUDIOTEX &amp;amp; BUG &amp;amp; 1154 (CP)</t>
  </si>
  <si>
    <t>BULK GPRS</t>
  </si>
  <si>
    <t>BULK MMS</t>
  </si>
  <si>
    <t>BULK SMS</t>
  </si>
  <si>
    <t>BULK VOICE</t>
  </si>
  <si>
    <t>CALL MANAGEMENT</t>
  </si>
  <si>
    <t>CALLING MELODY</t>
  </si>
  <si>
    <t>CLOSE</t>
  </si>
  <si>
    <t>CORPORATE SERVICE</t>
  </si>
  <si>
    <t>DATA</t>
  </si>
  <si>
    <t>DATA CALL</t>
  </si>
  <si>
    <t>GPRS</t>
  </si>
  <si>
    <t>GPRS (TRANSPORT)</t>
  </si>
  <si>
    <t>INFOTAINMENT SERVICE(AIS)</t>
  </si>
  <si>
    <t>JAVA APPLICATION (AIS)</t>
  </si>
  <si>
    <t>JAVA APPLICATION (CP)</t>
  </si>
  <si>
    <t>MMS &amp;amp; MMS APPLICATION</t>
  </si>
  <si>
    <t>MMS APPLICATION (AIS)</t>
  </si>
  <si>
    <t>MMS APPLICATION (CP)</t>
  </si>
  <si>
    <t>MMS P2P</t>
  </si>
  <si>
    <t>NO DES</t>
  </si>
  <si>
    <t>NON-VOICE SERVICE</t>
  </si>
  <si>
    <t>OTHER</t>
  </si>
  <si>
    <t>PUSH2TALK</t>
  </si>
  <si>
    <t>SMS &amp;amp; SMS APPLICATION</t>
  </si>
  <si>
    <t>SMS APPLICATION (AIS)</t>
  </si>
  <si>
    <t>SMS APPLICATION (CP)</t>
  </si>
  <si>
    <t>SMS P2P</t>
  </si>
  <si>
    <t>VOICE SERVICE</t>
  </si>
  <si>
    <t>WAP APPLICATION</t>
  </si>
  <si>
    <t>WAP APPLICATION (AIS)</t>
  </si>
  <si>
    <t>WAP-CSD (TRANSPORT)</t>
  </si>
  <si>
    <t>Vas Group</t>
  </si>
  <si>
    <t>vas.</t>
  </si>
  <si>
    <t>Vas Type</t>
  </si>
  <si>
    <t>ANIMATED SMS</t>
  </si>
  <si>
    <t>AUDIOTEX</t>
  </si>
  <si>
    <t>BANKING/SECURITY/STOCK (INF)</t>
  </si>
  <si>
    <t>BANKING/SECURITY/STOCK (MCOM)</t>
  </si>
  <si>
    <t>BILL/PROMOTION</t>
  </si>
  <si>
    <t>BOOK &amp;amp; MAGAZINE</t>
  </si>
  <si>
    <t>BOOKMARK</t>
  </si>
  <si>
    <t>BUNDLE BEARER PACKAGE</t>
  </si>
  <si>
    <t>CONNECTION SERVICE</t>
  </si>
  <si>
    <t>COUPON</t>
  </si>
  <si>
    <t>DATA SOLUTION</t>
  </si>
  <si>
    <t>DATA TRANSPORT</t>
  </si>
  <si>
    <t>DIRECTORY</t>
  </si>
  <si>
    <t>DOWNLOAD</t>
  </si>
  <si>
    <t>EDUCATION</t>
  </si>
  <si>
    <t>EMAIL/CHAT</t>
  </si>
  <si>
    <t>ENTERTAINMENT SERVICE</t>
  </si>
  <si>
    <t>GAME(STABLE)</t>
  </si>
  <si>
    <t>GOODS &amp;amp; SERVICE</t>
  </si>
  <si>
    <t>GOSSIP</t>
  </si>
  <si>
    <t>GREETING CARD/PICTURE GALLERY</t>
  </si>
  <si>
    <t>HOROSCOPE</t>
  </si>
  <si>
    <t>INFORMATION SERVICE</t>
  </si>
  <si>
    <t>INTERNET CONNECTION</t>
  </si>
  <si>
    <t>JOKE</t>
  </si>
  <si>
    <t>JOKE &amp;amp; GOSSIP</t>
  </si>
  <si>
    <t>LOGO</t>
  </si>
  <si>
    <t>LOTTERY</t>
  </si>
  <si>
    <t>M-COMMERCE SERVICE</t>
  </si>
  <si>
    <t>M-PAYMENT</t>
  </si>
  <si>
    <t>MESSAGE P2P</t>
  </si>
  <si>
    <t>MESSAGING SERVICE(P2P, P2E)</t>
  </si>
  <si>
    <t>MMS PACKAGE</t>
  </si>
  <si>
    <t>MONO RINGTONE</t>
  </si>
  <si>
    <t>MOVIE</t>
  </si>
  <si>
    <t>MUSIC/KARAOKE/CALLING</t>
  </si>
  <si>
    <t>NETWORK CAPACITY SALE SERVICE</t>
  </si>
  <si>
    <t>NEWS &amp;amp; TRAFFIC</t>
  </si>
  <si>
    <t>NEWS / JOB</t>
  </si>
  <si>
    <t>OTHER-DOWNLD</t>
  </si>
  <si>
    <t>OTHER-ENT</t>
  </si>
  <si>
    <t>OTHER-INF</t>
  </si>
  <si>
    <t>OTHER-MCOM</t>
  </si>
  <si>
    <t>OTHER-Tnullnull</t>
  </si>
  <si>
    <t>PACKAGE</t>
  </si>
  <si>
    <t>PICTURE MESSAGE</t>
  </si>
  <si>
    <t>POLYPHONIC RINGTONE</t>
  </si>
  <si>
    <t>RESTAURANT</t>
  </si>
  <si>
    <t>RINGTONE</t>
  </si>
  <si>
    <t>SCREEN SERVER</t>
  </si>
  <si>
    <t>SERVICE PACKAGE</t>
  </si>
  <si>
    <t>SMS PACKAGE</t>
  </si>
  <si>
    <t>SMS SOLUTION</t>
  </si>
  <si>
    <t>SPORT</t>
  </si>
  <si>
    <t>TEXT SMS</t>
  </si>
  <si>
    <t>TIPS</t>
  </si>
  <si>
    <t>TRAFFIC</t>
  </si>
  <si>
    <t>TRAVEL</t>
  </si>
  <si>
    <t>TRAVEL &amp;amp; RESTAURANT &amp;amp; WEATHER</t>
  </si>
  <si>
    <t>TRUE TONE</t>
  </si>
  <si>
    <t>TV &amp;amp; MOVIE:ALERT PROGRAM, PREVIEW</t>
  </si>
  <si>
    <t>TV&amp;amp;RADIO INTERACTIVE</t>
  </si>
  <si>
    <t>TV/ VDO CLIP</t>
  </si>
  <si>
    <t>VOICE SOLUTION</t>
  </si>
  <si>
    <t>WAP PACKAGE</t>
  </si>
  <si>
    <t>WAP-CSD</t>
  </si>
  <si>
    <t>WEATHER</t>
  </si>
  <si>
    <t>BACKGROUND / WALL PAPER</t>
  </si>
  <si>
    <t>*4154750</t>
  </si>
  <si>
    <t>specific.</t>
  </si>
  <si>
    <t>Charge Group 2</t>
  </si>
  <si>
    <t>Charge Group 3</t>
  </si>
  <si>
    <t>Charge Group 1</t>
  </si>
  <si>
    <t>120RedCross Donation (Transaction)^บริจาคเงินสมทบโครงการ 120RedCross (ครั้ง)</t>
  </si>
  <si>
    <t>BUG1113(SMS) (Transaction)^บริการ BUG1113 (SMS) (ครั้ง)</t>
  </si>
  <si>
    <t>Calling Gift Monthly Fee (Mobile)^ค่าบริการรายเดือน Calling Gift (เลขหมาย)</t>
  </si>
  <si>
    <t>Calling Melody - Calling Gift (Transaction)^บริการเพลงรอสาย-ส่งเพลงรอสาย (ครั้ง)</t>
  </si>
  <si>
    <t>Calling Melody - Calling Station (Station)^บริการ Calling Melody - Calling Station (สถานี)</t>
  </si>
  <si>
    <t>Calling Melody - Rental Song (Song)^บริการ Calling Melody - เช่าเพลงรายเดือน (เพลง)</t>
  </si>
  <si>
    <t>Calling Melody -Song 's fee (Transaction)^บริการเลือกเพลง Calling Melody (ครั้ง)</t>
  </si>
  <si>
    <t>Calling Post -SMS update(Transaction)^คอลลิ่ง โพสต์-ค่าSMSเปลี่ยนข้อความ(ครั้ง)</t>
  </si>
  <si>
    <t>Donation (Transaction)^บริจาคช่วยเหลือผู้ประสบภัย (ครั้ง)</t>
  </si>
  <si>
    <t>Download/Live Match/Online Entertainment (Transaction)^บริการดาวน์โหลด/ถ่ายทอดสดบอล/ดูรายการบันเทิงออนไลน์ (ครั้ง)</t>
  </si>
  <si>
    <t>Easy Code Marketing (Transaction)^บริการอีซี่โค้ดมาร์เกตติ้ง (ครั้ง)</t>
  </si>
  <si>
    <t>Easy Message Marketing (Transaction)^บริการอีซี่เมสเสจมาร์เกตติ้ง (ครั้ง)</t>
  </si>
  <si>
    <t>Email2Message (Transaction)^บริการอีเมล์ทูเมสเสจ (ครั้ง)</t>
  </si>
  <si>
    <t>GSM Top Up for Prepaid (VAT Included)^ค่าใช้บริการโทรศัพท์เคลื่อนที่แบบเติมเงินล่วงหน้า (รวมภาษีมูลค่าเพิ่ม)</t>
  </si>
  <si>
    <t>selected="selected"&gt;Info/Entertainment SMS (Clip/Horo/News/Vote/Activities etc.)^บริการรับส่งSMSข้อมูล-บันเทิง เช่น คลิป/ดวง/ข่าว/ร่วมกิจกรรม</t>
  </si>
  <si>
    <t>International Call Charges from previous bill cycle^ค่าบริการข้ามแดนอัตโนมัติรอบบิลก่อนหน้า</t>
  </si>
  <si>
    <t>International Roaming Charges from previous bill cycle^ค่าโทรทางไกลระหว่างประเทศรอบบิลก่อนหน้า</t>
  </si>
  <si>
    <t>Mao Mao Gift (Transaction)^เหมา เหมา กิฟต์ (ครั้ง)</t>
  </si>
  <si>
    <t>mBanking (Transaction)^บริการเอ็มแบงก์กิ้ง (ครั้ง)</t>
  </si>
  <si>
    <t>mBroker (Transaction)^บริการเอ็มโบรกเกอร์ (ครั้ง)</t>
  </si>
  <si>
    <t>mClose2Me (Transaction)^บริการสอบถามเส้นทางผ่านมือถือ (ครั้ง)</t>
  </si>
  <si>
    <t>mMessaging (Transaction)^บริการเอ็มแมสเสจจิ้ง (ครั้ง)</t>
  </si>
  <si>
    <t>MMS Song2U (Transaction)^MMS Song2U (ครั้ง)</t>
  </si>
  <si>
    <t>MMS Transport (Transaction)^เอ็มเอ็มเอส ทรานสปอร์ต (ครั้ง)</t>
  </si>
  <si>
    <t>Mobile Lucky (Transaction)^กิจกรรมลุ้นรับของรางวัล (ครั้ง)</t>
  </si>
  <si>
    <t>Mobile Marketing : Digital Coupon (Transaction)^บริการโมบายมาร์เกตติ้งดิจิตอลคูปอง(ครั้ง)</t>
  </si>
  <si>
    <t>Mobile Marketing : Location (Transaction)^บริการโมบายมาร์เกตติ้งโลเคชั่น(ครั้ง)</t>
  </si>
  <si>
    <t>Mobile Marketing : Member (Transaction)^บริการโมบายมาร์เกตติ้งเมมเบอร์(ครั้ง)</t>
  </si>
  <si>
    <t>Mobile Tracking (Transaction)^บริการ โมบาย แทรคกิ้ง (ครั้ง)</t>
  </si>
  <si>
    <t>mShopping (Transaction)^บริการเอ็มชอปปิ้ง (ครั้ง)</t>
  </si>
  <si>
    <t>mTargeting Broadcasting (Transaction)^เอ็มทาร์เก็ตติ้งบรอดแคสติ้ง (ครั้ง)</t>
  </si>
  <si>
    <t>mTargeting Conditioning (Transaction)^เอ็มทาร์เก็ตติ้งคอนดิชั่นนิ่ง (ครั้ง)</t>
  </si>
  <si>
    <t>mTargeting Profiling (Transaction)^เอ็มทาร์เก็ตติ้งโปรไฟล์ลิ่ง (ครั้ง)</t>
  </si>
  <si>
    <t>mUp2Date (Transaction)^บริการรายงานความเคลื่อนไหวผ่านมือถือ (ครั้ง)</t>
  </si>
  <si>
    <t>Music/VDO Clips/Movies/Games Download (Transaction)^โหลดVDOคลิป/เพลง/ภาพยนตร์/เกมส์ (ครั้ง)</t>
  </si>
  <si>
    <t>My Logo,My Ringtone (Transaction)^บริการมายโลโก้ มายริงโทน (ครั้ง)</t>
  </si>
  <si>
    <t>News/Horo/Facebook/Info/Entertainment Pack (Transaction)^รับSMSข่าว/ดูดวง/เฟสบุ๊ก/สาระ/บันเทิง (ครั้ง)</t>
  </si>
  <si>
    <t>Package Fee (Pack)/eBook Download (Time)^ค่าแพ็กเกจ(แพ็ก)/โหลดหนังสือeBook(ครั้ง)</t>
  </si>
  <si>
    <t>Pictures/Wallpapers/Books Download (Transaction)^โหลดภาพ/วอลเปเปอร์/หนังสือ (ครั้ง)</t>
  </si>
  <si>
    <t>Replied MMS on Smart Messaging (MMS)^บริการ Reply MMS Smart Messaging (ครั้ง)</t>
  </si>
  <si>
    <t>Send-Receive USSD2USSD,USSD2SMS (Transaction)^บริการรับส่ง USSD2USSD,USSD2SMS (ครั้ง)</t>
  </si>
  <si>
    <t>Service fees for payment collection on behalf of third parties^ค่าสินค้าและบริการเรียกเก็บแทน</t>
  </si>
  <si>
    <t>SIRIRAJ DONATION (Transaction)^บริจาคเพื่อโรงพยาบาลศิริราช (ครั้ง)</t>
  </si>
  <si>
    <t>Siriraj Hospital Donate *984# (Transaction)^โครงการทำดีได้ด้วยปลายนิ้ว รพ.ศิริราช (ครั้ง)</t>
  </si>
  <si>
    <t>Smart Cloud (licenses)^บริการสมาร์ท คลาวด์ (ไลเซ่นส์)</t>
  </si>
  <si>
    <t>Smart USSD (Transaction)^บริการรับส่งข้อความ USSD (ครั้ง)</t>
  </si>
  <si>
    <t>SMS (Transaction)^บริการรับส่งข้อความ SMS (ครั้ง)</t>
  </si>
  <si>
    <t>SMS AIS Aunjai Dai Tam *544^ข้อความจาก เอไอเอส อุ่นใจ ได้แต้ม *544</t>
  </si>
  <si>
    <t>Software Mall (Transaction)^Software Mall (ครั้ง)</t>
  </si>
  <si>
    <t>The DOWN donation (transaction)^บริจาค The DOWNมอบให้สถาบันราชานุกูล(ครั้ง)</t>
  </si>
  <si>
    <t>Votes/Quiz SMS/MMS (Transactions)^ส่งSMSโหวต/ตอบคำถามชิงรางวัล (ครั้ง)</t>
  </si>
  <si>
    <t>Charge Group2</t>
  </si>
  <si>
    <t>Charge Group1</t>
  </si>
  <si>
    <t>Charge Group0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</si>
</sst>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13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4"/>
      <color rgb="FF000000"/>
      <name val="Calibri"/>
      <family val="2"/>
    </font>
    <font>
      <b/>
      <sz val="18"/>
      <color rgb="FF000000"/>
      <name val="Calibri"/>
      <family val="2"/>
    </font>
    <font>
      <sz val="11"/>
      <color theme="0"/>
      <name val="Calibri"/>
      <family val="2"/>
    </font>
    <font>
      <b/>
      <sz val="18"/>
      <color theme="0"/>
      <name val="Calibri"/>
      <family val="2"/>
    </font>
    <font>
      <sz val="8"/>
      <color rgb="FF000000"/>
      <name val="Segoe UI"/>
      <family val="2"/>
    </font>
    <font>
      <sz val="11"/>
      <color theme="1"/>
      <name val="Calibri"/>
      <family val="2"/>
    </font>
    <font>
      <sz val="14"/>
      <color theme="0"/>
      <name val="Calibri"/>
      <family val="2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87" fontId="0" fillId="0" borderId="1" xfId="0" applyNumberFormat="1" applyFont="1" applyBorder="1" applyAlignment="1">
      <alignment horizontal="center" vertical="center"/>
    </xf>
    <xf numFmtId="187" fontId="3" fillId="0" borderId="1" xfId="0" applyNumberFormat="1" applyFont="1" applyBorder="1" applyAlignment="1">
      <alignment horizontal="center" vertical="center"/>
    </xf>
    <xf numFmtId="187" fontId="0" fillId="0" borderId="3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87" fontId="10" fillId="6" borderId="1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7" fillId="4" borderId="0" xfId="0" applyFont="1" applyFill="1" applyAlignment="1">
      <alignment horizontal="center" vertical="center"/>
    </xf>
    <xf numFmtId="187" fontId="3" fillId="4" borderId="0" xfId="0" applyNumberFormat="1" applyFont="1" applyFill="1" applyBorder="1" applyAlignment="1">
      <alignment horizontal="center" vertical="center"/>
    </xf>
    <xf numFmtId="187" fontId="0" fillId="4" borderId="0" xfId="0" applyNumberFormat="1" applyFont="1" applyFill="1" applyBorder="1" applyAlignment="1">
      <alignment horizontal="center" vertical="center"/>
    </xf>
    <xf numFmtId="0" fontId="10" fillId="6" borderId="1" xfId="0" applyNumberFormat="1" applyFont="1" applyFill="1" applyBorder="1" applyAlignment="1">
      <alignment horizontal="center" vertical="center"/>
    </xf>
    <xf numFmtId="187" fontId="3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187" fontId="10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87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87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87" fontId="0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99" dropStyle="combo" dx="16" fmlaLink="$I$8" fmlaRange="$H$9:$H$42" noThreeD="1" sel="30" val="0"/>
</file>

<file path=xl/ctrlProps/ctrlProp10.xml><?xml version="1.0" encoding="utf-8"?>
<formControlPr xmlns="http://schemas.microsoft.com/office/spreadsheetml/2009/9/main" objectType="Drop" dropLines="99" dropStyle="combo" dx="16" fmlaLink="$I$8" fmlaRange="$H$9:$H$60" noThreeD="1" sel="2" val="0"/>
</file>

<file path=xl/ctrlProps/ctrlProp11.xml><?xml version="1.0" encoding="utf-8"?>
<formControlPr xmlns="http://schemas.microsoft.com/office/spreadsheetml/2009/9/main" objectType="Drop" dropLines="99" dropStyle="combo" dx="16" fmlaLink="$K$8" fmlaRange="$J$9:$J$60" noThreeD="1" sel="20" val="0"/>
</file>

<file path=xl/ctrlProps/ctrlProp12.xml><?xml version="1.0" encoding="utf-8"?>
<formControlPr xmlns="http://schemas.microsoft.com/office/spreadsheetml/2009/9/main" objectType="Drop" dropLines="99" dropStyle="combo" dx="16" fmlaLink="$M$8" fmlaRange="$L$9:$L$60" noThreeD="1" sel="17" val="0"/>
</file>

<file path=xl/ctrlProps/ctrlProp2.xml><?xml version="1.0" encoding="utf-8"?>
<formControlPr xmlns="http://schemas.microsoft.com/office/spreadsheetml/2009/9/main" objectType="Drop" dropLines="99" dropStyle="combo" dx="16" fmlaLink="$K$8" fmlaRange="$J$9:$J$87" noThreeD="1" sel="50" val="25"/>
</file>

<file path=xl/ctrlProps/ctrlProp3.xml><?xml version="1.0" encoding="utf-8"?>
<formControlPr xmlns="http://schemas.microsoft.com/office/spreadsheetml/2009/9/main" objectType="Radio" checked="Checked" firstButton="1" fmlaLink="I13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Drop" dropStyle="combo" dx="16" fmlaLink="$I$14" fmlaRange="$H$15:$H$22" noThreeD="1" sel="2" val="0"/>
</file>

<file path=xl/ctrlProps/ctrlProp6.xml><?xml version="1.0" encoding="utf-8"?>
<formControlPr xmlns="http://schemas.microsoft.com/office/spreadsheetml/2009/9/main" objectType="Drop" dropStyle="combo" dx="16" fmlaLink="$E$8" fmlaRange="$J$15:$J39" noThreeD="1" sel="5" val="4"/>
</file>

<file path=xl/ctrlProps/ctrlProp7.xml><?xml version="1.0" encoding="utf-8"?>
<formControlPr xmlns="http://schemas.microsoft.com/office/spreadsheetml/2009/9/main" objectType="Drop" dropStyle="combo" dx="16" fmlaLink="$E$9" fmlaRange="$J$15:$J39" noThreeD="1" sel="6" val="0"/>
</file>

<file path=xl/ctrlProps/ctrlProp8.xml><?xml version="1.0" encoding="utf-8"?>
<formControlPr xmlns="http://schemas.microsoft.com/office/spreadsheetml/2009/9/main" objectType="Drop" dropStyle="combo" dx="16" fmlaLink="$G$8" fmlaRange="$K$15:$K19" noThreeD="1" sel="4" val="0"/>
</file>

<file path=xl/ctrlProps/ctrlProp9.xml><?xml version="1.0" encoding="utf-8"?>
<formControlPr xmlns="http://schemas.microsoft.com/office/spreadsheetml/2009/9/main" objectType="Drop" dropStyle="combo" dx="16" fmlaLink="$G$9" fmlaRange="$K$15:$K19" noThreeD="1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</xdr:row>
          <xdr:rowOff>38100</xdr:rowOff>
        </xdr:from>
        <xdr:to>
          <xdr:col>2</xdr:col>
          <xdr:colOff>1981200</xdr:colOff>
          <xdr:row>1</xdr:row>
          <xdr:rowOff>285750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2</xdr:row>
          <xdr:rowOff>38100</xdr:rowOff>
        </xdr:from>
        <xdr:to>
          <xdr:col>2</xdr:col>
          <xdr:colOff>1981200</xdr:colOff>
          <xdr:row>2</xdr:row>
          <xdr:rowOff>285750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1</xdr:row>
          <xdr:rowOff>47625</xdr:rowOff>
        </xdr:from>
        <xdr:to>
          <xdr:col>2</xdr:col>
          <xdr:colOff>1219200</xdr:colOff>
          <xdr:row>1</xdr:row>
          <xdr:rowOff>285750</xdr:rowOff>
        </xdr:to>
        <xdr:sp macro="" textlink="">
          <xdr:nvSpPr>
            <xdr:cNvPr id="1027" name="Option Button 3" descr="Stage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h-TH" sz="800" b="0" i="0" u="none" strike="noStrike" baseline="0">
                  <a:solidFill>
                    <a:srgbClr val="000000"/>
                  </a:solidFill>
                  <a:latin typeface="Segoe UI"/>
                </a:rPr>
                <a:t>Test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1247775</xdr:colOff>
          <xdr:row>1</xdr:row>
          <xdr:rowOff>47625</xdr:rowOff>
        </xdr:from>
        <xdr:to>
          <xdr:col>2</xdr:col>
          <xdr:colOff>2047875</xdr:colOff>
          <xdr:row>1</xdr:row>
          <xdr:rowOff>285750</xdr:rowOff>
        </xdr:to>
        <xdr:sp macro="" textlink="">
          <xdr:nvSpPr>
            <xdr:cNvPr id="1028" name="Option Button 4" descr="Stage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th-TH" sz="800" b="0" i="0" u="none" strike="noStrike" baseline="0">
                  <a:solidFill>
                    <a:srgbClr val="000000"/>
                  </a:solidFill>
                  <a:latin typeface="Segoe UI"/>
                </a:rPr>
                <a:t>Production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</xdr:row>
          <xdr:rowOff>38100</xdr:rowOff>
        </xdr:from>
        <xdr:to>
          <xdr:col>2</xdr:col>
          <xdr:colOff>2009775</xdr:colOff>
          <xdr:row>2</xdr:row>
          <xdr:rowOff>285750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409575</xdr:colOff>
          <xdr:row>7</xdr:row>
          <xdr:rowOff>38100</xdr:rowOff>
        </xdr:from>
        <xdr:to>
          <xdr:col>4</xdr:col>
          <xdr:colOff>2009775</xdr:colOff>
          <xdr:row>7</xdr:row>
          <xdr:rowOff>285750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409575</xdr:colOff>
          <xdr:row>8</xdr:row>
          <xdr:rowOff>38100</xdr:rowOff>
        </xdr:from>
        <xdr:to>
          <xdr:col>4</xdr:col>
          <xdr:colOff>2009775</xdr:colOff>
          <xdr:row>8</xdr:row>
          <xdr:rowOff>285750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7</xdr:row>
          <xdr:rowOff>38100</xdr:rowOff>
        </xdr:from>
        <xdr:to>
          <xdr:col>6</xdr:col>
          <xdr:colOff>2009775</xdr:colOff>
          <xdr:row>7</xdr:row>
          <xdr:rowOff>285750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409575</xdr:colOff>
          <xdr:row>8</xdr:row>
          <xdr:rowOff>38100</xdr:rowOff>
        </xdr:from>
        <xdr:to>
          <xdr:col>6</xdr:col>
          <xdr:colOff>2009775</xdr:colOff>
          <xdr:row>8</xdr:row>
          <xdr:rowOff>285750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1</xdr:row>
          <xdr:rowOff>38100</xdr:rowOff>
        </xdr:from>
        <xdr:to>
          <xdr:col>2</xdr:col>
          <xdr:colOff>6115050</xdr:colOff>
          <xdr:row>1</xdr:row>
          <xdr:rowOff>285750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2</xdr:row>
          <xdr:rowOff>38100</xdr:rowOff>
        </xdr:from>
        <xdr:to>
          <xdr:col>2</xdr:col>
          <xdr:colOff>6115050</xdr:colOff>
          <xdr:row>2</xdr:row>
          <xdr:rowOff>285750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3</xdr:row>
          <xdr:rowOff>38100</xdr:rowOff>
        </xdr:from>
        <xdr:to>
          <xdr:col>2</xdr:col>
          <xdr:colOff>6124575</xdr:colOff>
          <xdr:row>3</xdr:row>
          <xdr:rowOff>285750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10" Type="http://schemas.openxmlformats.org/officeDocument/2006/relationships/ctrlProp" Target="../ctrlProps/ctrlProp9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5"/>
  <sheetViews>
    <sheetView tabSelected="1" workbookViewId="0">
      <selection activeCell="C7" sqref="C7"/>
    </sheetView>
  </sheetViews>
  <sheetFormatPr defaultColWidth="14.42578125" defaultRowHeight="20.100000000000001" customHeight="1"/>
  <cols>
    <col min="1" max="1" width="43.5703125" style="2" customWidth="1"/>
    <col min="2" max="2" width="22.7109375" style="2" customWidth="1"/>
    <col min="3" max="3" width="68.85546875" style="2" customWidth="1"/>
    <col min="4" max="26" width="8.7109375" style="2" customWidth="1"/>
    <col min="27" max="16384" width="14.42578125" style="2"/>
  </cols>
  <sheetData>
    <row r="1" spans="1:27" ht="20.100000000000001" customHeight="1">
      <c r="A1" s="6" t="s">
        <v>1</v>
      </c>
      <c r="B1" s="6" t="s">
        <v>8</v>
      </c>
      <c r="C1" s="6" t="s">
        <v>0</v>
      </c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100000000000001" customHeight="1">
      <c r="A2" s="14" t="s">
        <v>2</v>
      </c>
      <c r="B2" s="14" t="s">
        <v>21</v>
      </c>
      <c r="C2" s="13" t="s">
        <v>172</v>
      </c>
    </row>
    <row r="3" spans="1:27" ht="20.100000000000001" customHeight="1">
      <c r="A3" s="14" t="s">
        <v>14</v>
      </c>
      <c r="B3" s="14" t="s">
        <v>22</v>
      </c>
      <c r="C3" s="13"/>
    </row>
    <row r="4" spans="1:27" ht="20.100000000000001" customHeight="1">
      <c r="B4" s="4"/>
      <c r="C4" s="5"/>
    </row>
    <row r="5" spans="1:27" ht="20.100000000000001" customHeight="1">
      <c r="B5" s="4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21"/>
  <sheetViews>
    <sheetView topLeftCell="A2" workbookViewId="0">
      <selection activeCell="B29" sqref="B29"/>
    </sheetView>
  </sheetViews>
  <sheetFormatPr defaultColWidth="14.42578125" defaultRowHeight="20.100000000000001" customHeight="1"/>
  <cols>
    <col min="1" max="1" width="42.7109375" style="2" customWidth="1"/>
    <col min="2" max="2" width="22.7109375" style="2" customWidth="1"/>
    <col min="3" max="3" width="48.85546875" style="2" customWidth="1"/>
    <col min="4" max="4" width="51.7109375" style="2" customWidth="1"/>
    <col min="5" max="5" width="59.28515625" style="2" customWidth="1"/>
    <col min="6" max="6" width="42.5703125" style="2" customWidth="1"/>
    <col min="7" max="28" width="8.7109375" style="2" customWidth="1"/>
    <col min="29" max="16384" width="14.42578125" style="2"/>
  </cols>
  <sheetData>
    <row r="1" spans="1:28" ht="21.75" customHeight="1">
      <c r="A1" s="8" t="s">
        <v>3</v>
      </c>
      <c r="B1" s="16" t="s">
        <v>23</v>
      </c>
    </row>
    <row r="2" spans="1:28" ht="20.100000000000001" customHeight="1">
      <c r="A2" s="6" t="s">
        <v>1</v>
      </c>
      <c r="B2" s="6" t="s">
        <v>8</v>
      </c>
      <c r="C2" s="6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0.100000000000001" customHeight="1">
      <c r="A3" s="11" t="s">
        <v>9</v>
      </c>
      <c r="B3" s="9" t="str">
        <f t="shared" ref="B3:B8" si="0">B$1 &amp; "." &amp; D3</f>
        <v>test.ipAddr</v>
      </c>
      <c r="C3" s="13" t="s">
        <v>45</v>
      </c>
      <c r="D3" s="15" t="s">
        <v>5</v>
      </c>
    </row>
    <row r="4" spans="1:28" ht="20.100000000000001" customHeight="1">
      <c r="A4" s="12" t="s">
        <v>10</v>
      </c>
      <c r="B4" s="9" t="str">
        <f t="shared" si="0"/>
        <v>test.port</v>
      </c>
      <c r="C4" s="10"/>
      <c r="D4" s="15" t="s">
        <v>6</v>
      </c>
    </row>
    <row r="5" spans="1:28" ht="20.100000000000001" customHeight="1">
      <c r="A5" s="9" t="s">
        <v>17</v>
      </c>
      <c r="B5" s="9" t="str">
        <f t="shared" si="0"/>
        <v>test.ipHyb</v>
      </c>
      <c r="C5" s="13" t="s">
        <v>46</v>
      </c>
      <c r="D5" s="15" t="s">
        <v>44</v>
      </c>
      <c r="F5" s="2" t="s">
        <v>11</v>
      </c>
    </row>
    <row r="6" spans="1:28" ht="20.100000000000001" customHeight="1">
      <c r="A6" s="12" t="s">
        <v>12</v>
      </c>
      <c r="B6" s="9" t="str">
        <f t="shared" si="0"/>
        <v>test.ipSFTP</v>
      </c>
      <c r="C6" s="13"/>
      <c r="D6" s="15" t="s">
        <v>7</v>
      </c>
      <c r="F6" s="2" t="s">
        <v>11</v>
      </c>
    </row>
    <row r="7" spans="1:28" ht="20.100000000000001" customHeight="1">
      <c r="A7" s="9" t="s">
        <v>18</v>
      </c>
      <c r="B7" s="17" t="str">
        <f t="shared" si="0"/>
        <v>test.spUrl</v>
      </c>
      <c r="C7" s="18"/>
      <c r="D7" s="15" t="s">
        <v>19</v>
      </c>
    </row>
    <row r="8" spans="1:28" ht="20.100000000000001" customHeight="1">
      <c r="A8" s="12" t="s">
        <v>13</v>
      </c>
      <c r="B8" s="9" t="str">
        <f t="shared" si="0"/>
        <v>test.notiUrl</v>
      </c>
      <c r="C8" s="18"/>
      <c r="D8" s="15" t="s">
        <v>20</v>
      </c>
    </row>
    <row r="9" spans="1:28" ht="20.100000000000001" customHeight="1">
      <c r="D9" s="15" t="s">
        <v>15</v>
      </c>
    </row>
    <row r="10" spans="1:28" ht="20.100000000000001" customHeight="1">
      <c r="A10" s="8" t="s">
        <v>4</v>
      </c>
      <c r="B10" s="15" t="s">
        <v>24</v>
      </c>
    </row>
    <row r="11" spans="1:28" ht="20.100000000000001" customHeight="1">
      <c r="A11" s="6" t="s">
        <v>1</v>
      </c>
      <c r="B11" s="6" t="s">
        <v>8</v>
      </c>
      <c r="C11" s="6" t="s">
        <v>0</v>
      </c>
    </row>
    <row r="12" spans="1:28" ht="20.100000000000001" customHeight="1">
      <c r="A12" s="11" t="s">
        <v>9</v>
      </c>
      <c r="B12" s="9" t="str">
        <f t="shared" ref="B12:B17" si="1">B$10 &amp; "." &amp; D3</f>
        <v>prod.ipAddr</v>
      </c>
      <c r="C12" s="13"/>
      <c r="D12" s="7"/>
    </row>
    <row r="13" spans="1:28" ht="20.100000000000001" customHeight="1">
      <c r="A13" s="12" t="s">
        <v>10</v>
      </c>
      <c r="B13" s="9" t="str">
        <f t="shared" si="1"/>
        <v>prod.port</v>
      </c>
      <c r="C13" s="10"/>
    </row>
    <row r="14" spans="1:28" ht="20.100000000000001" customHeight="1">
      <c r="A14" s="9" t="s">
        <v>17</v>
      </c>
      <c r="B14" s="9" t="str">
        <f t="shared" si="1"/>
        <v>prod.ipHyb</v>
      </c>
      <c r="C14" s="13"/>
    </row>
    <row r="15" spans="1:28" ht="20.100000000000001" customHeight="1">
      <c r="A15" s="12" t="s">
        <v>12</v>
      </c>
      <c r="B15" s="9" t="str">
        <f t="shared" si="1"/>
        <v>prod.ipSFTP</v>
      </c>
      <c r="C15" s="13"/>
    </row>
    <row r="16" spans="1:28" ht="20.100000000000001" customHeight="1">
      <c r="A16" s="9" t="s">
        <v>18</v>
      </c>
      <c r="B16" s="9" t="str">
        <f t="shared" si="1"/>
        <v>prod.spUrl</v>
      </c>
      <c r="C16" s="13"/>
    </row>
    <row r="17" spans="1:3" ht="20.100000000000001" customHeight="1">
      <c r="A17" s="12" t="s">
        <v>13</v>
      </c>
      <c r="B17" s="9" t="str">
        <f t="shared" si="1"/>
        <v>prod.notiUrl</v>
      </c>
      <c r="C17" s="18"/>
    </row>
    <row r="19" spans="1:3" ht="20.100000000000001" customHeight="1">
      <c r="A19" s="8" t="s">
        <v>25</v>
      </c>
    </row>
    <row r="20" spans="1:3" ht="20.100000000000001" customHeight="1">
      <c r="A20" s="6" t="s">
        <v>1</v>
      </c>
      <c r="B20" s="6" t="s">
        <v>8</v>
      </c>
      <c r="C20" s="6" t="s">
        <v>0</v>
      </c>
    </row>
    <row r="21" spans="1:3" ht="20.100000000000001" customHeight="1">
      <c r="A21" s="9" t="s">
        <v>16</v>
      </c>
      <c r="B21" s="9" t="s">
        <v>15</v>
      </c>
      <c r="C21" s="10"/>
    </row>
  </sheetData>
  <phoneticPr fontId="2"/>
  <dataValidations count="3">
    <dataValidation type="custom" allowBlank="1" showInputMessage="1" showErrorMessage="1" sqref="A21 A12:A17 A3:A8">
      <formula1>"awdawd"</formula1>
    </dataValidation>
    <dataValidation type="custom" allowBlank="1" showInputMessage="1" showErrorMessage="1" sqref="D1:D1048576">
      <formula1>"awfawf"</formula1>
    </dataValidation>
    <dataValidation type="custom" allowBlank="1" showInputMessage="1" showErrorMessage="1" sqref="B1:B1048576">
      <formula1>"gaefa"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87"/>
  <sheetViews>
    <sheetView workbookViewId="0">
      <selection activeCell="B2" sqref="B2"/>
    </sheetView>
  </sheetViews>
  <sheetFormatPr defaultColWidth="14.42578125" defaultRowHeight="24.95" customHeight="1"/>
  <cols>
    <col min="1" max="1" width="42.7109375" style="2" customWidth="1"/>
    <col min="2" max="2" width="26.140625" style="2" customWidth="1"/>
    <col min="3" max="3" width="36" style="2" customWidth="1"/>
    <col min="4" max="4" width="9" style="2" customWidth="1"/>
    <col min="5" max="5" width="36.140625" style="2" customWidth="1"/>
    <col min="6" max="6" width="10" style="2" customWidth="1"/>
    <col min="7" max="7" width="36.7109375" style="2" customWidth="1"/>
    <col min="8" max="8" width="42.5703125" style="21" customWidth="1"/>
    <col min="9" max="9" width="16.42578125" style="2" customWidth="1"/>
    <col min="10" max="10" width="42.28515625" style="2" bestFit="1" customWidth="1"/>
    <col min="11" max="11" width="23.28515625" style="2" customWidth="1"/>
    <col min="12" max="29" width="8.7109375" style="2" customWidth="1"/>
    <col min="30" max="16384" width="14.42578125" style="2"/>
  </cols>
  <sheetData>
    <row r="1" spans="1:29" ht="24.95" customHeight="1">
      <c r="A1" s="6" t="s">
        <v>1</v>
      </c>
      <c r="B1" s="6" t="s">
        <v>8</v>
      </c>
      <c r="C1" s="6"/>
      <c r="D1" s="56"/>
      <c r="E1" s="56"/>
      <c r="F1" s="56"/>
      <c r="G1" s="57"/>
      <c r="J1" s="31" t="s">
        <v>37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4.95" customHeight="1">
      <c r="A2" s="9" t="s">
        <v>101</v>
      </c>
      <c r="B2" s="9" t="str">
        <f>A$7 &amp; "group"</f>
        <v>vas.group</v>
      </c>
      <c r="C2" s="44" t="str">
        <f ca="1">INDIRECT("H" &amp; 8 + (I8))</f>
        <v>SMS P2P</v>
      </c>
      <c r="D2" s="52"/>
      <c r="E2" s="59"/>
      <c r="F2" s="64"/>
      <c r="G2" s="30"/>
      <c r="J2" s="30"/>
    </row>
    <row r="3" spans="1:29" ht="24.95" customHeight="1">
      <c r="A3" s="9" t="s">
        <v>103</v>
      </c>
      <c r="B3" s="9" t="str">
        <f>A$7 &amp; "type"</f>
        <v>vas.type</v>
      </c>
      <c r="C3" s="28" t="str">
        <f ca="1">INDIRECT("J" &amp; 8 + (K8))</f>
        <v>NO DES</v>
      </c>
      <c r="D3" s="52"/>
      <c r="E3" s="60"/>
      <c r="F3" s="58"/>
      <c r="G3" s="30"/>
      <c r="J3" s="30"/>
    </row>
    <row r="4" spans="1:29" ht="24.95" customHeight="1">
      <c r="C4" s="35"/>
      <c r="D4" s="52"/>
      <c r="E4" s="59"/>
      <c r="F4" s="59"/>
      <c r="G4" s="30"/>
      <c r="H4" s="45"/>
      <c r="I4" s="22"/>
    </row>
    <row r="5" spans="1:29" ht="24.95" customHeight="1">
      <c r="C5" s="3"/>
      <c r="D5" s="52"/>
      <c r="E5" s="59"/>
      <c r="F5" s="59"/>
      <c r="G5" s="59"/>
      <c r="H5" s="45"/>
      <c r="I5" s="22"/>
    </row>
    <row r="6" spans="1:29" ht="24.95" customHeight="1">
      <c r="E6" s="43"/>
      <c r="F6" s="3"/>
      <c r="G6" s="21"/>
      <c r="H6" s="22"/>
      <c r="I6" s="22"/>
    </row>
    <row r="7" spans="1:29" ht="24.95" customHeight="1">
      <c r="A7" s="15" t="s">
        <v>102</v>
      </c>
      <c r="H7" s="62"/>
      <c r="I7" s="52"/>
      <c r="J7" s="62"/>
      <c r="K7" s="62"/>
    </row>
    <row r="8" spans="1:29" ht="24.95" customHeight="1">
      <c r="B8" s="63"/>
      <c r="C8" s="60"/>
      <c r="H8" s="46" t="s">
        <v>101</v>
      </c>
      <c r="I8" s="46">
        <v>30</v>
      </c>
      <c r="J8" s="50" t="s">
        <v>103</v>
      </c>
      <c r="K8" s="62">
        <v>50</v>
      </c>
    </row>
    <row r="9" spans="1:29" ht="24.95" customHeight="1">
      <c r="B9" s="63"/>
      <c r="C9" s="60"/>
      <c r="E9" s="3"/>
      <c r="F9" s="3"/>
      <c r="H9" s="52" t="s">
        <v>28</v>
      </c>
      <c r="I9" s="21"/>
      <c r="J9" s="53" t="s">
        <v>28</v>
      </c>
      <c r="K9" s="53"/>
    </row>
    <row r="10" spans="1:29" ht="24.95" customHeight="1">
      <c r="B10" s="63"/>
      <c r="C10" s="60"/>
      <c r="H10" s="52" t="s">
        <v>69</v>
      </c>
      <c r="I10" s="21"/>
      <c r="J10" s="53" t="s">
        <v>104</v>
      </c>
      <c r="K10" s="55"/>
    </row>
    <row r="11" spans="1:29" ht="24.95" customHeight="1">
      <c r="B11" s="63"/>
      <c r="C11" s="60"/>
      <c r="H11" s="52" t="s">
        <v>70</v>
      </c>
      <c r="I11" s="52"/>
      <c r="J11" s="53" t="s">
        <v>105</v>
      </c>
      <c r="K11" s="55"/>
    </row>
    <row r="12" spans="1:29" ht="24.95" customHeight="1">
      <c r="B12" s="63"/>
      <c r="C12" s="61"/>
      <c r="H12" s="52" t="s">
        <v>71</v>
      </c>
      <c r="I12" s="52"/>
      <c r="J12" s="53" t="s">
        <v>171</v>
      </c>
      <c r="K12" s="55"/>
    </row>
    <row r="13" spans="1:29" ht="24.95" customHeight="1">
      <c r="B13" s="63"/>
      <c r="C13" s="61"/>
      <c r="H13" s="52" t="s">
        <v>72</v>
      </c>
      <c r="I13" s="52"/>
      <c r="J13" s="55" t="s">
        <v>106</v>
      </c>
      <c r="K13" s="55"/>
    </row>
    <row r="14" spans="1:29" ht="24.95" customHeight="1">
      <c r="B14" s="63"/>
      <c r="C14" s="61"/>
      <c r="H14" s="52" t="s">
        <v>73</v>
      </c>
      <c r="I14" s="52"/>
      <c r="J14" s="55" t="s">
        <v>107</v>
      </c>
      <c r="K14" s="54"/>
    </row>
    <row r="15" spans="1:29" ht="24.95" customHeight="1">
      <c r="B15" s="63"/>
      <c r="C15" s="61"/>
      <c r="H15" s="52" t="s">
        <v>74</v>
      </c>
      <c r="I15" s="52"/>
      <c r="J15" s="55" t="s">
        <v>108</v>
      </c>
      <c r="K15" s="54"/>
    </row>
    <row r="16" spans="1:29" ht="24.95" customHeight="1">
      <c r="B16" s="21"/>
      <c r="C16" s="21"/>
      <c r="H16" s="52" t="s">
        <v>75</v>
      </c>
      <c r="I16" s="52"/>
      <c r="J16" s="55" t="s">
        <v>109</v>
      </c>
      <c r="K16" s="54"/>
    </row>
    <row r="17" spans="8:11" ht="24.95" customHeight="1">
      <c r="H17" s="21" t="s">
        <v>75</v>
      </c>
      <c r="J17" s="55" t="s">
        <v>110</v>
      </c>
      <c r="K17" s="54"/>
    </row>
    <row r="18" spans="8:11" ht="24.95" customHeight="1">
      <c r="H18" s="21" t="s">
        <v>76</v>
      </c>
      <c r="J18" s="55" t="s">
        <v>71</v>
      </c>
      <c r="K18" s="54"/>
    </row>
    <row r="19" spans="8:11" ht="24.95" customHeight="1">
      <c r="H19" s="21" t="s">
        <v>77</v>
      </c>
      <c r="J19" s="55" t="s">
        <v>72</v>
      </c>
    </row>
    <row r="20" spans="8:11" ht="24.95" customHeight="1">
      <c r="H20" s="21" t="s">
        <v>78</v>
      </c>
      <c r="J20" s="55" t="s">
        <v>73</v>
      </c>
    </row>
    <row r="21" spans="8:11" ht="24.95" customHeight="1">
      <c r="H21" s="21" t="s">
        <v>79</v>
      </c>
      <c r="J21" s="55" t="s">
        <v>111</v>
      </c>
    </row>
    <row r="22" spans="8:11" ht="24.95" customHeight="1">
      <c r="H22" s="21" t="s">
        <v>80</v>
      </c>
      <c r="J22" s="55" t="s">
        <v>74</v>
      </c>
    </row>
    <row r="23" spans="8:11" ht="24.95" customHeight="1">
      <c r="H23" s="21" t="s">
        <v>81</v>
      </c>
      <c r="J23" s="55" t="s">
        <v>76</v>
      </c>
    </row>
    <row r="24" spans="8:11" ht="24.95" customHeight="1">
      <c r="H24" s="21" t="s">
        <v>82</v>
      </c>
      <c r="J24" s="55" t="s">
        <v>112</v>
      </c>
    </row>
    <row r="25" spans="8:11" ht="24.95" customHeight="1">
      <c r="H25" s="21" t="s">
        <v>83</v>
      </c>
      <c r="J25" s="55" t="s">
        <v>77</v>
      </c>
    </row>
    <row r="26" spans="8:11" ht="24.95" customHeight="1">
      <c r="H26" s="21" t="s">
        <v>84</v>
      </c>
      <c r="J26" s="55" t="s">
        <v>113</v>
      </c>
    </row>
    <row r="27" spans="8:11" ht="24.95" customHeight="1">
      <c r="H27" s="21" t="s">
        <v>85</v>
      </c>
      <c r="J27" s="55" t="s">
        <v>79</v>
      </c>
    </row>
    <row r="28" spans="8:11" ht="24.95" customHeight="1">
      <c r="H28" s="21" t="s">
        <v>86</v>
      </c>
      <c r="J28" s="55" t="s">
        <v>114</v>
      </c>
    </row>
    <row r="29" spans="8:11" ht="24.95" customHeight="1">
      <c r="H29" s="21" t="s">
        <v>87</v>
      </c>
      <c r="J29" s="55" t="s">
        <v>115</v>
      </c>
    </row>
    <row r="30" spans="8:11" ht="24.95" customHeight="1">
      <c r="H30" s="21" t="s">
        <v>88</v>
      </c>
      <c r="J30" s="55" t="s">
        <v>116</v>
      </c>
    </row>
    <row r="31" spans="8:11" ht="24.95" customHeight="1">
      <c r="H31" s="21" t="s">
        <v>89</v>
      </c>
      <c r="J31" s="55" t="s">
        <v>117</v>
      </c>
    </row>
    <row r="32" spans="8:11" ht="24.95" customHeight="1">
      <c r="H32" s="21" t="s">
        <v>90</v>
      </c>
      <c r="J32" s="55" t="s">
        <v>118</v>
      </c>
    </row>
    <row r="33" spans="8:10" ht="24.95" customHeight="1">
      <c r="H33" s="21" t="s">
        <v>91</v>
      </c>
      <c r="J33" s="55" t="s">
        <v>119</v>
      </c>
    </row>
    <row r="34" spans="8:10" ht="24.95" customHeight="1">
      <c r="H34" s="21" t="s">
        <v>92</v>
      </c>
      <c r="J34" s="2" t="s">
        <v>120</v>
      </c>
    </row>
    <row r="35" spans="8:10" ht="24.95" customHeight="1">
      <c r="H35" s="21" t="s">
        <v>93</v>
      </c>
      <c r="J35" s="2" t="s">
        <v>121</v>
      </c>
    </row>
    <row r="36" spans="8:10" ht="24.95" customHeight="1">
      <c r="H36" s="21" t="s">
        <v>94</v>
      </c>
      <c r="J36" s="2" t="s">
        <v>122</v>
      </c>
    </row>
    <row r="37" spans="8:10" ht="24.95" customHeight="1">
      <c r="H37" s="21" t="s">
        <v>95</v>
      </c>
      <c r="J37" s="2" t="s">
        <v>123</v>
      </c>
    </row>
    <row r="38" spans="8:10" ht="24.95" customHeight="1">
      <c r="H38" s="21" t="s">
        <v>96</v>
      </c>
      <c r="J38" s="2" t="s">
        <v>80</v>
      </c>
    </row>
    <row r="39" spans="8:10" ht="24.95" customHeight="1">
      <c r="H39" s="21" t="s">
        <v>97</v>
      </c>
      <c r="J39" s="2" t="s">
        <v>124</v>
      </c>
    </row>
    <row r="40" spans="8:10" ht="24.95" customHeight="1">
      <c r="H40" s="21" t="s">
        <v>98</v>
      </c>
      <c r="J40" s="2" t="s">
        <v>125</v>
      </c>
    </row>
    <row r="41" spans="8:10" ht="24.95" customHeight="1">
      <c r="H41" s="21" t="s">
        <v>99</v>
      </c>
      <c r="J41" s="2" t="s">
        <v>126</v>
      </c>
    </row>
    <row r="42" spans="8:10" ht="24.95" customHeight="1">
      <c r="H42" s="21" t="s">
        <v>100</v>
      </c>
      <c r="J42" s="2" t="s">
        <v>127</v>
      </c>
    </row>
    <row r="43" spans="8:10" ht="24.95" customHeight="1">
      <c r="J43" s="2" t="s">
        <v>128</v>
      </c>
    </row>
    <row r="44" spans="8:10" ht="24.95" customHeight="1">
      <c r="J44" s="2" t="s">
        <v>129</v>
      </c>
    </row>
    <row r="45" spans="8:10" ht="24.95" customHeight="1">
      <c r="J45" s="2" t="s">
        <v>130</v>
      </c>
    </row>
    <row r="46" spans="8:10" ht="24.95" customHeight="1">
      <c r="J46" s="2" t="s">
        <v>131</v>
      </c>
    </row>
    <row r="47" spans="8:10" ht="24.95" customHeight="1">
      <c r="J47" s="2" t="s">
        <v>132</v>
      </c>
    </row>
    <row r="48" spans="8:10" ht="24.95" customHeight="1">
      <c r="J48" s="2" t="s">
        <v>133</v>
      </c>
    </row>
    <row r="49" spans="10:10" ht="24.95" customHeight="1">
      <c r="J49" s="2" t="s">
        <v>134</v>
      </c>
    </row>
    <row r="50" spans="10:10" ht="24.95" customHeight="1">
      <c r="J50" s="2" t="s">
        <v>135</v>
      </c>
    </row>
    <row r="51" spans="10:10" ht="24.95" customHeight="1">
      <c r="J51" s="2" t="s">
        <v>136</v>
      </c>
    </row>
    <row r="52" spans="10:10" ht="24.95" customHeight="1">
      <c r="J52" s="2" t="s">
        <v>137</v>
      </c>
    </row>
    <row r="53" spans="10:10" ht="24.95" customHeight="1">
      <c r="J53" s="2" t="s">
        <v>138</v>
      </c>
    </row>
    <row r="54" spans="10:10" ht="24.95" customHeight="1">
      <c r="J54" s="2" t="s">
        <v>139</v>
      </c>
    </row>
    <row r="55" spans="10:10" ht="24.95" customHeight="1">
      <c r="J55" s="2" t="s">
        <v>140</v>
      </c>
    </row>
    <row r="56" spans="10:10" ht="24.95" customHeight="1">
      <c r="J56" s="2" t="s">
        <v>141</v>
      </c>
    </row>
    <row r="57" spans="10:10" ht="24.95" customHeight="1">
      <c r="J57" s="2" t="s">
        <v>142</v>
      </c>
    </row>
    <row r="58" spans="10:10" ht="24.95" customHeight="1">
      <c r="J58" s="2" t="s">
        <v>89</v>
      </c>
    </row>
    <row r="59" spans="10:10" ht="24.95" customHeight="1">
      <c r="J59" s="2" t="s">
        <v>91</v>
      </c>
    </row>
    <row r="60" spans="10:10" ht="24.95" customHeight="1">
      <c r="J60" s="2" t="s">
        <v>143</v>
      </c>
    </row>
    <row r="61" spans="10:10" ht="24.95" customHeight="1">
      <c r="J61" s="2" t="s">
        <v>144</v>
      </c>
    </row>
    <row r="62" spans="10:10" ht="24.95" customHeight="1">
      <c r="J62" s="2" t="s">
        <v>145</v>
      </c>
    </row>
    <row r="63" spans="10:10" ht="24.95" customHeight="1">
      <c r="J63" s="2" t="s">
        <v>146</v>
      </c>
    </row>
    <row r="64" spans="10:10" ht="24.95" customHeight="1">
      <c r="J64" s="2" t="s">
        <v>147</v>
      </c>
    </row>
    <row r="65" spans="10:10" ht="24.95" customHeight="1">
      <c r="J65" s="2" t="s">
        <v>148</v>
      </c>
    </row>
    <row r="66" spans="10:10" ht="24.95" customHeight="1">
      <c r="J66" s="2" t="s">
        <v>149</v>
      </c>
    </row>
    <row r="67" spans="10:10" ht="24.95" customHeight="1">
      <c r="J67" s="2" t="s">
        <v>150</v>
      </c>
    </row>
    <row r="68" spans="10:10" ht="24.95" customHeight="1">
      <c r="J68" s="2" t="s">
        <v>151</v>
      </c>
    </row>
    <row r="69" spans="10:10" ht="24.95" customHeight="1">
      <c r="J69" s="2" t="s">
        <v>152</v>
      </c>
    </row>
    <row r="70" spans="10:10" ht="24.95" customHeight="1">
      <c r="J70" s="2" t="s">
        <v>153</v>
      </c>
    </row>
    <row r="71" spans="10:10" ht="24.95" customHeight="1">
      <c r="J71" s="2" t="s">
        <v>154</v>
      </c>
    </row>
    <row r="72" spans="10:10" ht="24.95" customHeight="1">
      <c r="J72" s="2" t="s">
        <v>155</v>
      </c>
    </row>
    <row r="73" spans="10:10" ht="24.95" customHeight="1">
      <c r="J73" s="2" t="s">
        <v>156</v>
      </c>
    </row>
    <row r="74" spans="10:10" ht="24.95" customHeight="1">
      <c r="J74" s="2" t="s">
        <v>157</v>
      </c>
    </row>
    <row r="75" spans="10:10" ht="24.95" customHeight="1">
      <c r="J75" s="2" t="s">
        <v>158</v>
      </c>
    </row>
    <row r="76" spans="10:10" ht="24.95" customHeight="1">
      <c r="J76" s="2" t="s">
        <v>159</v>
      </c>
    </row>
    <row r="77" spans="10:10" ht="24.95" customHeight="1">
      <c r="J77" s="2" t="s">
        <v>160</v>
      </c>
    </row>
    <row r="78" spans="10:10" ht="24.95" customHeight="1">
      <c r="J78" s="2" t="s">
        <v>161</v>
      </c>
    </row>
    <row r="79" spans="10:10" ht="24.95" customHeight="1">
      <c r="J79" s="2" t="s">
        <v>162</v>
      </c>
    </row>
    <row r="80" spans="10:10" ht="24.95" customHeight="1">
      <c r="J80" s="2" t="s">
        <v>163</v>
      </c>
    </row>
    <row r="81" spans="10:10" ht="24.95" customHeight="1">
      <c r="J81" s="2" t="s">
        <v>164</v>
      </c>
    </row>
    <row r="82" spans="10:10" ht="24.95" customHeight="1">
      <c r="J82" s="2" t="s">
        <v>165</v>
      </c>
    </row>
    <row r="83" spans="10:10" ht="24.95" customHeight="1">
      <c r="J83" s="2" t="s">
        <v>166</v>
      </c>
    </row>
    <row r="84" spans="10:10" ht="24.95" customHeight="1">
      <c r="J84" s="2" t="s">
        <v>167</v>
      </c>
    </row>
    <row r="85" spans="10:10" ht="24.95" customHeight="1">
      <c r="J85" s="2" t="s">
        <v>168</v>
      </c>
    </row>
    <row r="86" spans="10:10" ht="24.95" customHeight="1">
      <c r="J86" s="2" t="s">
        <v>169</v>
      </c>
    </row>
    <row r="87" spans="10:10" ht="24.95" customHeight="1">
      <c r="J87" s="2" t="s">
        <v>170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Drop Down 3">
              <controlPr defaultSize="0" autoLine="0" autoPict="0">
                <anchor moveWithCells="1">
                  <from>
                    <xdr:col>2</xdr:col>
                    <xdr:colOff>381000</xdr:colOff>
                    <xdr:row>1</xdr:row>
                    <xdr:rowOff>38100</xdr:rowOff>
                  </from>
                  <to>
                    <xdr:col>2</xdr:col>
                    <xdr:colOff>1981200</xdr:colOff>
                    <xdr:row>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Drop Down 8">
              <controlPr defaultSize="0" autoLine="0" autoPict="0">
                <anchor moveWithCells="1">
                  <from>
                    <xdr:col>2</xdr:col>
                    <xdr:colOff>381000</xdr:colOff>
                    <xdr:row>2</xdr:row>
                    <xdr:rowOff>38100</xdr:rowOff>
                  </from>
                  <to>
                    <xdr:col>2</xdr:col>
                    <xdr:colOff>1981200</xdr:colOff>
                    <xdr:row>2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C39"/>
  <sheetViews>
    <sheetView workbookViewId="0">
      <selection activeCell="C10" sqref="C10"/>
    </sheetView>
  </sheetViews>
  <sheetFormatPr defaultColWidth="14.42578125" defaultRowHeight="24.95" customHeight="1"/>
  <cols>
    <col min="1" max="1" width="42.7109375" style="2" customWidth="1"/>
    <col min="2" max="2" width="26.140625" style="2" customWidth="1"/>
    <col min="3" max="3" width="36" style="2" customWidth="1"/>
    <col min="4" max="4" width="9" style="2" customWidth="1"/>
    <col min="5" max="5" width="36.140625" style="2" customWidth="1"/>
    <col min="6" max="6" width="10" style="2" customWidth="1"/>
    <col min="7" max="7" width="36.7109375" style="2" customWidth="1"/>
    <col min="8" max="8" width="42.5703125" style="21" customWidth="1"/>
    <col min="9" max="9" width="16.42578125" style="2" customWidth="1"/>
    <col min="10" max="10" width="28.5703125" style="2" customWidth="1"/>
    <col min="11" max="11" width="23.28515625" style="2" customWidth="1"/>
    <col min="12" max="29" width="8.7109375" style="2" customWidth="1"/>
    <col min="30" max="16384" width="14.42578125" style="2"/>
  </cols>
  <sheetData>
    <row r="1" spans="1:29" ht="24.95" customHeight="1">
      <c r="A1" s="6" t="s">
        <v>1</v>
      </c>
      <c r="B1" s="6" t="s">
        <v>8</v>
      </c>
      <c r="C1" s="6" t="s">
        <v>0</v>
      </c>
      <c r="D1" s="32"/>
      <c r="E1" s="33"/>
      <c r="F1" s="33"/>
      <c r="G1" s="38"/>
      <c r="J1" s="31" t="s">
        <v>37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4.95" customHeight="1">
      <c r="A2" s="11" t="s">
        <v>26</v>
      </c>
      <c r="B2" s="9" t="str">
        <f>B$13 &amp; "stage"</f>
        <v>imple.stage</v>
      </c>
      <c r="C2" s="23">
        <f>I13-1</f>
        <v>0</v>
      </c>
      <c r="D2" s="25"/>
      <c r="E2" s="19"/>
      <c r="F2" s="19"/>
      <c r="G2" s="39"/>
      <c r="J2" s="30"/>
    </row>
    <row r="3" spans="1:29" ht="24.95" customHeight="1">
      <c r="A3" s="9" t="s">
        <v>27</v>
      </c>
      <c r="B3" s="9" t="str">
        <f>B$13 &amp; "operatFlow"</f>
        <v>imple.operatFlow</v>
      </c>
      <c r="C3" s="44" t="str">
        <f ca="1">INDIRECT("H" &amp; 14 + (I14))</f>
        <v>Implement</v>
      </c>
      <c r="D3" s="25"/>
      <c r="E3" s="20"/>
      <c r="F3" s="20"/>
      <c r="G3" s="39"/>
      <c r="J3" s="30"/>
    </row>
    <row r="4" spans="1:29" ht="24.95" customHeight="1">
      <c r="A4" s="9" t="s">
        <v>38</v>
      </c>
      <c r="B4" s="9" t="str">
        <f>B$13 &amp; "instantService"</f>
        <v>imple.instantService</v>
      </c>
      <c r="C4" s="28">
        <v>43831</v>
      </c>
      <c r="D4" s="24" t="s">
        <v>36</v>
      </c>
      <c r="E4" s="48">
        <v>43832</v>
      </c>
      <c r="F4" s="40"/>
      <c r="G4" s="39"/>
      <c r="J4" s="30"/>
    </row>
    <row r="5" spans="1:29" ht="24.95" customHeight="1">
      <c r="A5" s="9" t="s">
        <v>40</v>
      </c>
      <c r="B5" s="9" t="str">
        <f>B$13 &amp; "mobileTest"</f>
        <v>imple.mobileTest</v>
      </c>
      <c r="C5" s="29">
        <v>43833</v>
      </c>
      <c r="D5" s="24" t="s">
        <v>36</v>
      </c>
      <c r="E5" s="48">
        <v>43834</v>
      </c>
      <c r="F5" s="41"/>
      <c r="G5" s="39"/>
      <c r="J5" s="30"/>
    </row>
    <row r="6" spans="1:29" ht="24.95" customHeight="1">
      <c r="A6" s="9" t="s">
        <v>41</v>
      </c>
      <c r="B6" s="9" t="str">
        <f>B$13 &amp; "csDepartment"</f>
        <v>imple.csDepartment</v>
      </c>
      <c r="C6" s="29">
        <v>43835</v>
      </c>
      <c r="D6" s="24" t="s">
        <v>36</v>
      </c>
      <c r="E6" s="48">
        <v>43836</v>
      </c>
      <c r="F6" s="41"/>
      <c r="G6" s="39"/>
      <c r="J6" s="30"/>
    </row>
    <row r="7" spans="1:29" ht="24.95" customHeight="1">
      <c r="A7" s="9" t="s">
        <v>42</v>
      </c>
      <c r="B7" s="9" t="str">
        <f>B$13 &amp; "mobilePostTest"</f>
        <v>imple.mobilePostTest</v>
      </c>
      <c r="C7" s="27">
        <v>43837</v>
      </c>
      <c r="D7" s="26" t="s">
        <v>36</v>
      </c>
      <c r="E7" s="48">
        <v>43838</v>
      </c>
      <c r="F7" s="41"/>
      <c r="G7" s="39"/>
      <c r="J7" s="30"/>
    </row>
    <row r="8" spans="1:29" ht="24.95" customHeight="1">
      <c r="A8" s="9" t="s">
        <v>43</v>
      </c>
      <c r="B8" s="9" t="str">
        <f>B$13 &amp; "tetative"</f>
        <v>imple.tetative</v>
      </c>
      <c r="C8" s="27">
        <v>43839</v>
      </c>
      <c r="D8" s="26" t="s">
        <v>47</v>
      </c>
      <c r="E8" s="49">
        <v>5</v>
      </c>
      <c r="F8" s="27" t="s">
        <v>48</v>
      </c>
      <c r="G8" s="47">
        <v>4</v>
      </c>
      <c r="J8" s="30"/>
    </row>
    <row r="9" spans="1:29" ht="24.95" customHeight="1">
      <c r="A9" s="9" t="s">
        <v>31</v>
      </c>
      <c r="B9" s="9" t="str">
        <f>B$13 &amp; "commercial"</f>
        <v>imple.commercial</v>
      </c>
      <c r="C9" s="27">
        <v>43840</v>
      </c>
      <c r="D9" s="26" t="s">
        <v>47</v>
      </c>
      <c r="E9" s="49">
        <v>6</v>
      </c>
      <c r="F9" s="27" t="s">
        <v>48</v>
      </c>
      <c r="G9" s="47">
        <v>5</v>
      </c>
      <c r="J9" s="30"/>
    </row>
    <row r="10" spans="1:29" ht="24.95" customHeight="1">
      <c r="C10" s="35"/>
      <c r="D10" s="22"/>
      <c r="G10" s="34"/>
      <c r="H10" s="45"/>
      <c r="I10" s="22"/>
    </row>
    <row r="11" spans="1:29" ht="24.95" customHeight="1">
      <c r="C11" s="3"/>
      <c r="D11" s="22"/>
      <c r="H11" s="45"/>
      <c r="I11" s="22"/>
    </row>
    <row r="12" spans="1:29" ht="24.95" customHeight="1">
      <c r="E12" s="43"/>
      <c r="F12" s="3"/>
      <c r="G12" s="21"/>
      <c r="H12" s="22"/>
      <c r="I12" s="22"/>
    </row>
    <row r="13" spans="1:29" ht="24.95" customHeight="1">
      <c r="B13" s="15" t="s">
        <v>39</v>
      </c>
      <c r="H13" s="50" t="s">
        <v>50</v>
      </c>
      <c r="I13" s="51">
        <v>1</v>
      </c>
      <c r="J13" s="50" t="s">
        <v>51</v>
      </c>
      <c r="K13" s="50" t="s">
        <v>52</v>
      </c>
    </row>
    <row r="14" spans="1:29" ht="24.95" customHeight="1">
      <c r="B14" s="36" t="str">
        <f>B$13 &amp; "instantService2"</f>
        <v>imple.instantService2</v>
      </c>
      <c r="C14" s="37">
        <f>IF(ISBLANK(E4), "", E4)</f>
        <v>43832</v>
      </c>
      <c r="H14" s="46" t="s">
        <v>49</v>
      </c>
      <c r="I14" s="46">
        <v>2</v>
      </c>
      <c r="J14" s="50" t="s">
        <v>53</v>
      </c>
      <c r="K14" s="50" t="s">
        <v>54</v>
      </c>
    </row>
    <row r="15" spans="1:29" ht="24.95" customHeight="1">
      <c r="B15" s="36" t="str">
        <f>B$13 &amp; "mobileTest2"</f>
        <v>imple.mobileTest2</v>
      </c>
      <c r="C15" s="37">
        <f t="shared" ref="C15:C17" si="0">IF(ISBLANK(E5), "", E5)</f>
        <v>43834</v>
      </c>
      <c r="E15" s="3"/>
      <c r="F15" s="3"/>
      <c r="H15" s="52" t="s">
        <v>28</v>
      </c>
      <c r="I15" s="21"/>
      <c r="J15" s="53" t="s">
        <v>68</v>
      </c>
      <c r="K15" s="55" t="s">
        <v>68</v>
      </c>
    </row>
    <row r="16" spans="1:29" ht="24.95" customHeight="1">
      <c r="B16" s="36" t="str">
        <f>B$13 &amp; "csDepartment2"</f>
        <v>imple.csDepartment2</v>
      </c>
      <c r="C16" s="37">
        <f t="shared" si="0"/>
        <v>43836</v>
      </c>
      <c r="H16" s="52" t="s">
        <v>29</v>
      </c>
      <c r="I16" s="21"/>
      <c r="J16" s="53" t="s">
        <v>55</v>
      </c>
      <c r="K16" s="55" t="s">
        <v>55</v>
      </c>
    </row>
    <row r="17" spans="2:11" ht="24.95" customHeight="1">
      <c r="B17" s="36" t="str">
        <f>B$13 &amp; "mobilePostTest2"</f>
        <v>imple.mobilePostTest2</v>
      </c>
      <c r="C17" s="37">
        <f t="shared" si="0"/>
        <v>43838</v>
      </c>
      <c r="H17" s="52" t="s">
        <v>30</v>
      </c>
      <c r="I17" s="52"/>
      <c r="J17" s="53" t="s">
        <v>56</v>
      </c>
      <c r="K17" s="55" t="s">
        <v>65</v>
      </c>
    </row>
    <row r="18" spans="2:11" ht="24.95" customHeight="1">
      <c r="B18" s="36" t="str">
        <f>B$13 &amp; "tetativeHr"</f>
        <v>imple.tetativeHr</v>
      </c>
      <c r="C18" s="42">
        <f>IF(E8 &gt; 1, E8 - 2, "")</f>
        <v>3</v>
      </c>
      <c r="H18" s="52" t="s">
        <v>31</v>
      </c>
      <c r="I18" s="52"/>
      <c r="J18" s="53" t="s">
        <v>57</v>
      </c>
      <c r="K18" s="55" t="s">
        <v>66</v>
      </c>
    </row>
    <row r="19" spans="2:11" ht="24.95" customHeight="1">
      <c r="B19" s="36" t="str">
        <f>B$13 &amp; "commercialHr"</f>
        <v>imple.commercialHr</v>
      </c>
      <c r="C19" s="42">
        <f>IF(E9 &gt; 1, E9 - 2, "")</f>
        <v>4</v>
      </c>
      <c r="H19" s="52" t="s">
        <v>32</v>
      </c>
      <c r="I19" s="52"/>
      <c r="J19" s="55" t="s">
        <v>58</v>
      </c>
      <c r="K19" s="55" t="s">
        <v>67</v>
      </c>
    </row>
    <row r="20" spans="2:11" ht="24.95" customHeight="1">
      <c r="B20" s="36" t="str">
        <f>B$13 &amp; "tetativeMin"</f>
        <v>imple.tetativeMin</v>
      </c>
      <c r="C20" s="42">
        <f>IF(G8 &gt; 1, G8 - 2, "")</f>
        <v>2</v>
      </c>
      <c r="H20" s="52" t="s">
        <v>33</v>
      </c>
      <c r="I20" s="52"/>
      <c r="J20" s="55" t="s">
        <v>59</v>
      </c>
      <c r="K20" s="54"/>
    </row>
    <row r="21" spans="2:11" ht="24.95" customHeight="1">
      <c r="B21" s="36" t="str">
        <f>B$13 &amp; "commercialMin"</f>
        <v>imple.commercialMin</v>
      </c>
      <c r="C21" s="42">
        <f>IF(G9 &gt; 1, G9 - 2, "")</f>
        <v>3</v>
      </c>
      <c r="H21" s="52" t="s">
        <v>34</v>
      </c>
      <c r="I21" s="52"/>
      <c r="J21" s="55" t="s">
        <v>60</v>
      </c>
      <c r="K21" s="54"/>
    </row>
    <row r="22" spans="2:11" ht="24.95" customHeight="1">
      <c r="H22" s="52" t="s">
        <v>35</v>
      </c>
      <c r="I22" s="52"/>
      <c r="J22" s="55" t="s">
        <v>61</v>
      </c>
      <c r="K22" s="54"/>
    </row>
    <row r="23" spans="2:11" ht="24.95" customHeight="1">
      <c r="J23" s="55" t="s">
        <v>62</v>
      </c>
      <c r="K23" s="54"/>
    </row>
    <row r="24" spans="2:11" ht="24.95" customHeight="1">
      <c r="J24" s="55" t="s">
        <v>63</v>
      </c>
      <c r="K24" s="54"/>
    </row>
    <row r="25" spans="2:11" ht="24.95" customHeight="1">
      <c r="J25" s="55" t="s">
        <v>64</v>
      </c>
    </row>
    <row r="26" spans="2:11" ht="24.95" customHeight="1">
      <c r="J26" s="55">
        <v>10</v>
      </c>
    </row>
    <row r="27" spans="2:11" ht="24.95" customHeight="1">
      <c r="J27" s="55">
        <v>11</v>
      </c>
    </row>
    <row r="28" spans="2:11" ht="24.95" customHeight="1">
      <c r="J28" s="55">
        <v>12</v>
      </c>
    </row>
    <row r="29" spans="2:11" ht="24.95" customHeight="1">
      <c r="J29" s="55">
        <v>13</v>
      </c>
    </row>
    <row r="30" spans="2:11" ht="24.95" customHeight="1">
      <c r="J30" s="55">
        <v>14</v>
      </c>
    </row>
    <row r="31" spans="2:11" ht="24.95" customHeight="1">
      <c r="J31" s="55">
        <v>15</v>
      </c>
    </row>
    <row r="32" spans="2:11" ht="24.95" customHeight="1">
      <c r="J32" s="55">
        <v>16</v>
      </c>
    </row>
    <row r="33" spans="10:10" ht="24.95" customHeight="1">
      <c r="J33" s="55">
        <v>17</v>
      </c>
    </row>
    <row r="34" spans="10:10" ht="24.95" customHeight="1">
      <c r="J34" s="55">
        <v>18</v>
      </c>
    </row>
    <row r="35" spans="10:10" ht="24.95" customHeight="1">
      <c r="J35" s="55">
        <v>19</v>
      </c>
    </row>
    <row r="36" spans="10:10" ht="24.95" customHeight="1">
      <c r="J36" s="55">
        <v>20</v>
      </c>
    </row>
    <row r="37" spans="10:10" ht="24.95" customHeight="1">
      <c r="J37" s="55">
        <v>21</v>
      </c>
    </row>
    <row r="38" spans="10:10" ht="24.95" customHeight="1">
      <c r="J38" s="55">
        <v>22</v>
      </c>
    </row>
    <row r="39" spans="10:10" ht="24.95" customHeight="1">
      <c r="J39" s="55">
        <v>23</v>
      </c>
    </row>
  </sheetData>
  <dataValidations count="2">
    <dataValidation type="custom" allowBlank="1" showInputMessage="1" showErrorMessage="1" sqref="D2">
      <formula1>"qegqe"</formula1>
    </dataValidation>
    <dataValidation type="custom" allowBlank="1" showInputMessage="1" showErrorMessage="1" sqref="B1:B1048576">
      <formula1>"awdsefseg"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 altText="Stage">
                <anchor moveWithCells="1">
                  <from>
                    <xdr:col>2</xdr:col>
                    <xdr:colOff>552450</xdr:colOff>
                    <xdr:row>1</xdr:row>
                    <xdr:rowOff>47625</xdr:rowOff>
                  </from>
                  <to>
                    <xdr:col>2</xdr:col>
                    <xdr:colOff>1219200</xdr:colOff>
                    <xdr:row>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 altText="Stage">
                <anchor moveWithCells="1">
                  <from>
                    <xdr:col>2</xdr:col>
                    <xdr:colOff>1247775</xdr:colOff>
                    <xdr:row>1</xdr:row>
                    <xdr:rowOff>47625</xdr:rowOff>
                  </from>
                  <to>
                    <xdr:col>2</xdr:col>
                    <xdr:colOff>2047875</xdr:colOff>
                    <xdr:row>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Drop Down 7">
              <controlPr defaultSize="0" autoLine="0" autoPict="0">
                <anchor moveWithCells="1">
                  <from>
                    <xdr:col>2</xdr:col>
                    <xdr:colOff>409575</xdr:colOff>
                    <xdr:row>2</xdr:row>
                    <xdr:rowOff>38100</xdr:rowOff>
                  </from>
                  <to>
                    <xdr:col>2</xdr:col>
                    <xdr:colOff>2009775</xdr:colOff>
                    <xdr:row>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Drop Down 8">
              <controlPr defaultSize="0" autoLine="0" autoPict="0">
                <anchor moveWithCells="1">
                  <from>
                    <xdr:col>4</xdr:col>
                    <xdr:colOff>409575</xdr:colOff>
                    <xdr:row>7</xdr:row>
                    <xdr:rowOff>38100</xdr:rowOff>
                  </from>
                  <to>
                    <xdr:col>4</xdr:col>
                    <xdr:colOff>2009775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Drop Down 9">
              <controlPr defaultSize="0" autoLine="0" autoPict="0">
                <anchor moveWithCells="1">
                  <from>
                    <xdr:col>4</xdr:col>
                    <xdr:colOff>409575</xdr:colOff>
                    <xdr:row>8</xdr:row>
                    <xdr:rowOff>38100</xdr:rowOff>
                  </from>
                  <to>
                    <xdr:col>4</xdr:col>
                    <xdr:colOff>2009775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Drop Down 10">
              <controlPr defaultSize="0" autoLine="0" autoPict="0">
                <anchor moveWithCells="1">
                  <from>
                    <xdr:col>6</xdr:col>
                    <xdr:colOff>409575</xdr:colOff>
                    <xdr:row>7</xdr:row>
                    <xdr:rowOff>38100</xdr:rowOff>
                  </from>
                  <to>
                    <xdr:col>6</xdr:col>
                    <xdr:colOff>2009775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Drop Down 11">
              <controlPr defaultSize="0" autoLine="0" autoPict="0">
                <anchor moveWithCells="1">
                  <from>
                    <xdr:col>6</xdr:col>
                    <xdr:colOff>409575</xdr:colOff>
                    <xdr:row>8</xdr:row>
                    <xdr:rowOff>38100</xdr:rowOff>
                  </from>
                  <to>
                    <xdr:col>6</xdr:col>
                    <xdr:colOff>2009775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0"/>
  <sheetViews>
    <sheetView workbookViewId="0">
      <selection activeCell="C12" sqref="C12"/>
    </sheetView>
  </sheetViews>
  <sheetFormatPr defaultColWidth="14.42578125" defaultRowHeight="24.95" customHeight="1"/>
  <cols>
    <col min="1" max="1" width="42.7109375" style="2" customWidth="1"/>
    <col min="2" max="2" width="26.140625" style="2" customWidth="1"/>
    <col min="3" max="3" width="97.5703125" style="2" customWidth="1"/>
    <col min="4" max="4" width="9" style="2" customWidth="1"/>
    <col min="5" max="5" width="36.140625" style="2" customWidth="1"/>
    <col min="6" max="6" width="10" style="2" customWidth="1"/>
    <col min="7" max="7" width="36.7109375" style="2" customWidth="1"/>
    <col min="8" max="8" width="61.28515625" style="21" customWidth="1"/>
    <col min="9" max="9" width="16.42578125" style="2" customWidth="1"/>
    <col min="10" max="10" width="42.28515625" style="2" bestFit="1" customWidth="1"/>
    <col min="11" max="11" width="23.28515625" style="2" customWidth="1"/>
    <col min="12" max="12" width="19.5703125" style="2" customWidth="1"/>
    <col min="13" max="13" width="19.140625" style="2" customWidth="1"/>
    <col min="14" max="29" width="8.7109375" style="2" customWidth="1"/>
    <col min="30" max="16384" width="14.42578125" style="2"/>
  </cols>
  <sheetData>
    <row r="1" spans="1:29" ht="24.95" customHeight="1">
      <c r="A1" s="6" t="s">
        <v>1</v>
      </c>
      <c r="B1" s="6" t="s">
        <v>8</v>
      </c>
      <c r="C1" s="6"/>
      <c r="D1" s="56"/>
      <c r="E1" s="56"/>
      <c r="F1" s="56"/>
      <c r="G1" s="57"/>
      <c r="J1" s="31" t="s">
        <v>37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4.95" customHeight="1">
      <c r="A2" s="9" t="s">
        <v>176</v>
      </c>
      <c r="B2" s="9" t="str">
        <f>A$7 &amp; "chargeGroup1"</f>
        <v>specific.chargeGroup1</v>
      </c>
      <c r="C2" s="44" t="str">
        <f ca="1">INDIRECT("H" &amp; 8 + (I8))</f>
        <v>120RedCross Donation (Transaction)^บริจาคเงินสมทบโครงการ 120RedCross (ครั้ง)</v>
      </c>
      <c r="D2" s="52"/>
      <c r="E2" s="59"/>
      <c r="F2" s="64"/>
      <c r="G2" s="30"/>
      <c r="J2" s="30"/>
    </row>
    <row r="3" spans="1:29" ht="24.95" customHeight="1">
      <c r="A3" s="9" t="s">
        <v>174</v>
      </c>
      <c r="B3" s="9" t="str">
        <f>A$7 &amp; "chargeGroup2"</f>
        <v>specific.chargeGroup2</v>
      </c>
      <c r="C3" s="28" t="str">
        <f ca="1">INDIRECT("J" &amp; 8 + (K8))</f>
        <v>mBanking (Transaction)^บริการเอ็มแบงก์กิ้ง (ครั้ง)</v>
      </c>
      <c r="D3" s="52"/>
      <c r="E3" s="60"/>
      <c r="F3" s="58"/>
      <c r="G3" s="30"/>
      <c r="J3" s="30"/>
    </row>
    <row r="4" spans="1:29" ht="24.95" customHeight="1">
      <c r="A4" s="9" t="s">
        <v>175</v>
      </c>
      <c r="B4" s="9" t="str">
        <f>A$7 &amp; "chargeGroup3"</f>
        <v>specific.chargeGroup3</v>
      </c>
      <c r="C4" s="28" t="str">
        <f ca="1">INDIRECT("L" &amp; 8 + (M8))</f>
        <v>International Call Charges from previous bill cycle^ค่าบริการข้ามแดนอัตโนมัติรอบบิลก่อนหน้า</v>
      </c>
      <c r="D4" s="52"/>
      <c r="E4" s="59"/>
      <c r="F4" s="59"/>
      <c r="G4" s="30"/>
      <c r="H4" s="45"/>
      <c r="I4" s="22"/>
    </row>
    <row r="5" spans="1:29" ht="24.95" customHeight="1">
      <c r="C5" s="3"/>
      <c r="D5" s="52"/>
      <c r="E5" s="59"/>
      <c r="F5" s="59"/>
      <c r="G5" s="59"/>
      <c r="H5" s="45"/>
      <c r="I5" s="22"/>
    </row>
    <row r="6" spans="1:29" ht="24.95" customHeight="1">
      <c r="E6" s="43"/>
      <c r="F6" s="3"/>
      <c r="G6" s="21"/>
      <c r="H6" s="22"/>
      <c r="I6" s="22"/>
    </row>
    <row r="7" spans="1:29" ht="24.95" customHeight="1">
      <c r="A7" s="15" t="s">
        <v>173</v>
      </c>
      <c r="H7" s="62"/>
      <c r="I7" s="52"/>
      <c r="J7" s="62"/>
      <c r="K7" s="62"/>
    </row>
    <row r="8" spans="1:29" ht="24.95" customHeight="1">
      <c r="B8" s="63"/>
      <c r="C8" s="60"/>
      <c r="H8" s="46" t="s">
        <v>230</v>
      </c>
      <c r="I8" s="46">
        <v>2</v>
      </c>
      <c r="J8" s="46" t="s">
        <v>229</v>
      </c>
      <c r="K8" s="46">
        <v>20</v>
      </c>
      <c r="L8" s="46" t="s">
        <v>228</v>
      </c>
      <c r="M8" s="46">
        <v>17</v>
      </c>
    </row>
    <row r="9" spans="1:29" ht="24.95" customHeight="1">
      <c r="B9" s="63"/>
      <c r="C9" s="60"/>
      <c r="E9" s="3"/>
      <c r="F9" s="3"/>
      <c r="H9" s="65" t="s">
        <v>28</v>
      </c>
      <c r="I9" s="21"/>
      <c r="J9" s="65" t="s">
        <v>28</v>
      </c>
      <c r="K9" s="21"/>
      <c r="L9" s="65" t="s">
        <v>28</v>
      </c>
      <c r="M9" s="21"/>
    </row>
    <row r="10" spans="1:29" ht="24.95" customHeight="1">
      <c r="B10" s="63"/>
      <c r="C10" s="60"/>
      <c r="H10" s="65" t="s">
        <v>177</v>
      </c>
      <c r="I10" s="21"/>
      <c r="J10" s="65" t="s">
        <v>177</v>
      </c>
      <c r="K10" s="21"/>
      <c r="L10" s="65" t="s">
        <v>177</v>
      </c>
      <c r="M10" s="21"/>
    </row>
    <row r="11" spans="1:29" ht="24.95" customHeight="1">
      <c r="B11" s="63"/>
      <c r="C11" s="60"/>
      <c r="H11" s="65" t="s">
        <v>178</v>
      </c>
      <c r="I11" s="52"/>
      <c r="J11" s="65" t="s">
        <v>178</v>
      </c>
      <c r="K11" s="52"/>
      <c r="L11" s="65" t="s">
        <v>178</v>
      </c>
      <c r="M11" s="52"/>
    </row>
    <row r="12" spans="1:29" ht="24.95" customHeight="1">
      <c r="B12" s="63"/>
      <c r="C12" s="61"/>
      <c r="H12" s="65" t="s">
        <v>179</v>
      </c>
      <c r="I12" s="52"/>
      <c r="J12" s="65" t="s">
        <v>179</v>
      </c>
      <c r="K12" s="52"/>
      <c r="L12" s="65" t="s">
        <v>179</v>
      </c>
      <c r="M12" s="52"/>
    </row>
    <row r="13" spans="1:29" ht="24.95" customHeight="1">
      <c r="B13" s="63"/>
      <c r="C13" s="61"/>
      <c r="H13" s="65" t="s">
        <v>180</v>
      </c>
      <c r="I13" s="52"/>
      <c r="J13" s="65" t="s">
        <v>180</v>
      </c>
      <c r="K13" s="52"/>
      <c r="L13" s="65" t="s">
        <v>180</v>
      </c>
      <c r="M13" s="52"/>
    </row>
    <row r="14" spans="1:29" ht="24.95" customHeight="1">
      <c r="B14" s="63"/>
      <c r="C14" s="61"/>
      <c r="H14" s="65" t="s">
        <v>181</v>
      </c>
      <c r="I14" s="52"/>
      <c r="J14" s="65" t="s">
        <v>181</v>
      </c>
      <c r="K14" s="52"/>
      <c r="L14" s="65" t="s">
        <v>181</v>
      </c>
      <c r="M14" s="52"/>
    </row>
    <row r="15" spans="1:29" ht="24.95" customHeight="1">
      <c r="B15" s="63"/>
      <c r="C15" s="61"/>
      <c r="H15" s="65" t="s">
        <v>182</v>
      </c>
      <c r="I15" s="52"/>
      <c r="J15" s="65" t="s">
        <v>182</v>
      </c>
      <c r="K15" s="52"/>
      <c r="L15" s="65" t="s">
        <v>182</v>
      </c>
      <c r="M15" s="52"/>
    </row>
    <row r="16" spans="1:29" ht="24.95" customHeight="1">
      <c r="B16" s="21"/>
      <c r="C16" s="21"/>
      <c r="H16" s="65" t="s">
        <v>183</v>
      </c>
      <c r="I16" s="52"/>
      <c r="J16" s="65" t="s">
        <v>183</v>
      </c>
      <c r="K16" s="52"/>
      <c r="L16" s="65" t="s">
        <v>183</v>
      </c>
      <c r="M16" s="52"/>
    </row>
    <row r="17" spans="8:12" ht="24.95" customHeight="1">
      <c r="H17" s="65" t="s">
        <v>184</v>
      </c>
      <c r="J17" s="65" t="s">
        <v>184</v>
      </c>
      <c r="L17" s="65" t="s">
        <v>184</v>
      </c>
    </row>
    <row r="18" spans="8:12" ht="24.95" customHeight="1">
      <c r="H18" s="65" t="s">
        <v>185</v>
      </c>
      <c r="J18" s="65" t="s">
        <v>185</v>
      </c>
      <c r="L18" s="65" t="s">
        <v>185</v>
      </c>
    </row>
    <row r="19" spans="8:12" ht="24.95" customHeight="1">
      <c r="H19" s="65" t="s">
        <v>186</v>
      </c>
      <c r="J19" s="65" t="s">
        <v>186</v>
      </c>
      <c r="L19" s="65" t="s">
        <v>186</v>
      </c>
    </row>
    <row r="20" spans="8:12" ht="24.95" customHeight="1">
      <c r="H20" s="65" t="s">
        <v>187</v>
      </c>
      <c r="J20" s="65" t="s">
        <v>187</v>
      </c>
      <c r="L20" s="65" t="s">
        <v>187</v>
      </c>
    </row>
    <row r="21" spans="8:12" ht="24.95" customHeight="1">
      <c r="H21" s="65" t="s">
        <v>188</v>
      </c>
      <c r="J21" s="65" t="s">
        <v>188</v>
      </c>
      <c r="L21" s="65" t="s">
        <v>188</v>
      </c>
    </row>
    <row r="22" spans="8:12" ht="24.95" customHeight="1">
      <c r="H22" s="65" t="s">
        <v>189</v>
      </c>
      <c r="J22" s="65" t="s">
        <v>189</v>
      </c>
      <c r="L22" s="65" t="s">
        <v>189</v>
      </c>
    </row>
    <row r="23" spans="8:12" ht="24.95" customHeight="1">
      <c r="H23" s="65" t="s">
        <v>190</v>
      </c>
      <c r="J23" s="65" t="s">
        <v>190</v>
      </c>
      <c r="L23" s="65" t="s">
        <v>190</v>
      </c>
    </row>
    <row r="24" spans="8:12" ht="24.95" customHeight="1">
      <c r="H24" s="65" t="s">
        <v>191</v>
      </c>
      <c r="J24" s="65" t="s">
        <v>191</v>
      </c>
      <c r="L24" s="65" t="s">
        <v>191</v>
      </c>
    </row>
    <row r="25" spans="8:12" ht="24.95" customHeight="1">
      <c r="H25" s="65" t="s">
        <v>192</v>
      </c>
      <c r="J25" s="65" t="s">
        <v>192</v>
      </c>
      <c r="L25" s="65" t="s">
        <v>192</v>
      </c>
    </row>
    <row r="26" spans="8:12" ht="24.95" customHeight="1">
      <c r="H26" s="65" t="s">
        <v>193</v>
      </c>
      <c r="J26" s="65" t="s">
        <v>193</v>
      </c>
      <c r="L26" s="65" t="s">
        <v>193</v>
      </c>
    </row>
    <row r="27" spans="8:12" ht="24.95" customHeight="1">
      <c r="H27" s="65" t="s">
        <v>194</v>
      </c>
      <c r="J27" s="65" t="s">
        <v>194</v>
      </c>
      <c r="L27" s="65" t="s">
        <v>194</v>
      </c>
    </row>
    <row r="28" spans="8:12" ht="24.95" customHeight="1">
      <c r="H28" s="65" t="s">
        <v>195</v>
      </c>
      <c r="J28" s="65" t="s">
        <v>195</v>
      </c>
      <c r="L28" s="65" t="s">
        <v>195</v>
      </c>
    </row>
    <row r="29" spans="8:12" ht="24.95" customHeight="1">
      <c r="H29" s="65" t="s">
        <v>196</v>
      </c>
      <c r="J29" s="65" t="s">
        <v>196</v>
      </c>
      <c r="L29" s="65" t="s">
        <v>196</v>
      </c>
    </row>
    <row r="30" spans="8:12" ht="24.95" customHeight="1">
      <c r="H30" s="65" t="s">
        <v>197</v>
      </c>
      <c r="J30" s="65" t="s">
        <v>197</v>
      </c>
      <c r="L30" s="65" t="s">
        <v>197</v>
      </c>
    </row>
    <row r="31" spans="8:12" ht="24.95" customHeight="1">
      <c r="H31" s="65" t="s">
        <v>198</v>
      </c>
      <c r="J31" s="65" t="s">
        <v>198</v>
      </c>
      <c r="L31" s="65" t="s">
        <v>198</v>
      </c>
    </row>
    <row r="32" spans="8:12" ht="24.95" customHeight="1">
      <c r="H32" s="65" t="s">
        <v>199</v>
      </c>
      <c r="J32" s="65" t="s">
        <v>199</v>
      </c>
      <c r="L32" s="65" t="s">
        <v>199</v>
      </c>
    </row>
    <row r="33" spans="8:12" ht="24.95" customHeight="1">
      <c r="H33" s="65" t="s">
        <v>200</v>
      </c>
      <c r="J33" s="65" t="s">
        <v>200</v>
      </c>
      <c r="L33" s="65" t="s">
        <v>200</v>
      </c>
    </row>
    <row r="34" spans="8:12" ht="24.95" customHeight="1">
      <c r="H34" s="65" t="s">
        <v>201</v>
      </c>
      <c r="J34" s="65" t="s">
        <v>201</v>
      </c>
      <c r="L34" s="65" t="s">
        <v>201</v>
      </c>
    </row>
    <row r="35" spans="8:12" ht="24.95" customHeight="1">
      <c r="H35" s="65" t="s">
        <v>202</v>
      </c>
      <c r="J35" s="65" t="s">
        <v>202</v>
      </c>
      <c r="L35" s="65" t="s">
        <v>202</v>
      </c>
    </row>
    <row r="36" spans="8:12" ht="24.95" customHeight="1">
      <c r="H36" s="65" t="s">
        <v>203</v>
      </c>
      <c r="J36" s="65" t="s">
        <v>203</v>
      </c>
      <c r="L36" s="65" t="s">
        <v>203</v>
      </c>
    </row>
    <row r="37" spans="8:12" ht="24.95" customHeight="1">
      <c r="H37" s="65" t="s">
        <v>204</v>
      </c>
      <c r="J37" s="65" t="s">
        <v>204</v>
      </c>
      <c r="L37" s="65" t="s">
        <v>204</v>
      </c>
    </row>
    <row r="38" spans="8:12" ht="24.95" customHeight="1">
      <c r="H38" s="65" t="s">
        <v>205</v>
      </c>
      <c r="J38" s="65" t="s">
        <v>205</v>
      </c>
      <c r="L38" s="65" t="s">
        <v>205</v>
      </c>
    </row>
    <row r="39" spans="8:12" ht="24.95" customHeight="1">
      <c r="H39" s="65" t="s">
        <v>206</v>
      </c>
      <c r="J39" s="65" t="s">
        <v>206</v>
      </c>
      <c r="L39" s="65" t="s">
        <v>206</v>
      </c>
    </row>
    <row r="40" spans="8:12" ht="24.95" customHeight="1">
      <c r="H40" s="65" t="s">
        <v>207</v>
      </c>
      <c r="J40" s="65" t="s">
        <v>207</v>
      </c>
      <c r="L40" s="65" t="s">
        <v>207</v>
      </c>
    </row>
    <row r="41" spans="8:12" ht="24.95" customHeight="1">
      <c r="H41" s="65" t="s">
        <v>208</v>
      </c>
      <c r="J41" s="65" t="s">
        <v>208</v>
      </c>
      <c r="L41" s="65" t="s">
        <v>208</v>
      </c>
    </row>
    <row r="42" spans="8:12" ht="24.95" customHeight="1">
      <c r="H42" s="65" t="s">
        <v>209</v>
      </c>
      <c r="J42" s="65" t="s">
        <v>209</v>
      </c>
      <c r="L42" s="65" t="s">
        <v>209</v>
      </c>
    </row>
    <row r="43" spans="8:12" ht="24.95" customHeight="1">
      <c r="H43" s="65" t="s">
        <v>210</v>
      </c>
      <c r="J43" s="65" t="s">
        <v>210</v>
      </c>
      <c r="L43" s="65" t="s">
        <v>210</v>
      </c>
    </row>
    <row r="44" spans="8:12" ht="24.95" customHeight="1">
      <c r="H44" s="65" t="s">
        <v>211</v>
      </c>
      <c r="J44" s="65" t="s">
        <v>211</v>
      </c>
      <c r="L44" s="65" t="s">
        <v>211</v>
      </c>
    </row>
    <row r="45" spans="8:12" ht="24.95" customHeight="1">
      <c r="H45" s="65" t="s">
        <v>212</v>
      </c>
      <c r="J45" s="65" t="s">
        <v>212</v>
      </c>
      <c r="L45" s="65" t="s">
        <v>212</v>
      </c>
    </row>
    <row r="46" spans="8:12" ht="24.95" customHeight="1">
      <c r="H46" s="65" t="s">
        <v>213</v>
      </c>
      <c r="J46" s="65" t="s">
        <v>213</v>
      </c>
      <c r="L46" s="65" t="s">
        <v>213</v>
      </c>
    </row>
    <row r="47" spans="8:12" ht="24.95" customHeight="1">
      <c r="H47" s="65" t="s">
        <v>214</v>
      </c>
      <c r="J47" s="65" t="s">
        <v>214</v>
      </c>
      <c r="L47" s="65" t="s">
        <v>214</v>
      </c>
    </row>
    <row r="48" spans="8:12" ht="24.95" customHeight="1">
      <c r="H48" s="65" t="s">
        <v>215</v>
      </c>
      <c r="J48" s="65" t="s">
        <v>215</v>
      </c>
      <c r="L48" s="65" t="s">
        <v>215</v>
      </c>
    </row>
    <row r="49" spans="8:12" ht="24.95" customHeight="1">
      <c r="H49" s="65" t="s">
        <v>216</v>
      </c>
      <c r="J49" s="65" t="s">
        <v>216</v>
      </c>
      <c r="L49" s="65" t="s">
        <v>216</v>
      </c>
    </row>
    <row r="50" spans="8:12" ht="24.95" customHeight="1">
      <c r="H50" s="65" t="s">
        <v>217</v>
      </c>
      <c r="J50" s="65" t="s">
        <v>217</v>
      </c>
      <c r="L50" s="65" t="s">
        <v>217</v>
      </c>
    </row>
    <row r="51" spans="8:12" ht="24.95" customHeight="1">
      <c r="H51" s="65" t="s">
        <v>218</v>
      </c>
      <c r="J51" s="65" t="s">
        <v>218</v>
      </c>
      <c r="L51" s="65" t="s">
        <v>218</v>
      </c>
    </row>
    <row r="52" spans="8:12" ht="24.95" customHeight="1">
      <c r="H52" s="65" t="s">
        <v>219</v>
      </c>
      <c r="J52" s="65" t="s">
        <v>219</v>
      </c>
      <c r="L52" s="65" t="s">
        <v>219</v>
      </c>
    </row>
    <row r="53" spans="8:12" ht="24.95" customHeight="1">
      <c r="H53" s="65" t="s">
        <v>220</v>
      </c>
      <c r="J53" s="65" t="s">
        <v>220</v>
      </c>
      <c r="L53" s="65" t="s">
        <v>220</v>
      </c>
    </row>
    <row r="54" spans="8:12" ht="24.95" customHeight="1">
      <c r="H54" s="65" t="s">
        <v>221</v>
      </c>
      <c r="J54" s="65" t="s">
        <v>221</v>
      </c>
      <c r="L54" s="65" t="s">
        <v>221</v>
      </c>
    </row>
    <row r="55" spans="8:12" ht="24.95" customHeight="1">
      <c r="H55" s="65" t="s">
        <v>222</v>
      </c>
      <c r="J55" s="65" t="s">
        <v>222</v>
      </c>
      <c r="L55" s="65" t="s">
        <v>222</v>
      </c>
    </row>
    <row r="56" spans="8:12" ht="24.95" customHeight="1">
      <c r="H56" s="65" t="s">
        <v>223</v>
      </c>
      <c r="J56" s="65" t="s">
        <v>223</v>
      </c>
      <c r="L56" s="65" t="s">
        <v>223</v>
      </c>
    </row>
    <row r="57" spans="8:12" ht="24.95" customHeight="1">
      <c r="H57" s="65" t="s">
        <v>224</v>
      </c>
      <c r="J57" s="65" t="s">
        <v>224</v>
      </c>
      <c r="L57" s="65" t="s">
        <v>224</v>
      </c>
    </row>
    <row r="58" spans="8:12" ht="24.95" customHeight="1">
      <c r="H58" s="65" t="s">
        <v>225</v>
      </c>
      <c r="J58" s="65" t="s">
        <v>225</v>
      </c>
      <c r="L58" s="65" t="s">
        <v>225</v>
      </c>
    </row>
    <row r="59" spans="8:12" ht="24.95" customHeight="1">
      <c r="H59" s="65" t="s">
        <v>226</v>
      </c>
      <c r="J59" s="65" t="s">
        <v>226</v>
      </c>
      <c r="L59" s="65" t="s">
        <v>226</v>
      </c>
    </row>
    <row r="60" spans="8:12" ht="24.95" customHeight="1">
      <c r="H60" s="65" t="s">
        <v>227</v>
      </c>
      <c r="J60" s="65" t="s">
        <v>227</v>
      </c>
      <c r="L60" s="65" t="s">
        <v>227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2</xdr:col>
                    <xdr:colOff>381000</xdr:colOff>
                    <xdr:row>1</xdr:row>
                    <xdr:rowOff>38100</xdr:rowOff>
                  </from>
                  <to>
                    <xdr:col>2</xdr:col>
                    <xdr:colOff>6115050</xdr:colOff>
                    <xdr:row>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Drop Down 4">
              <controlPr defaultSize="0" autoLine="0" autoPict="0">
                <anchor moveWithCells="1">
                  <from>
                    <xdr:col>2</xdr:col>
                    <xdr:colOff>381000</xdr:colOff>
                    <xdr:row>2</xdr:row>
                    <xdr:rowOff>38100</xdr:rowOff>
                  </from>
                  <to>
                    <xdr:col>2</xdr:col>
                    <xdr:colOff>6115050</xdr:colOff>
                    <xdr:row>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6" name="Drop Down 5">
              <controlPr defaultSize="0" autoLine="0" autoPict="0">
                <anchor moveWithCells="1">
                  <from>
                    <xdr:col>2</xdr:col>
                    <xdr:colOff>381000</xdr:colOff>
                    <xdr:row>3</xdr:row>
                    <xdr:rowOff>38100</xdr:rowOff>
                  </from>
                  <to>
                    <xdr:col>2</xdr:col>
                    <xdr:colOff>6124575</xdr:colOff>
                    <xdr:row>3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Technical Information</vt:lpstr>
      <vt:lpstr>VAS</vt:lpstr>
      <vt:lpstr>Implement Flow &amp; Ttime Plan</vt:lpstr>
      <vt:lpstr>Service Specification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Piyavut Boonyaket</cp:lastModifiedBy>
  <dcterms:modified xsi:type="dcterms:W3CDTF">2021-01-12T03:10:19Z</dcterms:modified>
</cp:coreProperties>
</file>