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UdacityDataAnalystNanoDegree\7_ABTesting\"/>
    </mc:Choice>
  </mc:AlternateContent>
  <bookViews>
    <workbookView xWindow="0" yWindow="0" windowWidth="19140" windowHeight="11310" activeTab="4"/>
  </bookViews>
  <sheets>
    <sheet name="Sheet1" sheetId="1" r:id="rId1"/>
    <sheet name="Sheet2" sheetId="2" r:id="rId2"/>
    <sheet name="Sheet5" sheetId="7" r:id="rId3"/>
    <sheet name="Sheet4" sheetId="6" r:id="rId4"/>
    <sheet name="Sheet6" sheetId="8" r:id="rId5"/>
    <sheet name="Sheet3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3" i="2"/>
  <c r="P5" i="2"/>
  <c r="P9" i="2"/>
  <c r="P10" i="2"/>
  <c r="P21" i="2"/>
  <c r="P25" i="2"/>
  <c r="P3" i="2"/>
  <c r="N4" i="2"/>
  <c r="N5" i="2"/>
  <c r="N6" i="2"/>
  <c r="P6" i="2" s="1"/>
  <c r="N7" i="2"/>
  <c r="P7" i="2" s="1"/>
  <c r="N8" i="2"/>
  <c r="N9" i="2"/>
  <c r="N10" i="2"/>
  <c r="N11" i="2"/>
  <c r="P11" i="2" s="1"/>
  <c r="N12" i="2"/>
  <c r="N13" i="2"/>
  <c r="P13" i="2" s="1"/>
  <c r="N14" i="2"/>
  <c r="P14" i="2" s="1"/>
  <c r="N15" i="2"/>
  <c r="P15" i="2" s="1"/>
  <c r="N16" i="2"/>
  <c r="N17" i="2"/>
  <c r="P17" i="2" s="1"/>
  <c r="N18" i="2"/>
  <c r="P18" i="2" s="1"/>
  <c r="N19" i="2"/>
  <c r="P19" i="2" s="1"/>
  <c r="N20" i="2"/>
  <c r="N21" i="2"/>
  <c r="N22" i="2"/>
  <c r="P22" i="2" s="1"/>
  <c r="N23" i="2"/>
  <c r="P23" i="2" s="1"/>
  <c r="N24" i="2"/>
  <c r="N25" i="2"/>
  <c r="N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3" i="2"/>
  <c r="K40" i="6"/>
  <c r="J40" i="6"/>
  <c r="I40" i="6"/>
  <c r="H40" i="6"/>
  <c r="E40" i="6"/>
  <c r="D40" i="6"/>
  <c r="C40" i="6"/>
  <c r="B40" i="6"/>
  <c r="P24" i="2" l="1"/>
  <c r="P20" i="2"/>
  <c r="P16" i="2"/>
  <c r="P12" i="2"/>
  <c r="P8" i="2"/>
  <c r="P4" i="2"/>
  <c r="D57" i="2"/>
  <c r="D56" i="2"/>
  <c r="C56" i="2"/>
  <c r="B57" i="2"/>
  <c r="C57" i="2"/>
  <c r="B56" i="2"/>
  <c r="B58" i="2" s="1"/>
  <c r="B40" i="2"/>
  <c r="C40" i="2"/>
  <c r="D40" i="2"/>
  <c r="E40" i="2"/>
  <c r="J40" i="2"/>
  <c r="K40" i="2"/>
  <c r="L40" i="2"/>
  <c r="M40" i="2"/>
  <c r="B61" i="2" l="1"/>
  <c r="C58" i="2"/>
  <c r="C62" i="2"/>
  <c r="D62" i="2" s="1"/>
  <c r="B62" i="2"/>
  <c r="D58" i="2"/>
  <c r="A67" i="2" s="1"/>
  <c r="B67" i="2" s="1"/>
  <c r="C67" i="2" s="1"/>
  <c r="C61" i="2"/>
  <c r="B47" i="2"/>
  <c r="E47" i="2" s="1"/>
  <c r="F47" i="2" s="1"/>
  <c r="H47" i="2" s="1"/>
  <c r="J47" i="2" s="1"/>
  <c r="B46" i="2"/>
  <c r="E46" i="2" s="1"/>
  <c r="F46" i="2" s="1"/>
  <c r="H46" i="2" s="1"/>
  <c r="G17" i="1"/>
  <c r="G18" i="1"/>
  <c r="G19" i="1"/>
  <c r="F19" i="1"/>
  <c r="F18" i="1"/>
  <c r="F17" i="1"/>
  <c r="C6" i="1"/>
  <c r="F11" i="1"/>
  <c r="F10" i="1"/>
  <c r="F9" i="1"/>
  <c r="E10" i="1"/>
  <c r="G10" i="1" s="1"/>
  <c r="H10" i="1" s="1"/>
  <c r="C9" i="1"/>
  <c r="C11" i="1" s="1"/>
  <c r="E11" i="1" s="1"/>
  <c r="G11" i="1" s="1"/>
  <c r="H11" i="1" s="1"/>
  <c r="D61" i="2" l="1"/>
  <c r="D67" i="2"/>
  <c r="E67" i="2"/>
  <c r="K46" i="2"/>
  <c r="K47" i="2"/>
  <c r="I47" i="2"/>
  <c r="J46" i="2"/>
  <c r="I46" i="2"/>
  <c r="E9" i="1"/>
  <c r="G9" i="1" s="1"/>
  <c r="H9" i="1" s="1"/>
  <c r="A66" i="2" l="1"/>
  <c r="B66" i="2" s="1"/>
  <c r="C66" i="2" s="1"/>
  <c r="D66" i="2" l="1"/>
  <c r="E66" i="2"/>
</calcChain>
</file>

<file path=xl/sharedStrings.xml><?xml version="1.0" encoding="utf-8"?>
<sst xmlns="http://schemas.openxmlformats.org/spreadsheetml/2006/main" count="288" uniqueCount="96">
  <si>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</si>
  <si>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</si>
  <si>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</si>
  <si>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</si>
  <si>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</si>
  <si>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</si>
  <si>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</si>
  <si>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Retention</t>
  </si>
  <si>
    <t>Sample size</t>
  </si>
  <si>
    <r>
      <t>p</t>
    </r>
    <r>
      <rPr>
        <sz val="16"/>
        <color rgb="FF252525"/>
        <rFont val="Arial"/>
        <family val="2"/>
      </rPr>
      <t>(1 − </t>
    </r>
    <r>
      <rPr>
        <i/>
        <sz val="16"/>
        <color theme="1"/>
        <rFont val="Calibri"/>
        <family val="2"/>
        <scheme val="minor"/>
      </rPr>
      <t>p</t>
    </r>
    <r>
      <rPr>
        <sz val="16"/>
        <color theme="1"/>
        <rFont val="Calibri"/>
        <family val="2"/>
        <scheme val="minor"/>
      </rPr>
      <t>)</t>
    </r>
  </si>
  <si>
    <t>n</t>
  </si>
  <si>
    <t>Numerator</t>
  </si>
  <si>
    <t>Denominator</t>
  </si>
  <si>
    <t>Division</t>
  </si>
  <si>
    <t>Sqrt</t>
  </si>
  <si>
    <t>Gross Conversion</t>
  </si>
  <si>
    <t>Net Conversion</t>
  </si>
  <si>
    <t>Baseline conversion rate</t>
  </si>
  <si>
    <t>dmin</t>
  </si>
  <si>
    <t>Samples Needed</t>
  </si>
  <si>
    <t>Page Views</t>
  </si>
  <si>
    <t>times 2 (Experiment and Control groups)</t>
  </si>
  <si>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</si>
  <si>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</si>
  <si>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</si>
  <si>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</si>
  <si>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</si>
  <si>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</si>
  <si>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</si>
  <si>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</si>
  <si>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</si>
  <si>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</si>
  <si>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</si>
  <si>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</si>
  <si>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</si>
  <si>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</si>
  <si>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</si>
  <si>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</si>
  <si>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</si>
  <si>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</si>
  <si>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</si>
  <si>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</si>
  <si>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</si>
  <si>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</si>
  <si>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</si>
  <si>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</si>
  <si>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</si>
  <si>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</si>
  <si>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</si>
  <si>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</si>
  <si>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</si>
  <si>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</si>
  <si>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</si>
  <si>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</si>
  <si>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</si>
  <si>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</si>
  <si>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</si>
  <si>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</si>
  <si>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</si>
  <si>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</si>
  <si>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</si>
  <si>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</si>
  <si>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</si>
  <si>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</si>
  <si>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Total</t>
  </si>
  <si>
    <t>p</t>
  </si>
  <si>
    <t>1-p</t>
  </si>
  <si>
    <t>SD</t>
  </si>
  <si>
    <t>Lower Bound</t>
  </si>
  <si>
    <t>Upper Bound</t>
  </si>
  <si>
    <t>/ n</t>
  </si>
  <si>
    <t>Margin of Error @95</t>
  </si>
  <si>
    <t>Value on the Control Group</t>
  </si>
  <si>
    <t>Control</t>
  </si>
  <si>
    <t>Experiment</t>
  </si>
  <si>
    <t>CONTROL</t>
  </si>
  <si>
    <t>EXPERIMENT</t>
  </si>
  <si>
    <t>Pooled Probability</t>
  </si>
  <si>
    <t>Pooled SE</t>
  </si>
  <si>
    <t>Gross Convertion</t>
  </si>
  <si>
    <t>Net Convertion</t>
  </si>
  <si>
    <t>Margin of Error</t>
  </si>
  <si>
    <t>Lower CI</t>
  </si>
  <si>
    <t>Upper CI</t>
  </si>
  <si>
    <t>p - experiment</t>
  </si>
  <si>
    <t>p - control</t>
  </si>
  <si>
    <t>d</t>
  </si>
  <si>
    <t>SE</t>
  </si>
  <si>
    <t>G</t>
  </si>
  <si>
    <t>N</t>
  </si>
  <si>
    <t>Experiment &gt; Control ?</t>
  </si>
  <si>
    <t>Sucesses</t>
  </si>
  <si>
    <t>Number of trials</t>
  </si>
  <si>
    <t>Trials</t>
  </si>
  <si>
    <t>Probability</t>
  </si>
  <si>
    <t>two-tailed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</si>
</sst>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0.00000"/>
    <numFmt numFmtId="165" formatCode="0.000%"/>
    <numFmt numFmtId="166" formatCode="_-* #,##0_-;\-* #,##0_-;_-* &quot;-&quot;??_-;_-@_-"/>
    <numFmt numFmtId="167" formatCode="_-* #,##0.0_-;\-* #,##0.0_-;_-* &quot;-&quot;?_-;_-@_-"/>
    <numFmt numFmtId="168" formatCode="_-* #,##0.0_-;\-* #,##0.0_-;_-* &quot;-&quot;??_-;_-@_-"/>
    <numFmt numFmtId="169" formatCode="_-* #,##0.00000000000_-;\-* #,##0.00000000000_-;_-* &quot;-&quot;??_-;_-@_-"/>
    <numFmt numFmtId="170" formatCode="_-* #,##0.000000000000000_-;\-* #,##0.000000000000000_-;_-* &quot;-&quot;??_-;_-@_-"/>
    <numFmt numFmtId="171" formatCode="0.000000"/>
    <numFmt numFmtId="172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6"/>
      <color rgb="FF252525"/>
      <name val="Arial"/>
      <family val="2"/>
    </font>
    <font>
      <sz val="16"/>
      <color rgb="FF252525"/>
      <name val="Arial"/>
      <family val="2"/>
    </font>
    <font>
      <i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0" fontId="0" fillId="0" borderId="0" xfId="2" applyNumberFormat="1" applyFont="1"/>
    <xf numFmtId="165" fontId="0" fillId="0" borderId="0" xfId="2" applyNumberFormat="1" applyFont="1"/>
    <xf numFmtId="49" fontId="0" fillId="0" borderId="0" xfId="0" applyNumberFormat="1" applyAlignment="1">
      <alignment horizontal="center" wrapText="1"/>
    </xf>
    <xf numFmtId="166" fontId="0" fillId="0" borderId="0" xfId="1" applyNumberFormat="1" applyFont="1"/>
    <xf numFmtId="166" fontId="0" fillId="0" borderId="0" xfId="1" applyNumberFormat="1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center" wrapText="1"/>
    </xf>
    <xf numFmtId="166" fontId="0" fillId="0" borderId="0" xfId="0" applyNumberFormat="1"/>
    <xf numFmtId="169" fontId="0" fillId="0" borderId="0" xfId="0" applyNumberFormat="1"/>
    <xf numFmtId="170" fontId="0" fillId="0" borderId="0" xfId="0" applyNumberFormat="1"/>
    <xf numFmtId="16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2" fontId="0" fillId="0" borderId="0" xfId="0" applyNumberFormat="1"/>
    <xf numFmtId="0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/>
  </sheetViews>
  <sheetFormatPr defaultRowHeight="15" x14ac:dyDescent="0.25"/>
  <cols>
    <col min="1" max="1" width="16.28515625" bestFit="1" customWidth="1"/>
    <col min="2" max="2" width="44.28515625" bestFit="1" customWidth="1"/>
    <col min="3" max="3" width="10.7109375" customWidth="1"/>
    <col min="5" max="5" width="16.140625" bestFit="1" customWidth="1"/>
    <col min="6" max="6" width="13.28515625" bestFit="1" customWidth="1"/>
    <col min="7" max="7" width="15" customWidth="1"/>
    <col min="8" max="8" width="7.5703125" bestFit="1" customWidth="1"/>
    <col min="10" max="10" width="16.42578125" bestFit="1" customWidth="1"/>
  </cols>
  <sheetData>
    <row r="1" spans="1:8" x14ac:dyDescent="0.25">
      <c r="B1" t="s">
        <v>8</v>
      </c>
      <c r="C1">
        <v>5000</v>
      </c>
    </row>
    <row r="3" spans="1:8" x14ac:dyDescent="0.25">
      <c r="B3" t="s">
        <v>0</v>
      </c>
      <c r="C3">
        <v>40000</v>
      </c>
    </row>
    <row r="4" spans="1:8" x14ac:dyDescent="0.25">
      <c r="B4" t="s">
        <v>1</v>
      </c>
      <c r="C4">
        <v>3200</v>
      </c>
    </row>
    <row r="5" spans="1:8" x14ac:dyDescent="0.25">
      <c r="B5" t="s">
        <v>2</v>
      </c>
      <c r="C5">
        <v>660</v>
      </c>
    </row>
    <row r="6" spans="1:8" x14ac:dyDescent="0.25">
      <c r="B6" t="s">
        <v>3</v>
      </c>
      <c r="C6">
        <f>C4/C3</f>
        <v>0.08</v>
      </c>
    </row>
    <row r="7" spans="1:8" x14ac:dyDescent="0.25">
      <c r="E7" s="2" t="s">
        <v>11</v>
      </c>
      <c r="F7" s="2" t="s">
        <v>12</v>
      </c>
      <c r="G7" s="2" t="s">
        <v>13</v>
      </c>
      <c r="H7" s="2" t="s">
        <v>14</v>
      </c>
    </row>
    <row r="8" spans="1:8" ht="21" x14ac:dyDescent="0.35">
      <c r="E8" s="1" t="s">
        <v>9</v>
      </c>
      <c r="F8" s="1" t="s">
        <v>10</v>
      </c>
    </row>
    <row r="9" spans="1:8" x14ac:dyDescent="0.25">
      <c r="A9" t="s">
        <v>15</v>
      </c>
      <c r="B9" t="s">
        <v>4</v>
      </c>
      <c r="C9">
        <f>C5/C4</f>
        <v>0.20624999999999999</v>
      </c>
      <c r="E9" s="2">
        <f>C9*(1-C9)</f>
        <v>0.16371093749999999</v>
      </c>
      <c r="F9" s="2">
        <f>C1*(C4/C3)</f>
        <v>400</v>
      </c>
      <c r="G9">
        <f>E9/F9</f>
        <v>4.0927734374999997E-4</v>
      </c>
      <c r="H9" s="3">
        <f>SQRT(G9)</f>
        <v>2.0230604137049392E-2</v>
      </c>
    </row>
    <row r="10" spans="1:8" x14ac:dyDescent="0.25">
      <c r="A10" t="s">
        <v>7</v>
      </c>
      <c r="B10" t="s">
        <v>5</v>
      </c>
      <c r="C10">
        <v>0.53</v>
      </c>
      <c r="E10" s="2">
        <f>C10*(1-C10)</f>
        <v>0.24909999999999999</v>
      </c>
      <c r="F10" s="2">
        <f>C1*(C5/C3)</f>
        <v>82.5</v>
      </c>
      <c r="G10">
        <f>E10/F10</f>
        <v>3.0193939393939394E-3</v>
      </c>
      <c r="H10" s="3">
        <f>SQRT(G10)</f>
        <v>5.4949012178509081E-2</v>
      </c>
    </row>
    <row r="11" spans="1:8" x14ac:dyDescent="0.25">
      <c r="A11" t="s">
        <v>16</v>
      </c>
      <c r="B11" t="s">
        <v>6</v>
      </c>
      <c r="C11">
        <f>C9*C10</f>
        <v>0.10931249999999999</v>
      </c>
      <c r="E11" s="2">
        <f>C11*(1-C11)</f>
        <v>9.7363277343749985E-2</v>
      </c>
      <c r="F11" s="2">
        <f>C1*(C4/C3)</f>
        <v>400</v>
      </c>
      <c r="G11">
        <f>E11/F11</f>
        <v>2.4340819335937495E-4</v>
      </c>
      <c r="H11" s="3">
        <f>SQRT(G11)</f>
        <v>1.5601544582488459E-2</v>
      </c>
    </row>
    <row r="16" spans="1:8" ht="47.25" customHeight="1" x14ac:dyDescent="0.25">
      <c r="C16" s="6" t="s">
        <v>17</v>
      </c>
      <c r="D16" s="2" t="s">
        <v>18</v>
      </c>
      <c r="E16" s="2" t="s">
        <v>19</v>
      </c>
      <c r="F16" s="2" t="s">
        <v>20</v>
      </c>
      <c r="G16" s="10" t="s">
        <v>21</v>
      </c>
    </row>
    <row r="17" spans="1:14" x14ac:dyDescent="0.25">
      <c r="A17" t="s">
        <v>15</v>
      </c>
      <c r="B17" t="s">
        <v>4</v>
      </c>
      <c r="C17" s="5">
        <v>0.20624999999999999</v>
      </c>
      <c r="D17" s="4">
        <v>0.01</v>
      </c>
      <c r="E17" s="7">
        <v>25835</v>
      </c>
      <c r="F17" s="8">
        <f>E17/(C4/C3)</f>
        <v>322937.5</v>
      </c>
      <c r="G17" s="9">
        <f>F17*2</f>
        <v>645875</v>
      </c>
      <c r="L17" s="4"/>
      <c r="M17" s="4"/>
      <c r="N17" s="5"/>
    </row>
    <row r="18" spans="1:14" x14ac:dyDescent="0.25">
      <c r="A18" t="s">
        <v>7</v>
      </c>
      <c r="B18" t="s">
        <v>5</v>
      </c>
      <c r="C18" s="5">
        <v>0.53</v>
      </c>
      <c r="D18" s="4">
        <v>0.01</v>
      </c>
      <c r="E18" s="7">
        <v>39115</v>
      </c>
      <c r="F18" s="8">
        <f>E18/(C5/C3)</f>
        <v>2370606.0606060605</v>
      </c>
      <c r="G18" s="9">
        <f>F18*2</f>
        <v>4741212.1212121211</v>
      </c>
      <c r="L18" s="4"/>
      <c r="M18" s="4"/>
      <c r="N18" s="5"/>
    </row>
    <row r="19" spans="1:14" x14ac:dyDescent="0.25">
      <c r="A19" t="s">
        <v>16</v>
      </c>
      <c r="B19" t="s">
        <v>6</v>
      </c>
      <c r="C19" s="5">
        <v>0.10931249999999999</v>
      </c>
      <c r="D19" s="4">
        <v>7.4999999999999997E-3</v>
      </c>
      <c r="E19" s="7">
        <v>27413</v>
      </c>
      <c r="F19" s="8">
        <f>E19/(C4/C3)</f>
        <v>342662.5</v>
      </c>
      <c r="G19" s="9">
        <f>F19*2</f>
        <v>685325</v>
      </c>
      <c r="L19" s="4"/>
      <c r="M19" s="4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1"/>
  <sheetViews>
    <sheetView workbookViewId="0">
      <selection activeCell="G3" sqref="G3"/>
    </sheetView>
  </sheetViews>
  <sheetFormatPr defaultRowHeight="15" x14ac:dyDescent="0.25"/>
  <cols>
    <col min="1" max="1" width="17.7109375" bestFit="1" customWidth="1"/>
    <col min="2" max="2" width="14.28515625" customWidth="1"/>
    <col min="3" max="3" width="14.28515625" bestFit="1" customWidth="1"/>
    <col min="4" max="4" width="11.7109375" bestFit="1" customWidth="1"/>
    <col min="5" max="5" width="15" customWidth="1"/>
    <col min="6" max="6" width="16" bestFit="1" customWidth="1"/>
    <col min="7" max="7" width="9.7109375" customWidth="1"/>
    <col min="8" max="8" width="18.7109375" bestFit="1" customWidth="1"/>
    <col min="9" max="9" width="14.42578125" bestFit="1" customWidth="1"/>
    <col min="10" max="10" width="11.85546875" customWidth="1"/>
    <col min="11" max="11" width="12.140625" customWidth="1"/>
    <col min="12" max="13" width="9.5703125" bestFit="1" customWidth="1"/>
  </cols>
  <sheetData>
    <row r="2" spans="1:17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15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</row>
    <row r="3" spans="1:17" x14ac:dyDescent="0.25">
      <c r="A3" t="s">
        <v>27</v>
      </c>
      <c r="B3">
        <v>7723</v>
      </c>
      <c r="C3" s="21">
        <v>687</v>
      </c>
      <c r="D3" s="21">
        <v>134</v>
      </c>
      <c r="E3">
        <v>70</v>
      </c>
      <c r="F3">
        <f>D3/C3</f>
        <v>0.1950509461426492</v>
      </c>
      <c r="G3">
        <f>E3/C3</f>
        <v>0.10189228529839883</v>
      </c>
      <c r="I3" t="s">
        <v>27</v>
      </c>
      <c r="J3">
        <v>7716</v>
      </c>
      <c r="K3">
        <v>686</v>
      </c>
      <c r="L3">
        <v>105</v>
      </c>
      <c r="M3">
        <v>34</v>
      </c>
      <c r="N3">
        <f>L3/K3</f>
        <v>0.15306122448979592</v>
      </c>
      <c r="O3">
        <f>M3/K3</f>
        <v>4.9562682215743441E-2</v>
      </c>
      <c r="P3" t="b">
        <f>N3&gt;F3</f>
        <v>0</v>
      </c>
      <c r="Q3" t="b">
        <f>O3&gt;G3</f>
        <v>0</v>
      </c>
    </row>
    <row r="4" spans="1:17" x14ac:dyDescent="0.25">
      <c r="A4" t="s">
        <v>28</v>
      </c>
      <c r="B4">
        <v>9102</v>
      </c>
      <c r="C4" s="21">
        <v>779</v>
      </c>
      <c r="D4" s="21">
        <v>147</v>
      </c>
      <c r="E4">
        <v>70</v>
      </c>
      <c r="F4">
        <f t="shared" ref="F4:F25" si="0">D4/C4</f>
        <v>0.18870346598202825</v>
      </c>
      <c r="G4">
        <f t="shared" ref="G4:G25" si="1">E4/C4</f>
        <v>8.9858793324775352E-2</v>
      </c>
      <c r="I4" t="s">
        <v>28</v>
      </c>
      <c r="J4">
        <v>9288</v>
      </c>
      <c r="K4">
        <v>785</v>
      </c>
      <c r="L4">
        <v>116</v>
      </c>
      <c r="M4">
        <v>91</v>
      </c>
      <c r="N4">
        <f t="shared" ref="N4:N25" si="2">L4/K4</f>
        <v>0.14777070063694267</v>
      </c>
      <c r="O4">
        <f t="shared" ref="O4:O25" si="3">M4/K4</f>
        <v>0.11592356687898089</v>
      </c>
      <c r="P4" t="b">
        <f>N4&gt;F4</f>
        <v>0</v>
      </c>
      <c r="Q4" t="b">
        <f t="shared" ref="Q4:Q25" si="4">O4&gt;G4</f>
        <v>1</v>
      </c>
    </row>
    <row r="5" spans="1:17" x14ac:dyDescent="0.25">
      <c r="A5" t="s">
        <v>29</v>
      </c>
      <c r="B5">
        <v>10511</v>
      </c>
      <c r="C5" s="21">
        <v>909</v>
      </c>
      <c r="D5" s="21">
        <v>167</v>
      </c>
      <c r="E5">
        <v>95</v>
      </c>
      <c r="F5">
        <f t="shared" si="0"/>
        <v>0.18371837183718373</v>
      </c>
      <c r="G5">
        <f t="shared" si="1"/>
        <v>0.10451045104510451</v>
      </c>
      <c r="I5" t="s">
        <v>29</v>
      </c>
      <c r="J5">
        <v>10480</v>
      </c>
      <c r="K5">
        <v>884</v>
      </c>
      <c r="L5">
        <v>145</v>
      </c>
      <c r="M5">
        <v>79</v>
      </c>
      <c r="N5">
        <f t="shared" si="2"/>
        <v>0.16402714932126697</v>
      </c>
      <c r="O5">
        <f t="shared" si="3"/>
        <v>8.9366515837104074E-2</v>
      </c>
      <c r="P5" t="b">
        <f>N5&gt;F5</f>
        <v>0</v>
      </c>
      <c r="Q5" t="b">
        <f t="shared" si="4"/>
        <v>0</v>
      </c>
    </row>
    <row r="6" spans="1:17" x14ac:dyDescent="0.25">
      <c r="A6" t="s">
        <v>30</v>
      </c>
      <c r="B6">
        <v>9871</v>
      </c>
      <c r="C6" s="21">
        <v>836</v>
      </c>
      <c r="D6" s="21">
        <v>156</v>
      </c>
      <c r="E6">
        <v>105</v>
      </c>
      <c r="F6">
        <f t="shared" si="0"/>
        <v>0.18660287081339713</v>
      </c>
      <c r="G6">
        <f t="shared" si="1"/>
        <v>0.1255980861244019</v>
      </c>
      <c r="I6" t="s">
        <v>30</v>
      </c>
      <c r="J6">
        <v>9867</v>
      </c>
      <c r="K6">
        <v>827</v>
      </c>
      <c r="L6">
        <v>138</v>
      </c>
      <c r="M6">
        <v>92</v>
      </c>
      <c r="N6">
        <f t="shared" si="2"/>
        <v>0.16686819830713423</v>
      </c>
      <c r="O6">
        <f t="shared" si="3"/>
        <v>0.11124546553808948</v>
      </c>
      <c r="P6" t="b">
        <f>N6&gt;F6</f>
        <v>0</v>
      </c>
      <c r="Q6" t="b">
        <f t="shared" si="4"/>
        <v>0</v>
      </c>
    </row>
    <row r="7" spans="1:17" x14ac:dyDescent="0.25">
      <c r="A7" t="s">
        <v>31</v>
      </c>
      <c r="B7">
        <v>10014</v>
      </c>
      <c r="C7" s="21">
        <v>837</v>
      </c>
      <c r="D7" s="21">
        <v>163</v>
      </c>
      <c r="E7">
        <v>64</v>
      </c>
      <c r="F7">
        <f t="shared" si="0"/>
        <v>0.19474313022700118</v>
      </c>
      <c r="G7">
        <f t="shared" si="1"/>
        <v>7.6463560334528072E-2</v>
      </c>
      <c r="I7" t="s">
        <v>31</v>
      </c>
      <c r="J7">
        <v>9793</v>
      </c>
      <c r="K7">
        <v>832</v>
      </c>
      <c r="L7">
        <v>140</v>
      </c>
      <c r="M7">
        <v>94</v>
      </c>
      <c r="N7">
        <f t="shared" si="2"/>
        <v>0.16826923076923078</v>
      </c>
      <c r="O7">
        <f t="shared" si="3"/>
        <v>0.11298076923076923</v>
      </c>
      <c r="P7" t="b">
        <f>N7&gt;F7</f>
        <v>0</v>
      </c>
      <c r="Q7" t="b">
        <f t="shared" si="4"/>
        <v>1</v>
      </c>
    </row>
    <row r="8" spans="1:17" x14ac:dyDescent="0.25">
      <c r="A8" t="s">
        <v>32</v>
      </c>
      <c r="B8">
        <v>9670</v>
      </c>
      <c r="C8" s="21">
        <v>823</v>
      </c>
      <c r="D8" s="21">
        <v>138</v>
      </c>
      <c r="E8">
        <v>82</v>
      </c>
      <c r="F8">
        <f t="shared" si="0"/>
        <v>0.16767922235722965</v>
      </c>
      <c r="G8">
        <f t="shared" si="1"/>
        <v>9.9635479951397321E-2</v>
      </c>
      <c r="I8" t="s">
        <v>32</v>
      </c>
      <c r="J8">
        <v>9500</v>
      </c>
      <c r="K8">
        <v>788</v>
      </c>
      <c r="L8">
        <v>129</v>
      </c>
      <c r="M8">
        <v>61</v>
      </c>
      <c r="N8">
        <f t="shared" si="2"/>
        <v>0.16370558375634517</v>
      </c>
      <c r="O8">
        <f t="shared" si="3"/>
        <v>7.7411167512690351E-2</v>
      </c>
      <c r="P8" t="b">
        <f>N8&gt;F8</f>
        <v>0</v>
      </c>
      <c r="Q8" t="b">
        <f t="shared" si="4"/>
        <v>0</v>
      </c>
    </row>
    <row r="9" spans="1:17" x14ac:dyDescent="0.25">
      <c r="A9" t="s">
        <v>33</v>
      </c>
      <c r="B9">
        <v>9008</v>
      </c>
      <c r="C9" s="21">
        <v>748</v>
      </c>
      <c r="D9" s="21">
        <v>146</v>
      </c>
      <c r="E9">
        <v>76</v>
      </c>
      <c r="F9">
        <f t="shared" si="0"/>
        <v>0.19518716577540107</v>
      </c>
      <c r="G9">
        <f t="shared" si="1"/>
        <v>0.10160427807486631</v>
      </c>
      <c r="I9" t="s">
        <v>33</v>
      </c>
      <c r="J9">
        <v>9088</v>
      </c>
      <c r="K9">
        <v>780</v>
      </c>
      <c r="L9">
        <v>127</v>
      </c>
      <c r="M9">
        <v>44</v>
      </c>
      <c r="N9">
        <f t="shared" si="2"/>
        <v>0.16282051282051282</v>
      </c>
      <c r="O9">
        <f t="shared" si="3"/>
        <v>5.6410256410256411E-2</v>
      </c>
      <c r="P9" t="b">
        <f>N9&gt;F9</f>
        <v>0</v>
      </c>
      <c r="Q9" t="b">
        <f t="shared" si="4"/>
        <v>0</v>
      </c>
    </row>
    <row r="10" spans="1:17" x14ac:dyDescent="0.25">
      <c r="A10" t="s">
        <v>34</v>
      </c>
      <c r="B10">
        <v>7434</v>
      </c>
      <c r="C10" s="21">
        <v>632</v>
      </c>
      <c r="D10" s="21">
        <v>110</v>
      </c>
      <c r="E10">
        <v>70</v>
      </c>
      <c r="F10">
        <f t="shared" si="0"/>
        <v>0.17405063291139242</v>
      </c>
      <c r="G10">
        <f t="shared" si="1"/>
        <v>0.11075949367088607</v>
      </c>
      <c r="I10" t="s">
        <v>34</v>
      </c>
      <c r="J10">
        <v>7664</v>
      </c>
      <c r="K10">
        <v>652</v>
      </c>
      <c r="L10">
        <v>94</v>
      </c>
      <c r="M10">
        <v>62</v>
      </c>
      <c r="N10">
        <f t="shared" si="2"/>
        <v>0.14417177914110429</v>
      </c>
      <c r="O10">
        <f t="shared" si="3"/>
        <v>9.5092024539877307E-2</v>
      </c>
      <c r="P10" t="b">
        <f>N10&gt;F10</f>
        <v>0</v>
      </c>
      <c r="Q10" t="b">
        <f t="shared" si="4"/>
        <v>0</v>
      </c>
    </row>
    <row r="11" spans="1:17" x14ac:dyDescent="0.25">
      <c r="A11" t="s">
        <v>35</v>
      </c>
      <c r="B11">
        <v>8459</v>
      </c>
      <c r="C11" s="21">
        <v>691</v>
      </c>
      <c r="D11" s="21">
        <v>131</v>
      </c>
      <c r="E11">
        <v>60</v>
      </c>
      <c r="F11">
        <f t="shared" si="0"/>
        <v>0.18958031837916064</v>
      </c>
      <c r="G11">
        <f t="shared" si="1"/>
        <v>8.6830680173661356E-2</v>
      </c>
      <c r="I11" t="s">
        <v>35</v>
      </c>
      <c r="J11">
        <v>8434</v>
      </c>
      <c r="K11">
        <v>697</v>
      </c>
      <c r="L11">
        <v>120</v>
      </c>
      <c r="M11">
        <v>77</v>
      </c>
      <c r="N11">
        <f t="shared" si="2"/>
        <v>0.17216642754662842</v>
      </c>
      <c r="O11">
        <f t="shared" si="3"/>
        <v>0.11047345767575323</v>
      </c>
      <c r="P11" t="b">
        <f>N11&gt;F11</f>
        <v>0</v>
      </c>
      <c r="Q11" t="b">
        <f t="shared" si="4"/>
        <v>1</v>
      </c>
    </row>
    <row r="12" spans="1:17" x14ac:dyDescent="0.25">
      <c r="A12" t="s">
        <v>36</v>
      </c>
      <c r="B12">
        <v>10667</v>
      </c>
      <c r="C12" s="21">
        <v>861</v>
      </c>
      <c r="D12" s="21">
        <v>165</v>
      </c>
      <c r="E12">
        <v>97</v>
      </c>
      <c r="F12">
        <f t="shared" si="0"/>
        <v>0.19163763066202091</v>
      </c>
      <c r="G12">
        <f t="shared" si="1"/>
        <v>0.11265969802555169</v>
      </c>
      <c r="I12" t="s">
        <v>36</v>
      </c>
      <c r="J12">
        <v>10496</v>
      </c>
      <c r="K12">
        <v>860</v>
      </c>
      <c r="L12">
        <v>153</v>
      </c>
      <c r="M12">
        <v>98</v>
      </c>
      <c r="N12">
        <f t="shared" si="2"/>
        <v>0.17790697674418604</v>
      </c>
      <c r="O12">
        <f t="shared" si="3"/>
        <v>0.11395348837209303</v>
      </c>
      <c r="P12" t="b">
        <f>N12&gt;F12</f>
        <v>0</v>
      </c>
      <c r="Q12" t="b">
        <f t="shared" si="4"/>
        <v>1</v>
      </c>
    </row>
    <row r="13" spans="1:17" x14ac:dyDescent="0.25">
      <c r="A13" t="s">
        <v>37</v>
      </c>
      <c r="B13">
        <v>10660</v>
      </c>
      <c r="C13" s="21">
        <v>867</v>
      </c>
      <c r="D13" s="21">
        <v>196</v>
      </c>
      <c r="E13">
        <v>105</v>
      </c>
      <c r="F13">
        <f t="shared" si="0"/>
        <v>0.22606689734717417</v>
      </c>
      <c r="G13">
        <f t="shared" si="1"/>
        <v>0.12110726643598616</v>
      </c>
      <c r="I13" t="s">
        <v>37</v>
      </c>
      <c r="J13">
        <v>10551</v>
      </c>
      <c r="K13">
        <v>864</v>
      </c>
      <c r="L13">
        <v>143</v>
      </c>
      <c r="M13">
        <v>71</v>
      </c>
      <c r="N13">
        <f t="shared" si="2"/>
        <v>0.16550925925925927</v>
      </c>
      <c r="O13">
        <f t="shared" si="3"/>
        <v>8.217592592592593E-2</v>
      </c>
      <c r="P13" t="b">
        <f>N13&gt;F13</f>
        <v>0</v>
      </c>
      <c r="Q13" t="b">
        <f t="shared" si="4"/>
        <v>0</v>
      </c>
    </row>
    <row r="14" spans="1:17" x14ac:dyDescent="0.25">
      <c r="A14" t="s">
        <v>38</v>
      </c>
      <c r="B14">
        <v>9947</v>
      </c>
      <c r="C14" s="21">
        <v>838</v>
      </c>
      <c r="D14" s="21">
        <v>162</v>
      </c>
      <c r="E14">
        <v>92</v>
      </c>
      <c r="F14">
        <f t="shared" si="0"/>
        <v>0.19331742243436753</v>
      </c>
      <c r="G14">
        <f t="shared" si="1"/>
        <v>0.10978520286396182</v>
      </c>
      <c r="I14" t="s">
        <v>38</v>
      </c>
      <c r="J14">
        <v>9737</v>
      </c>
      <c r="K14">
        <v>801</v>
      </c>
      <c r="L14">
        <v>128</v>
      </c>
      <c r="M14">
        <v>70</v>
      </c>
      <c r="N14">
        <f t="shared" si="2"/>
        <v>0.15980024968789014</v>
      </c>
      <c r="O14">
        <f t="shared" si="3"/>
        <v>8.7390761548064924E-2</v>
      </c>
      <c r="P14" t="b">
        <f>N14&gt;F14</f>
        <v>0</v>
      </c>
      <c r="Q14" t="b">
        <f t="shared" si="4"/>
        <v>0</v>
      </c>
    </row>
    <row r="15" spans="1:17" x14ac:dyDescent="0.25">
      <c r="A15" t="s">
        <v>39</v>
      </c>
      <c r="B15">
        <v>8324</v>
      </c>
      <c r="C15" s="21">
        <v>665</v>
      </c>
      <c r="D15" s="21">
        <v>127</v>
      </c>
      <c r="E15">
        <v>56</v>
      </c>
      <c r="F15">
        <f t="shared" si="0"/>
        <v>0.19097744360902255</v>
      </c>
      <c r="G15">
        <f t="shared" si="1"/>
        <v>8.4210526315789472E-2</v>
      </c>
      <c r="I15" t="s">
        <v>39</v>
      </c>
      <c r="J15">
        <v>8176</v>
      </c>
      <c r="K15">
        <v>642</v>
      </c>
      <c r="L15">
        <v>122</v>
      </c>
      <c r="M15">
        <v>68</v>
      </c>
      <c r="N15">
        <f t="shared" si="2"/>
        <v>0.19003115264797507</v>
      </c>
      <c r="O15">
        <f t="shared" si="3"/>
        <v>0.1059190031152648</v>
      </c>
      <c r="P15" t="b">
        <f>N15&gt;F15</f>
        <v>0</v>
      </c>
      <c r="Q15" t="b">
        <f t="shared" si="4"/>
        <v>1</v>
      </c>
    </row>
    <row r="16" spans="1:17" x14ac:dyDescent="0.25">
      <c r="A16" t="s">
        <v>40</v>
      </c>
      <c r="B16">
        <v>9434</v>
      </c>
      <c r="C16" s="21">
        <v>673</v>
      </c>
      <c r="D16" s="21">
        <v>220</v>
      </c>
      <c r="E16">
        <v>122</v>
      </c>
      <c r="F16">
        <f t="shared" si="0"/>
        <v>0.32689450222882616</v>
      </c>
      <c r="G16">
        <f t="shared" si="1"/>
        <v>0.1812778603268945</v>
      </c>
      <c r="I16" t="s">
        <v>40</v>
      </c>
      <c r="J16">
        <v>9402</v>
      </c>
      <c r="K16">
        <v>697</v>
      </c>
      <c r="L16">
        <v>194</v>
      </c>
      <c r="M16">
        <v>94</v>
      </c>
      <c r="N16">
        <f t="shared" si="2"/>
        <v>0.27833572453371591</v>
      </c>
      <c r="O16">
        <f t="shared" si="3"/>
        <v>0.13486370157819225</v>
      </c>
      <c r="P16" t="b">
        <f>N16&gt;F16</f>
        <v>0</v>
      </c>
      <c r="Q16" t="b">
        <f t="shared" si="4"/>
        <v>0</v>
      </c>
    </row>
    <row r="17" spans="1:17" x14ac:dyDescent="0.25">
      <c r="A17" t="s">
        <v>41</v>
      </c>
      <c r="B17">
        <v>8687</v>
      </c>
      <c r="C17" s="21">
        <v>691</v>
      </c>
      <c r="D17" s="21">
        <v>176</v>
      </c>
      <c r="E17">
        <v>128</v>
      </c>
      <c r="F17">
        <f t="shared" si="0"/>
        <v>0.25470332850940663</v>
      </c>
      <c r="G17">
        <f t="shared" si="1"/>
        <v>0.18523878437047755</v>
      </c>
      <c r="I17" t="s">
        <v>41</v>
      </c>
      <c r="J17">
        <v>8669</v>
      </c>
      <c r="K17">
        <v>669</v>
      </c>
      <c r="L17">
        <v>127</v>
      </c>
      <c r="M17">
        <v>81</v>
      </c>
      <c r="N17">
        <f t="shared" si="2"/>
        <v>0.18983557548579971</v>
      </c>
      <c r="O17">
        <f t="shared" si="3"/>
        <v>0.1210762331838565</v>
      </c>
      <c r="P17" t="b">
        <f>N17&gt;F17</f>
        <v>0</v>
      </c>
      <c r="Q17" t="b">
        <f t="shared" si="4"/>
        <v>0</v>
      </c>
    </row>
    <row r="18" spans="1:17" x14ac:dyDescent="0.25">
      <c r="A18" t="s">
        <v>42</v>
      </c>
      <c r="B18">
        <v>8896</v>
      </c>
      <c r="C18" s="21">
        <v>708</v>
      </c>
      <c r="D18" s="21">
        <v>161</v>
      </c>
      <c r="E18">
        <v>104</v>
      </c>
      <c r="F18">
        <f t="shared" si="0"/>
        <v>0.22740112994350281</v>
      </c>
      <c r="G18">
        <f t="shared" si="1"/>
        <v>0.14689265536723164</v>
      </c>
      <c r="I18" t="s">
        <v>42</v>
      </c>
      <c r="J18">
        <v>8881</v>
      </c>
      <c r="K18">
        <v>693</v>
      </c>
      <c r="L18">
        <v>153</v>
      </c>
      <c r="M18">
        <v>101</v>
      </c>
      <c r="N18">
        <f t="shared" si="2"/>
        <v>0.22077922077922077</v>
      </c>
      <c r="O18">
        <f t="shared" si="3"/>
        <v>0.14574314574314573</v>
      </c>
      <c r="P18" t="b">
        <f>N18&gt;F18</f>
        <v>0</v>
      </c>
      <c r="Q18" t="b">
        <f t="shared" si="4"/>
        <v>0</v>
      </c>
    </row>
    <row r="19" spans="1:17" x14ac:dyDescent="0.25">
      <c r="A19" t="s">
        <v>43</v>
      </c>
      <c r="B19">
        <v>9535</v>
      </c>
      <c r="C19" s="21">
        <v>759</v>
      </c>
      <c r="D19" s="21">
        <v>233</v>
      </c>
      <c r="E19">
        <v>124</v>
      </c>
      <c r="F19">
        <f t="shared" si="0"/>
        <v>0.30698287220026349</v>
      </c>
      <c r="G19">
        <f t="shared" si="1"/>
        <v>0.16337285902503293</v>
      </c>
      <c r="I19" t="s">
        <v>43</v>
      </c>
      <c r="J19">
        <v>9655</v>
      </c>
      <c r="K19">
        <v>771</v>
      </c>
      <c r="L19">
        <v>213</v>
      </c>
      <c r="M19">
        <v>119</v>
      </c>
      <c r="N19">
        <f t="shared" si="2"/>
        <v>0.27626459143968873</v>
      </c>
      <c r="O19">
        <f t="shared" si="3"/>
        <v>0.15434500648508431</v>
      </c>
      <c r="P19" t="b">
        <f>N19&gt;F19</f>
        <v>0</v>
      </c>
      <c r="Q19" t="b">
        <f t="shared" si="4"/>
        <v>0</v>
      </c>
    </row>
    <row r="20" spans="1:17" x14ac:dyDescent="0.25">
      <c r="A20" t="s">
        <v>44</v>
      </c>
      <c r="B20">
        <v>9363</v>
      </c>
      <c r="C20" s="21">
        <v>736</v>
      </c>
      <c r="D20" s="21">
        <v>154</v>
      </c>
      <c r="E20">
        <v>91</v>
      </c>
      <c r="F20">
        <f t="shared" si="0"/>
        <v>0.20923913043478262</v>
      </c>
      <c r="G20">
        <f t="shared" si="1"/>
        <v>0.12364130434782608</v>
      </c>
      <c r="I20" t="s">
        <v>44</v>
      </c>
      <c r="J20">
        <v>9396</v>
      </c>
      <c r="K20">
        <v>736</v>
      </c>
      <c r="L20">
        <v>162</v>
      </c>
      <c r="M20">
        <v>120</v>
      </c>
      <c r="N20">
        <f t="shared" si="2"/>
        <v>0.22010869565217392</v>
      </c>
      <c r="O20">
        <f t="shared" si="3"/>
        <v>0.16304347826086957</v>
      </c>
      <c r="P20" t="b">
        <f>N20&gt;F20</f>
        <v>1</v>
      </c>
      <c r="Q20" t="b">
        <f t="shared" si="4"/>
        <v>1</v>
      </c>
    </row>
    <row r="21" spans="1:17" x14ac:dyDescent="0.25">
      <c r="A21" t="s">
        <v>45</v>
      </c>
      <c r="B21">
        <v>9327</v>
      </c>
      <c r="C21" s="21">
        <v>739</v>
      </c>
      <c r="D21" s="21">
        <v>196</v>
      </c>
      <c r="E21">
        <v>86</v>
      </c>
      <c r="F21">
        <f t="shared" si="0"/>
        <v>0.26522327469553453</v>
      </c>
      <c r="G21">
        <f t="shared" si="1"/>
        <v>0.11637347767253045</v>
      </c>
      <c r="I21" t="s">
        <v>45</v>
      </c>
      <c r="J21">
        <v>9262</v>
      </c>
      <c r="K21">
        <v>727</v>
      </c>
      <c r="L21">
        <v>201</v>
      </c>
      <c r="M21">
        <v>96</v>
      </c>
      <c r="N21">
        <f t="shared" si="2"/>
        <v>0.27647867950481431</v>
      </c>
      <c r="O21">
        <f t="shared" si="3"/>
        <v>0.13204951856946354</v>
      </c>
      <c r="P21" t="b">
        <f>N21&gt;F21</f>
        <v>1</v>
      </c>
      <c r="Q21" t="b">
        <f t="shared" si="4"/>
        <v>1</v>
      </c>
    </row>
    <row r="22" spans="1:17" x14ac:dyDescent="0.25">
      <c r="A22" t="s">
        <v>46</v>
      </c>
      <c r="B22">
        <v>9345</v>
      </c>
      <c r="C22" s="21">
        <v>734</v>
      </c>
      <c r="D22" s="21">
        <v>167</v>
      </c>
      <c r="E22">
        <v>75</v>
      </c>
      <c r="F22">
        <f t="shared" si="0"/>
        <v>0.22752043596730245</v>
      </c>
      <c r="G22">
        <f t="shared" si="1"/>
        <v>0.10217983651226158</v>
      </c>
      <c r="I22" t="s">
        <v>46</v>
      </c>
      <c r="J22">
        <v>9308</v>
      </c>
      <c r="K22">
        <v>728</v>
      </c>
      <c r="L22">
        <v>207</v>
      </c>
      <c r="M22">
        <v>67</v>
      </c>
      <c r="N22">
        <f t="shared" si="2"/>
        <v>0.28434065934065933</v>
      </c>
      <c r="O22">
        <f t="shared" si="3"/>
        <v>9.2032967032967039E-2</v>
      </c>
      <c r="P22" t="b">
        <f>N22&gt;F22</f>
        <v>1</v>
      </c>
      <c r="Q22" t="b">
        <f t="shared" si="4"/>
        <v>0</v>
      </c>
    </row>
    <row r="23" spans="1:17" x14ac:dyDescent="0.25">
      <c r="A23" t="s">
        <v>47</v>
      </c>
      <c r="B23">
        <v>8890</v>
      </c>
      <c r="C23" s="21">
        <v>706</v>
      </c>
      <c r="D23" s="21">
        <v>174</v>
      </c>
      <c r="E23">
        <v>101</v>
      </c>
      <c r="F23">
        <f t="shared" si="0"/>
        <v>0.24645892351274787</v>
      </c>
      <c r="G23">
        <f t="shared" si="1"/>
        <v>0.14305949008498584</v>
      </c>
      <c r="I23" t="s">
        <v>47</v>
      </c>
      <c r="J23">
        <v>8715</v>
      </c>
      <c r="K23">
        <v>722</v>
      </c>
      <c r="L23">
        <v>182</v>
      </c>
      <c r="M23">
        <v>123</v>
      </c>
      <c r="N23">
        <f t="shared" si="2"/>
        <v>0.25207756232686979</v>
      </c>
      <c r="O23">
        <f t="shared" si="3"/>
        <v>0.17036011080332411</v>
      </c>
      <c r="P23" t="b">
        <f>N23&gt;F23</f>
        <v>1</v>
      </c>
      <c r="Q23" t="b">
        <f t="shared" si="4"/>
        <v>1</v>
      </c>
    </row>
    <row r="24" spans="1:17" x14ac:dyDescent="0.25">
      <c r="A24" t="s">
        <v>48</v>
      </c>
      <c r="B24">
        <v>8460</v>
      </c>
      <c r="C24" s="21">
        <v>681</v>
      </c>
      <c r="D24" s="21">
        <v>156</v>
      </c>
      <c r="E24">
        <v>93</v>
      </c>
      <c r="F24">
        <f t="shared" si="0"/>
        <v>0.22907488986784141</v>
      </c>
      <c r="G24">
        <f t="shared" si="1"/>
        <v>0.13656387665198239</v>
      </c>
      <c r="I24" t="s">
        <v>48</v>
      </c>
      <c r="J24">
        <v>8448</v>
      </c>
      <c r="K24">
        <v>695</v>
      </c>
      <c r="L24">
        <v>142</v>
      </c>
      <c r="M24">
        <v>100</v>
      </c>
      <c r="N24">
        <f t="shared" si="2"/>
        <v>0.20431654676258992</v>
      </c>
      <c r="O24">
        <f t="shared" si="3"/>
        <v>0.14388489208633093</v>
      </c>
      <c r="P24" t="b">
        <f>N24&gt;F24</f>
        <v>0</v>
      </c>
      <c r="Q24" t="b">
        <f t="shared" si="4"/>
        <v>1</v>
      </c>
    </row>
    <row r="25" spans="1:17" x14ac:dyDescent="0.25">
      <c r="A25" t="s">
        <v>49</v>
      </c>
      <c r="B25">
        <v>8836</v>
      </c>
      <c r="C25" s="21">
        <v>693</v>
      </c>
      <c r="D25" s="21">
        <v>206</v>
      </c>
      <c r="E25">
        <v>67</v>
      </c>
      <c r="F25">
        <f t="shared" si="0"/>
        <v>0.29725829725829728</v>
      </c>
      <c r="G25">
        <f t="shared" si="1"/>
        <v>9.6681096681096687E-2</v>
      </c>
      <c r="I25" t="s">
        <v>49</v>
      </c>
      <c r="J25">
        <v>8836</v>
      </c>
      <c r="K25">
        <v>724</v>
      </c>
      <c r="L25">
        <v>182</v>
      </c>
      <c r="M25">
        <v>103</v>
      </c>
      <c r="N25">
        <f t="shared" si="2"/>
        <v>0.25138121546961328</v>
      </c>
      <c r="O25">
        <f t="shared" si="3"/>
        <v>0.14226519337016574</v>
      </c>
      <c r="P25" t="b">
        <f>N25&gt;F25</f>
        <v>0</v>
      </c>
      <c r="Q25" t="b">
        <f t="shared" si="4"/>
        <v>1</v>
      </c>
    </row>
    <row r="26" spans="1:17" x14ac:dyDescent="0.25">
      <c r="A26" t="s">
        <v>50</v>
      </c>
      <c r="B26">
        <v>9437</v>
      </c>
      <c r="C26">
        <v>788</v>
      </c>
      <c r="I26" t="s">
        <v>50</v>
      </c>
      <c r="J26">
        <v>9359</v>
      </c>
      <c r="K26">
        <v>789</v>
      </c>
    </row>
    <row r="27" spans="1:17" x14ac:dyDescent="0.25">
      <c r="A27" t="s">
        <v>51</v>
      </c>
      <c r="B27">
        <v>9420</v>
      </c>
      <c r="C27">
        <v>781</v>
      </c>
      <c r="I27" t="s">
        <v>51</v>
      </c>
      <c r="J27">
        <v>9427</v>
      </c>
      <c r="K27">
        <v>743</v>
      </c>
    </row>
    <row r="28" spans="1:17" x14ac:dyDescent="0.25">
      <c r="A28" t="s">
        <v>52</v>
      </c>
      <c r="B28">
        <v>9570</v>
      </c>
      <c r="C28">
        <v>805</v>
      </c>
      <c r="I28" t="s">
        <v>52</v>
      </c>
      <c r="J28">
        <v>9633</v>
      </c>
      <c r="K28">
        <v>808</v>
      </c>
    </row>
    <row r="29" spans="1:17" x14ac:dyDescent="0.25">
      <c r="A29" t="s">
        <v>53</v>
      </c>
      <c r="B29">
        <v>9921</v>
      </c>
      <c r="C29">
        <v>830</v>
      </c>
      <c r="I29" t="s">
        <v>53</v>
      </c>
      <c r="J29">
        <v>9842</v>
      </c>
      <c r="K29">
        <v>831</v>
      </c>
    </row>
    <row r="30" spans="1:17" x14ac:dyDescent="0.25">
      <c r="A30" t="s">
        <v>54</v>
      </c>
      <c r="B30">
        <v>9424</v>
      </c>
      <c r="C30">
        <v>781</v>
      </c>
      <c r="I30" t="s">
        <v>54</v>
      </c>
      <c r="J30">
        <v>9272</v>
      </c>
      <c r="K30">
        <v>767</v>
      </c>
    </row>
    <row r="31" spans="1:17" x14ac:dyDescent="0.25">
      <c r="A31" t="s">
        <v>55</v>
      </c>
      <c r="B31">
        <v>9010</v>
      </c>
      <c r="C31">
        <v>756</v>
      </c>
      <c r="I31" t="s">
        <v>55</v>
      </c>
      <c r="J31">
        <v>8969</v>
      </c>
      <c r="K31">
        <v>760</v>
      </c>
    </row>
    <row r="32" spans="1:17" x14ac:dyDescent="0.25">
      <c r="A32" t="s">
        <v>56</v>
      </c>
      <c r="B32">
        <v>9656</v>
      </c>
      <c r="C32">
        <v>825</v>
      </c>
      <c r="I32" t="s">
        <v>56</v>
      </c>
      <c r="J32">
        <v>9697</v>
      </c>
      <c r="K32">
        <v>850</v>
      </c>
    </row>
    <row r="33" spans="1:13" x14ac:dyDescent="0.25">
      <c r="A33" t="s">
        <v>57</v>
      </c>
      <c r="B33">
        <v>10419</v>
      </c>
      <c r="C33">
        <v>874</v>
      </c>
      <c r="I33" t="s">
        <v>57</v>
      </c>
      <c r="J33">
        <v>10445</v>
      </c>
      <c r="K33">
        <v>851</v>
      </c>
    </row>
    <row r="34" spans="1:13" x14ac:dyDescent="0.25">
      <c r="A34" t="s">
        <v>58</v>
      </c>
      <c r="B34">
        <v>9880</v>
      </c>
      <c r="C34">
        <v>830</v>
      </c>
      <c r="I34" t="s">
        <v>58</v>
      </c>
      <c r="J34">
        <v>9931</v>
      </c>
      <c r="K34">
        <v>831</v>
      </c>
    </row>
    <row r="35" spans="1:13" x14ac:dyDescent="0.25">
      <c r="A35" t="s">
        <v>59</v>
      </c>
      <c r="B35">
        <v>10134</v>
      </c>
      <c r="C35">
        <v>801</v>
      </c>
      <c r="I35" t="s">
        <v>59</v>
      </c>
      <c r="J35">
        <v>10042</v>
      </c>
      <c r="K35">
        <v>802</v>
      </c>
    </row>
    <row r="36" spans="1:13" x14ac:dyDescent="0.25">
      <c r="A36" t="s">
        <v>60</v>
      </c>
      <c r="B36">
        <v>9717</v>
      </c>
      <c r="C36">
        <v>814</v>
      </c>
      <c r="I36" t="s">
        <v>60</v>
      </c>
      <c r="J36">
        <v>9721</v>
      </c>
      <c r="K36">
        <v>829</v>
      </c>
    </row>
    <row r="37" spans="1:13" x14ac:dyDescent="0.25">
      <c r="A37" t="s">
        <v>61</v>
      </c>
      <c r="B37">
        <v>9192</v>
      </c>
      <c r="C37">
        <v>735</v>
      </c>
      <c r="I37" t="s">
        <v>61</v>
      </c>
      <c r="J37">
        <v>9304</v>
      </c>
      <c r="K37">
        <v>770</v>
      </c>
    </row>
    <row r="38" spans="1:13" x14ac:dyDescent="0.25">
      <c r="A38" t="s">
        <v>62</v>
      </c>
      <c r="B38">
        <v>8630</v>
      </c>
      <c r="C38">
        <v>743</v>
      </c>
      <c r="I38" t="s">
        <v>62</v>
      </c>
      <c r="J38">
        <v>8668</v>
      </c>
      <c r="K38">
        <v>724</v>
      </c>
    </row>
    <row r="39" spans="1:13" x14ac:dyDescent="0.25">
      <c r="A39" t="s">
        <v>63</v>
      </c>
      <c r="B39">
        <v>8970</v>
      </c>
      <c r="C39">
        <v>722</v>
      </c>
      <c r="I39" t="s">
        <v>63</v>
      </c>
      <c r="J39">
        <v>8988</v>
      </c>
      <c r="K39">
        <v>710</v>
      </c>
    </row>
    <row r="40" spans="1:13" x14ac:dyDescent="0.25">
      <c r="A40" t="s">
        <v>64</v>
      </c>
      <c r="B40" s="7">
        <f>SUM(B3:B39)</f>
        <v>345543</v>
      </c>
      <c r="C40" s="7">
        <f>SUM(C3:C39)</f>
        <v>28378</v>
      </c>
      <c r="D40" s="7">
        <f>SUM(D3:D39)</f>
        <v>3785</v>
      </c>
      <c r="E40" s="7">
        <f>SUM(E3:E39)</f>
        <v>2033</v>
      </c>
      <c r="F40" s="7"/>
      <c r="G40" s="7"/>
      <c r="H40" s="7"/>
      <c r="I40" s="7"/>
      <c r="J40" s="7">
        <f>SUM(J3:J39)</f>
        <v>344660</v>
      </c>
      <c r="K40" s="7">
        <f>SUM(K3:K39)</f>
        <v>28325</v>
      </c>
      <c r="L40" s="7">
        <f>SUM(L3:L39)</f>
        <v>3423</v>
      </c>
      <c r="M40" s="7">
        <f>SUM(M3:M39)</f>
        <v>1945</v>
      </c>
    </row>
    <row r="41" spans="1:13" x14ac:dyDescent="0.25">
      <c r="B41" s="12"/>
      <c r="J41" s="12"/>
    </row>
    <row r="43" spans="1:13" x14ac:dyDescent="0.25">
      <c r="H43" s="13"/>
    </row>
    <row r="44" spans="1:13" x14ac:dyDescent="0.25">
      <c r="H44" s="13"/>
    </row>
    <row r="45" spans="1:13" ht="29.25" customHeight="1" x14ac:dyDescent="0.25">
      <c r="B45" s="2" t="s">
        <v>64</v>
      </c>
      <c r="C45" s="2" t="s">
        <v>65</v>
      </c>
      <c r="D45" s="2" t="s">
        <v>66</v>
      </c>
      <c r="E45" s="2" t="s">
        <v>70</v>
      </c>
      <c r="F45" s="2" t="s">
        <v>67</v>
      </c>
      <c r="G45" s="2"/>
      <c r="H45" s="10" t="s">
        <v>71</v>
      </c>
      <c r="I45" s="10" t="s">
        <v>68</v>
      </c>
      <c r="J45" s="10" t="s">
        <v>69</v>
      </c>
      <c r="K45" s="10" t="s">
        <v>72</v>
      </c>
    </row>
    <row r="46" spans="1:13" x14ac:dyDescent="0.25">
      <c r="A46" t="s">
        <v>23</v>
      </c>
      <c r="B46" s="14">
        <f>B40+J40</f>
        <v>690203</v>
      </c>
      <c r="C46" s="2">
        <v>0.5</v>
      </c>
      <c r="D46" s="15">
        <v>0.5</v>
      </c>
      <c r="E46" s="16">
        <f>C46*D46 *((1/B46))</f>
        <v>3.6221227667802082E-7</v>
      </c>
      <c r="F46" s="18">
        <f>SQRT(E46)</f>
        <v>6.0184074029432473E-4</v>
      </c>
      <c r="G46" s="18"/>
      <c r="H46" s="17">
        <f>F46*1.96</f>
        <v>1.1796078509768765E-3</v>
      </c>
      <c r="I46" s="18">
        <f>C46-H46</f>
        <v>0.49882039214902313</v>
      </c>
      <c r="J46" s="18">
        <f>C46+H46</f>
        <v>0.50117960785097693</v>
      </c>
      <c r="K46" s="19">
        <f>B40/B46</f>
        <v>0.50063966688061334</v>
      </c>
    </row>
    <row r="47" spans="1:13" x14ac:dyDescent="0.25">
      <c r="A47" t="s">
        <v>24</v>
      </c>
      <c r="B47" s="14">
        <f>C40+K40</f>
        <v>56703</v>
      </c>
      <c r="C47" s="2">
        <v>0.5</v>
      </c>
      <c r="D47" s="15">
        <v>0.5</v>
      </c>
      <c r="E47" s="16">
        <f>C47*D47 *((1/B47))</f>
        <v>4.4089377987055356E-6</v>
      </c>
      <c r="F47" s="18">
        <f>SQRT(E47)</f>
        <v>2.0997470796992519E-3</v>
      </c>
      <c r="G47" s="18"/>
      <c r="H47" s="17">
        <f>F47*1.96</f>
        <v>4.1155042762105335E-3</v>
      </c>
      <c r="I47" s="18">
        <f>C47-H47</f>
        <v>0.49588449572378945</v>
      </c>
      <c r="J47" s="18">
        <f>C47+H47</f>
        <v>0.50411550427621055</v>
      </c>
      <c r="K47" s="19">
        <f>C40/B47</f>
        <v>0.50046734740666277</v>
      </c>
    </row>
    <row r="49" spans="1:9" x14ac:dyDescent="0.25">
      <c r="A49" t="s">
        <v>15</v>
      </c>
    </row>
    <row r="50" spans="1:9" x14ac:dyDescent="0.25">
      <c r="C50" s="11"/>
    </row>
    <row r="55" spans="1:9" x14ac:dyDescent="0.25">
      <c r="B55" t="s">
        <v>24</v>
      </c>
      <c r="C55" t="s">
        <v>25</v>
      </c>
      <c r="D55" t="s">
        <v>26</v>
      </c>
    </row>
    <row r="56" spans="1:9" x14ac:dyDescent="0.25">
      <c r="A56" t="s">
        <v>75</v>
      </c>
      <c r="B56">
        <f>SUM(C3:C25)</f>
        <v>17293</v>
      </c>
      <c r="C56">
        <f>SUM(D3:D25)</f>
        <v>3785</v>
      </c>
      <c r="D56">
        <f>SUM(E3:E25)</f>
        <v>2033</v>
      </c>
    </row>
    <row r="57" spans="1:9" x14ac:dyDescent="0.25">
      <c r="A57" t="s">
        <v>76</v>
      </c>
      <c r="B57">
        <f>SUM(K3:K25)</f>
        <v>17260</v>
      </c>
      <c r="C57">
        <f>SUM(L3:L25)</f>
        <v>3423</v>
      </c>
      <c r="D57">
        <f>SUM(M3:M25)</f>
        <v>1945</v>
      </c>
    </row>
    <row r="58" spans="1:9" x14ac:dyDescent="0.25">
      <c r="A58" t="s">
        <v>64</v>
      </c>
      <c r="B58" s="20">
        <f>SUM(B56:B57)</f>
        <v>34553</v>
      </c>
      <c r="C58" s="20">
        <f>SUM(C56:C57)</f>
        <v>7208</v>
      </c>
      <c r="D58">
        <f>SUM(D56:D57)</f>
        <v>3978</v>
      </c>
    </row>
    <row r="59" spans="1:9" x14ac:dyDescent="0.25">
      <c r="D59" s="3"/>
      <c r="I59" s="19"/>
    </row>
    <row r="60" spans="1:9" x14ac:dyDescent="0.25">
      <c r="B60" s="2" t="s">
        <v>84</v>
      </c>
      <c r="C60" s="2" t="s">
        <v>85</v>
      </c>
      <c r="D60" s="23" t="s">
        <v>86</v>
      </c>
    </row>
    <row r="61" spans="1:9" x14ac:dyDescent="0.25">
      <c r="A61" t="s">
        <v>79</v>
      </c>
      <c r="B61">
        <f>C57/B57</f>
        <v>0.19831981460023174</v>
      </c>
      <c r="C61">
        <f>C56/B56</f>
        <v>0.2188746891805933</v>
      </c>
      <c r="D61" s="22">
        <f>B61-C61</f>
        <v>-2.0554874580361565E-2</v>
      </c>
    </row>
    <row r="62" spans="1:9" x14ac:dyDescent="0.25">
      <c r="A62" t="s">
        <v>80</v>
      </c>
      <c r="B62">
        <f>D57/B57</f>
        <v>0.1126882966396292</v>
      </c>
      <c r="C62">
        <f>D56/B56</f>
        <v>0.11756201931417337</v>
      </c>
      <c r="D62" s="22">
        <f>B62-C62</f>
        <v>-4.8737226745441675E-3</v>
      </c>
    </row>
    <row r="63" spans="1:9" x14ac:dyDescent="0.25">
      <c r="D63" s="3"/>
    </row>
    <row r="64" spans="1:9" x14ac:dyDescent="0.25">
      <c r="D64" s="3"/>
    </row>
    <row r="65" spans="1:8" x14ac:dyDescent="0.25">
      <c r="A65" t="s">
        <v>77</v>
      </c>
      <c r="B65" t="s">
        <v>78</v>
      </c>
      <c r="C65" t="s">
        <v>81</v>
      </c>
      <c r="D65" t="s">
        <v>82</v>
      </c>
      <c r="E65" t="s">
        <v>83</v>
      </c>
    </row>
    <row r="66" spans="1:8" x14ac:dyDescent="0.25">
      <c r="A66" s="19">
        <f>(C58/B58)</f>
        <v>0.20860706740369866</v>
      </c>
      <c r="B66" s="19">
        <f>SQRT(A66*(1-A66) * (1/B56 + 1/B57))</f>
        <v>4.3716753852259364E-3</v>
      </c>
      <c r="C66" s="19">
        <f>B66*1.96</f>
        <v>8.5684837550428355E-3</v>
      </c>
      <c r="D66" s="19">
        <f>D61-C66</f>
        <v>-2.9123358335404401E-2</v>
      </c>
      <c r="E66" s="19">
        <f>D61+C66</f>
        <v>-1.198639082531873E-2</v>
      </c>
    </row>
    <row r="67" spans="1:8" x14ac:dyDescent="0.25">
      <c r="A67" s="19">
        <f>(D58/B58)</f>
        <v>0.11512748531241861</v>
      </c>
      <c r="B67" s="19">
        <f>SQRT(A67*(1-A67) * (1/B56 + 1/B57))</f>
        <v>3.4341335129324238E-3</v>
      </c>
      <c r="C67" s="19">
        <f>B67*1.96</f>
        <v>6.7309016853475505E-3</v>
      </c>
      <c r="D67" s="19">
        <f>D62-C67</f>
        <v>-1.1604624359891718E-2</v>
      </c>
      <c r="E67" s="19">
        <f>D62+C67</f>
        <v>1.857179010803383E-3</v>
      </c>
    </row>
    <row r="71" spans="1:8" x14ac:dyDescent="0.25">
      <c r="H71" s="19"/>
    </row>
  </sheetData>
  <pageMargins left="0.7" right="0.7" top="0.75" bottom="0.75" header="0.3" footer="0.3"/>
  <pageSetup orientation="portrait" r:id="rId1"/>
  <ignoredErrors>
    <ignoredError sqref="B56:B5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7"/>
  <sheetViews>
    <sheetView workbookViewId="0">
      <selection activeCell="E15" sqref="E15"/>
    </sheetView>
  </sheetViews>
  <sheetFormatPr defaultRowHeight="15" x14ac:dyDescent="0.25"/>
  <cols>
    <col min="1" max="1" width="12.7109375" customWidth="1"/>
    <col min="2" max="3" width="6.5703125" bestFit="1" customWidth="1"/>
    <col min="5" max="6" width="6.5703125" bestFit="1" customWidth="1"/>
    <col min="8" max="8" width="9.7109375" customWidth="1"/>
    <col min="9" max="9" width="10.7109375" customWidth="1"/>
    <col min="13" max="13" width="16.28515625" bestFit="1" customWidth="1"/>
    <col min="15" max="15" width="15.5703125" bestFit="1" customWidth="1"/>
  </cols>
  <sheetData>
    <row r="2" spans="1:15" x14ac:dyDescent="0.25">
      <c r="B2" s="26" t="s">
        <v>73</v>
      </c>
      <c r="C2" s="26"/>
      <c r="E2" s="26" t="s">
        <v>74</v>
      </c>
      <c r="F2" s="26"/>
      <c r="H2" s="26" t="s">
        <v>90</v>
      </c>
      <c r="I2" s="26"/>
      <c r="N2" t="s">
        <v>91</v>
      </c>
      <c r="O2" t="s">
        <v>92</v>
      </c>
    </row>
    <row r="3" spans="1:15" x14ac:dyDescent="0.25">
      <c r="A3" t="s">
        <v>22</v>
      </c>
      <c r="B3" s="2" t="s">
        <v>88</v>
      </c>
      <c r="C3" s="2" t="s">
        <v>89</v>
      </c>
      <c r="D3" s="2"/>
      <c r="E3" s="2" t="s">
        <v>88</v>
      </c>
      <c r="F3" s="2" t="s">
        <v>89</v>
      </c>
      <c r="H3" s="2" t="s">
        <v>88</v>
      </c>
      <c r="I3" s="2" t="s">
        <v>89</v>
      </c>
      <c r="M3" t="s">
        <v>79</v>
      </c>
    </row>
    <row r="4" spans="1:15" x14ac:dyDescent="0.25">
      <c r="A4" t="s">
        <v>27</v>
      </c>
      <c r="B4" s="18">
        <v>0.1950509461426492</v>
      </c>
      <c r="C4" s="18">
        <v>0.10189228529839883</v>
      </c>
      <c r="D4" s="18"/>
      <c r="E4" s="18">
        <v>0.15306122448979592</v>
      </c>
      <c r="F4" s="18">
        <v>4.9562682215743441E-2</v>
      </c>
      <c r="H4" t="b">
        <v>0</v>
      </c>
      <c r="I4" t="b">
        <v>0</v>
      </c>
      <c r="M4" t="s">
        <v>80</v>
      </c>
    </row>
    <row r="5" spans="1:15" x14ac:dyDescent="0.25">
      <c r="A5" t="s">
        <v>28</v>
      </c>
      <c r="B5" s="18">
        <v>0.18870346598202825</v>
      </c>
      <c r="C5" s="18">
        <v>8.9858793324775352E-2</v>
      </c>
      <c r="D5" s="18"/>
      <c r="E5" s="18">
        <v>0.14777070063694267</v>
      </c>
      <c r="F5" s="18">
        <v>0.11592356687898089</v>
      </c>
      <c r="H5" t="b">
        <v>0</v>
      </c>
      <c r="I5" t="b">
        <v>1</v>
      </c>
    </row>
    <row r="6" spans="1:15" x14ac:dyDescent="0.25">
      <c r="A6" t="s">
        <v>29</v>
      </c>
      <c r="B6" s="18">
        <v>0.18371837183718373</v>
      </c>
      <c r="C6" s="18">
        <v>0.10451045104510451</v>
      </c>
      <c r="D6" s="18"/>
      <c r="E6" s="18">
        <v>0.16402714932126697</v>
      </c>
      <c r="F6" s="18">
        <v>8.9366515837104074E-2</v>
      </c>
      <c r="H6" t="b">
        <v>0</v>
      </c>
      <c r="I6" t="b">
        <v>0</v>
      </c>
    </row>
    <row r="7" spans="1:15" x14ac:dyDescent="0.25">
      <c r="A7" t="s">
        <v>30</v>
      </c>
      <c r="B7" s="18">
        <v>0.18660287081339713</v>
      </c>
      <c r="C7" s="18">
        <v>0.1255980861244019</v>
      </c>
      <c r="D7" s="18"/>
      <c r="E7" s="18">
        <v>0.16686819830713423</v>
      </c>
      <c r="F7" s="18">
        <v>0.11124546553808948</v>
      </c>
      <c r="H7" t="b">
        <v>0</v>
      </c>
      <c r="I7" t="b">
        <v>0</v>
      </c>
    </row>
    <row r="8" spans="1:15" x14ac:dyDescent="0.25">
      <c r="A8" t="s">
        <v>31</v>
      </c>
      <c r="B8" s="18">
        <v>0.19474313022700118</v>
      </c>
      <c r="C8" s="18">
        <v>7.6463560334528072E-2</v>
      </c>
      <c r="D8" s="18"/>
      <c r="E8" s="18">
        <v>0.16826923076923078</v>
      </c>
      <c r="F8" s="18">
        <v>0.11298076923076923</v>
      </c>
      <c r="H8" t="b">
        <v>0</v>
      </c>
      <c r="I8" t="b">
        <v>1</v>
      </c>
    </row>
    <row r="9" spans="1:15" x14ac:dyDescent="0.25">
      <c r="A9" t="s">
        <v>32</v>
      </c>
      <c r="B9" s="18">
        <v>0.16767922235722965</v>
      </c>
      <c r="C9" s="18">
        <v>9.9635479951397321E-2</v>
      </c>
      <c r="D9" s="18"/>
      <c r="E9" s="18">
        <v>0.16370558375634517</v>
      </c>
      <c r="F9" s="18">
        <v>7.7411167512690351E-2</v>
      </c>
      <c r="H9" t="b">
        <v>0</v>
      </c>
      <c r="I9" t="b">
        <v>0</v>
      </c>
    </row>
    <row r="10" spans="1:15" x14ac:dyDescent="0.25">
      <c r="A10" t="s">
        <v>33</v>
      </c>
      <c r="B10" s="18">
        <v>0.19518716577540107</v>
      </c>
      <c r="C10" s="18">
        <v>0.10160427807486631</v>
      </c>
      <c r="D10" s="18"/>
      <c r="E10" s="18">
        <v>0.16282051282051282</v>
      </c>
      <c r="F10" s="18">
        <v>5.6410256410256411E-2</v>
      </c>
      <c r="H10" t="b">
        <v>0</v>
      </c>
      <c r="I10" t="b">
        <v>0</v>
      </c>
    </row>
    <row r="11" spans="1:15" x14ac:dyDescent="0.25">
      <c r="A11" t="s">
        <v>34</v>
      </c>
      <c r="B11" s="18">
        <v>0.17405063291139242</v>
      </c>
      <c r="C11" s="18">
        <v>0.11075949367088607</v>
      </c>
      <c r="D11" s="18"/>
      <c r="E11" s="18">
        <v>0.14417177914110429</v>
      </c>
      <c r="F11" s="18">
        <v>9.5092024539877307E-2</v>
      </c>
      <c r="H11" t="b">
        <v>0</v>
      </c>
      <c r="I11" t="b">
        <v>0</v>
      </c>
    </row>
    <row r="12" spans="1:15" x14ac:dyDescent="0.25">
      <c r="A12" t="s">
        <v>35</v>
      </c>
      <c r="B12" s="18">
        <v>0.18958031837916064</v>
      </c>
      <c r="C12" s="18">
        <v>8.6830680173661356E-2</v>
      </c>
      <c r="D12" s="18"/>
      <c r="E12" s="18">
        <v>0.17216642754662842</v>
      </c>
      <c r="F12" s="18">
        <v>0.11047345767575323</v>
      </c>
      <c r="H12" t="b">
        <v>0</v>
      </c>
      <c r="I12" t="b">
        <v>1</v>
      </c>
    </row>
    <row r="13" spans="1:15" x14ac:dyDescent="0.25">
      <c r="A13" t="s">
        <v>36</v>
      </c>
      <c r="B13" s="18">
        <v>0.19163763066202091</v>
      </c>
      <c r="C13" s="18">
        <v>0.11265969802555169</v>
      </c>
      <c r="D13" s="18"/>
      <c r="E13" s="18">
        <v>0.17790697674418604</v>
      </c>
      <c r="F13" s="18">
        <v>0.11395348837209303</v>
      </c>
      <c r="H13" t="b">
        <v>0</v>
      </c>
      <c r="I13" t="b">
        <v>1</v>
      </c>
    </row>
    <row r="14" spans="1:15" x14ac:dyDescent="0.25">
      <c r="A14" t="s">
        <v>37</v>
      </c>
      <c r="B14" s="18">
        <v>0.22606689734717417</v>
      </c>
      <c r="C14" s="18">
        <v>0.12110726643598616</v>
      </c>
      <c r="D14" s="18"/>
      <c r="E14" s="18">
        <v>0.16550925925925927</v>
      </c>
      <c r="F14" s="18">
        <v>8.217592592592593E-2</v>
      </c>
      <c r="H14" t="b">
        <v>0</v>
      </c>
      <c r="I14" t="b">
        <v>0</v>
      </c>
    </row>
    <row r="15" spans="1:15" x14ac:dyDescent="0.25">
      <c r="A15" t="s">
        <v>38</v>
      </c>
      <c r="B15" s="18">
        <v>0.19331742243436753</v>
      </c>
      <c r="C15" s="18">
        <v>0.10978520286396182</v>
      </c>
      <c r="D15" s="18"/>
      <c r="E15" s="18">
        <v>0.15980024968789014</v>
      </c>
      <c r="F15" s="18">
        <v>8.7390761548064924E-2</v>
      </c>
      <c r="H15" t="b">
        <v>0</v>
      </c>
      <c r="I15" t="b">
        <v>0</v>
      </c>
    </row>
    <row r="16" spans="1:15" x14ac:dyDescent="0.25">
      <c r="A16" t="s">
        <v>39</v>
      </c>
      <c r="B16" s="18">
        <v>0.19097744360902255</v>
      </c>
      <c r="C16" s="18">
        <v>8.4210526315789472E-2</v>
      </c>
      <c r="D16" s="18"/>
      <c r="E16" s="18">
        <v>0.19003115264797507</v>
      </c>
      <c r="F16" s="18">
        <v>0.1059190031152648</v>
      </c>
      <c r="H16" t="b">
        <v>0</v>
      </c>
      <c r="I16" t="b">
        <v>1</v>
      </c>
    </row>
    <row r="17" spans="1:9" x14ac:dyDescent="0.25">
      <c r="A17" t="s">
        <v>40</v>
      </c>
      <c r="B17" s="18">
        <v>0.32689450222882616</v>
      </c>
      <c r="C17" s="18">
        <v>0.1812778603268945</v>
      </c>
      <c r="D17" s="18"/>
      <c r="E17" s="18">
        <v>0.27833572453371591</v>
      </c>
      <c r="F17" s="18">
        <v>0.13486370157819225</v>
      </c>
      <c r="H17" t="b">
        <v>0</v>
      </c>
      <c r="I17" t="b">
        <v>0</v>
      </c>
    </row>
    <row r="18" spans="1:9" x14ac:dyDescent="0.25">
      <c r="A18" t="s">
        <v>41</v>
      </c>
      <c r="B18" s="18">
        <v>0.25470332850940663</v>
      </c>
      <c r="C18" s="18">
        <v>0.18523878437047755</v>
      </c>
      <c r="D18" s="18"/>
      <c r="E18" s="18">
        <v>0.18983557548579971</v>
      </c>
      <c r="F18" s="18">
        <v>0.1210762331838565</v>
      </c>
      <c r="H18" t="b">
        <v>0</v>
      </c>
      <c r="I18" t="b">
        <v>0</v>
      </c>
    </row>
    <row r="19" spans="1:9" x14ac:dyDescent="0.25">
      <c r="A19" t="s">
        <v>42</v>
      </c>
      <c r="B19" s="18">
        <v>0.22740112994350281</v>
      </c>
      <c r="C19" s="18">
        <v>0.14689265536723164</v>
      </c>
      <c r="D19" s="18"/>
      <c r="E19" s="18">
        <v>0.22077922077922077</v>
      </c>
      <c r="F19" s="18">
        <v>0.14574314574314573</v>
      </c>
      <c r="H19" t="b">
        <v>0</v>
      </c>
      <c r="I19" t="b">
        <v>0</v>
      </c>
    </row>
    <row r="20" spans="1:9" x14ac:dyDescent="0.25">
      <c r="A20" t="s">
        <v>43</v>
      </c>
      <c r="B20" s="18">
        <v>0.30698287220026349</v>
      </c>
      <c r="C20" s="18">
        <v>0.16337285902503293</v>
      </c>
      <c r="D20" s="18"/>
      <c r="E20" s="18">
        <v>0.27626459143968873</v>
      </c>
      <c r="F20" s="18">
        <v>0.15434500648508431</v>
      </c>
      <c r="H20" t="b">
        <v>0</v>
      </c>
      <c r="I20" t="b">
        <v>0</v>
      </c>
    </row>
    <row r="21" spans="1:9" x14ac:dyDescent="0.25">
      <c r="A21" t="s">
        <v>44</v>
      </c>
      <c r="B21" s="18">
        <v>0.20923913043478262</v>
      </c>
      <c r="C21" s="18">
        <v>0.12364130434782608</v>
      </c>
      <c r="D21" s="18"/>
      <c r="E21" s="18">
        <v>0.22010869565217392</v>
      </c>
      <c r="F21" s="18">
        <v>0.16304347826086957</v>
      </c>
      <c r="H21" t="b">
        <v>1</v>
      </c>
      <c r="I21" t="b">
        <v>1</v>
      </c>
    </row>
    <row r="22" spans="1:9" x14ac:dyDescent="0.25">
      <c r="A22" t="s">
        <v>45</v>
      </c>
      <c r="B22" s="18">
        <v>0.26522327469553453</v>
      </c>
      <c r="C22" s="18">
        <v>0.11637347767253045</v>
      </c>
      <c r="D22" s="18"/>
      <c r="E22" s="18">
        <v>0.27647867950481431</v>
      </c>
      <c r="F22" s="18">
        <v>0.13204951856946354</v>
      </c>
      <c r="H22" t="b">
        <v>1</v>
      </c>
      <c r="I22" t="b">
        <v>1</v>
      </c>
    </row>
    <row r="23" spans="1:9" x14ac:dyDescent="0.25">
      <c r="A23" t="s">
        <v>46</v>
      </c>
      <c r="B23" s="18">
        <v>0.22752043596730245</v>
      </c>
      <c r="C23" s="18">
        <v>0.10217983651226158</v>
      </c>
      <c r="D23" s="18"/>
      <c r="E23" s="18">
        <v>0.28434065934065933</v>
      </c>
      <c r="F23" s="18">
        <v>9.2032967032967039E-2</v>
      </c>
      <c r="H23" t="b">
        <v>1</v>
      </c>
      <c r="I23" t="b">
        <v>0</v>
      </c>
    </row>
    <row r="24" spans="1:9" x14ac:dyDescent="0.25">
      <c r="A24" t="s">
        <v>47</v>
      </c>
      <c r="B24" s="18">
        <v>0.24645892351274787</v>
      </c>
      <c r="C24" s="18">
        <v>0.14305949008498584</v>
      </c>
      <c r="D24" s="18"/>
      <c r="E24" s="18">
        <v>0.25207756232686979</v>
      </c>
      <c r="F24" s="18">
        <v>0.17036011080332411</v>
      </c>
      <c r="H24" t="b">
        <v>1</v>
      </c>
      <c r="I24" t="b">
        <v>1</v>
      </c>
    </row>
    <row r="25" spans="1:9" x14ac:dyDescent="0.25">
      <c r="A25" t="s">
        <v>48</v>
      </c>
      <c r="B25" s="18">
        <v>0.22907488986784141</v>
      </c>
      <c r="C25" s="18">
        <v>0.13656387665198239</v>
      </c>
      <c r="D25" s="18"/>
      <c r="E25" s="18">
        <v>0.20431654676258992</v>
      </c>
      <c r="F25" s="18">
        <v>0.14388489208633093</v>
      </c>
      <c r="H25" t="b">
        <v>0</v>
      </c>
      <c r="I25" t="b">
        <v>1</v>
      </c>
    </row>
    <row r="26" spans="1:9" x14ac:dyDescent="0.25">
      <c r="A26" t="s">
        <v>49</v>
      </c>
      <c r="B26" s="18">
        <v>0.29725829725829728</v>
      </c>
      <c r="C26" s="18">
        <v>9.6681096681096687E-2</v>
      </c>
      <c r="D26" s="18"/>
      <c r="E26" s="18">
        <v>0.25138121546961328</v>
      </c>
      <c r="F26" s="18">
        <v>0.14226519337016574</v>
      </c>
      <c r="H26" t="b">
        <v>0</v>
      </c>
      <c r="I26" t="b">
        <v>1</v>
      </c>
    </row>
    <row r="27" spans="1:9" ht="18.75" x14ac:dyDescent="0.3">
      <c r="H27" s="27">
        <v>4</v>
      </c>
      <c r="I27" s="27">
        <v>10</v>
      </c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A25" sqref="A3:A25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8" bestFit="1" customWidth="1"/>
    <col min="4" max="4" width="11.7109375" bestFit="1" customWidth="1"/>
    <col min="5" max="5" width="9.7109375" bestFit="1" customWidth="1"/>
    <col min="7" max="7" width="12.140625" bestFit="1" customWidth="1"/>
    <col min="8" max="8" width="10.42578125" bestFit="1" customWidth="1"/>
    <col min="9" max="9" width="8" bestFit="1" customWidth="1"/>
    <col min="10" max="10" width="11.7109375" bestFit="1" customWidth="1"/>
    <col min="11" max="11" width="9.7109375" bestFit="1" customWidth="1"/>
  </cols>
  <sheetData>
    <row r="1" spans="1:11" x14ac:dyDescent="0.25">
      <c r="A1" s="26" t="s">
        <v>73</v>
      </c>
      <c r="B1" s="26"/>
      <c r="C1" s="26"/>
      <c r="D1" s="26"/>
      <c r="E1" s="26"/>
      <c r="G1" s="26" t="s">
        <v>74</v>
      </c>
      <c r="H1" s="26"/>
      <c r="I1" s="26"/>
      <c r="J1" s="26"/>
      <c r="K1" s="26"/>
    </row>
    <row r="2" spans="1:11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</row>
    <row r="3" spans="1:11" x14ac:dyDescent="0.25">
      <c r="A3" t="s">
        <v>27</v>
      </c>
      <c r="B3">
        <v>7723</v>
      </c>
      <c r="C3" s="21">
        <v>687</v>
      </c>
      <c r="D3" s="21">
        <v>134</v>
      </c>
      <c r="E3">
        <v>70</v>
      </c>
      <c r="G3" t="s">
        <v>27</v>
      </c>
      <c r="H3">
        <v>7716</v>
      </c>
      <c r="I3">
        <v>686</v>
      </c>
      <c r="J3">
        <v>105</v>
      </c>
      <c r="K3">
        <v>34</v>
      </c>
    </row>
    <row r="4" spans="1:11" x14ac:dyDescent="0.25">
      <c r="A4" t="s">
        <v>28</v>
      </c>
      <c r="B4">
        <v>9102</v>
      </c>
      <c r="C4" s="21">
        <v>779</v>
      </c>
      <c r="D4" s="21">
        <v>147</v>
      </c>
      <c r="E4">
        <v>70</v>
      </c>
      <c r="G4" t="s">
        <v>28</v>
      </c>
      <c r="H4">
        <v>9288</v>
      </c>
      <c r="I4">
        <v>785</v>
      </c>
      <c r="J4">
        <v>116</v>
      </c>
      <c r="K4">
        <v>91</v>
      </c>
    </row>
    <row r="5" spans="1:11" x14ac:dyDescent="0.25">
      <c r="A5" t="s">
        <v>29</v>
      </c>
      <c r="B5">
        <v>10511</v>
      </c>
      <c r="C5" s="21">
        <v>909</v>
      </c>
      <c r="D5" s="21">
        <v>167</v>
      </c>
      <c r="E5">
        <v>95</v>
      </c>
      <c r="G5" t="s">
        <v>29</v>
      </c>
      <c r="H5">
        <v>10480</v>
      </c>
      <c r="I5">
        <v>884</v>
      </c>
      <c r="J5">
        <v>145</v>
      </c>
      <c r="K5">
        <v>79</v>
      </c>
    </row>
    <row r="6" spans="1:11" x14ac:dyDescent="0.25">
      <c r="A6" t="s">
        <v>30</v>
      </c>
      <c r="B6">
        <v>9871</v>
      </c>
      <c r="C6" s="21">
        <v>836</v>
      </c>
      <c r="D6" s="21">
        <v>156</v>
      </c>
      <c r="E6">
        <v>105</v>
      </c>
      <c r="G6" t="s">
        <v>30</v>
      </c>
      <c r="H6">
        <v>9867</v>
      </c>
      <c r="I6">
        <v>827</v>
      </c>
      <c r="J6">
        <v>138</v>
      </c>
      <c r="K6">
        <v>92</v>
      </c>
    </row>
    <row r="7" spans="1:11" x14ac:dyDescent="0.25">
      <c r="A7" t="s">
        <v>31</v>
      </c>
      <c r="B7">
        <v>10014</v>
      </c>
      <c r="C7" s="21">
        <v>837</v>
      </c>
      <c r="D7" s="21">
        <v>163</v>
      </c>
      <c r="E7">
        <v>64</v>
      </c>
      <c r="G7" t="s">
        <v>31</v>
      </c>
      <c r="H7">
        <v>9793</v>
      </c>
      <c r="I7">
        <v>832</v>
      </c>
      <c r="J7">
        <v>140</v>
      </c>
      <c r="K7">
        <v>94</v>
      </c>
    </row>
    <row r="8" spans="1:11" x14ac:dyDescent="0.25">
      <c r="A8" t="s">
        <v>32</v>
      </c>
      <c r="B8">
        <v>9670</v>
      </c>
      <c r="C8" s="21">
        <v>823</v>
      </c>
      <c r="D8" s="21">
        <v>138</v>
      </c>
      <c r="E8">
        <v>82</v>
      </c>
      <c r="G8" t="s">
        <v>32</v>
      </c>
      <c r="H8">
        <v>9500</v>
      </c>
      <c r="I8">
        <v>788</v>
      </c>
      <c r="J8">
        <v>129</v>
      </c>
      <c r="K8">
        <v>61</v>
      </c>
    </row>
    <row r="9" spans="1:11" x14ac:dyDescent="0.25">
      <c r="A9" t="s">
        <v>33</v>
      </c>
      <c r="B9">
        <v>9008</v>
      </c>
      <c r="C9" s="21">
        <v>748</v>
      </c>
      <c r="D9" s="21">
        <v>146</v>
      </c>
      <c r="E9">
        <v>76</v>
      </c>
      <c r="G9" t="s">
        <v>33</v>
      </c>
      <c r="H9">
        <v>9088</v>
      </c>
      <c r="I9">
        <v>780</v>
      </c>
      <c r="J9">
        <v>127</v>
      </c>
      <c r="K9">
        <v>44</v>
      </c>
    </row>
    <row r="10" spans="1:11" x14ac:dyDescent="0.25">
      <c r="A10" t="s">
        <v>34</v>
      </c>
      <c r="B10">
        <v>7434</v>
      </c>
      <c r="C10" s="21">
        <v>632</v>
      </c>
      <c r="D10" s="21">
        <v>110</v>
      </c>
      <c r="E10">
        <v>70</v>
      </c>
      <c r="G10" t="s">
        <v>34</v>
      </c>
      <c r="H10">
        <v>7664</v>
      </c>
      <c r="I10">
        <v>652</v>
      </c>
      <c r="J10">
        <v>94</v>
      </c>
      <c r="K10">
        <v>62</v>
      </c>
    </row>
    <row r="11" spans="1:11" x14ac:dyDescent="0.25">
      <c r="A11" t="s">
        <v>35</v>
      </c>
      <c r="B11">
        <v>8459</v>
      </c>
      <c r="C11" s="21">
        <v>691</v>
      </c>
      <c r="D11" s="21">
        <v>131</v>
      </c>
      <c r="E11">
        <v>60</v>
      </c>
      <c r="G11" t="s">
        <v>35</v>
      </c>
      <c r="H11">
        <v>8434</v>
      </c>
      <c r="I11">
        <v>697</v>
      </c>
      <c r="J11">
        <v>120</v>
      </c>
      <c r="K11">
        <v>77</v>
      </c>
    </row>
    <row r="12" spans="1:11" x14ac:dyDescent="0.25">
      <c r="A12" t="s">
        <v>36</v>
      </c>
      <c r="B12">
        <v>10667</v>
      </c>
      <c r="C12" s="21">
        <v>861</v>
      </c>
      <c r="D12" s="21">
        <v>165</v>
      </c>
      <c r="E12">
        <v>97</v>
      </c>
      <c r="G12" t="s">
        <v>36</v>
      </c>
      <c r="H12">
        <v>10496</v>
      </c>
      <c r="I12">
        <v>860</v>
      </c>
      <c r="J12">
        <v>153</v>
      </c>
      <c r="K12">
        <v>98</v>
      </c>
    </row>
    <row r="13" spans="1:11" x14ac:dyDescent="0.25">
      <c r="A13" t="s">
        <v>37</v>
      </c>
      <c r="B13">
        <v>10660</v>
      </c>
      <c r="C13" s="21">
        <v>867</v>
      </c>
      <c r="D13" s="21">
        <v>196</v>
      </c>
      <c r="E13">
        <v>105</v>
      </c>
      <c r="G13" t="s">
        <v>37</v>
      </c>
      <c r="H13">
        <v>10551</v>
      </c>
      <c r="I13">
        <v>864</v>
      </c>
      <c r="J13">
        <v>143</v>
      </c>
      <c r="K13">
        <v>71</v>
      </c>
    </row>
    <row r="14" spans="1:11" x14ac:dyDescent="0.25">
      <c r="A14" t="s">
        <v>38</v>
      </c>
      <c r="B14">
        <v>9947</v>
      </c>
      <c r="C14" s="21">
        <v>838</v>
      </c>
      <c r="D14" s="21">
        <v>162</v>
      </c>
      <c r="E14">
        <v>92</v>
      </c>
      <c r="G14" t="s">
        <v>38</v>
      </c>
      <c r="H14">
        <v>9737</v>
      </c>
      <c r="I14">
        <v>801</v>
      </c>
      <c r="J14">
        <v>128</v>
      </c>
      <c r="K14">
        <v>70</v>
      </c>
    </row>
    <row r="15" spans="1:11" x14ac:dyDescent="0.25">
      <c r="A15" t="s">
        <v>39</v>
      </c>
      <c r="B15">
        <v>8324</v>
      </c>
      <c r="C15" s="21">
        <v>665</v>
      </c>
      <c r="D15" s="21">
        <v>127</v>
      </c>
      <c r="E15">
        <v>56</v>
      </c>
      <c r="G15" t="s">
        <v>39</v>
      </c>
      <c r="H15">
        <v>8176</v>
      </c>
      <c r="I15">
        <v>642</v>
      </c>
      <c r="J15">
        <v>122</v>
      </c>
      <c r="K15">
        <v>68</v>
      </c>
    </row>
    <row r="16" spans="1:11" x14ac:dyDescent="0.25">
      <c r="A16" t="s">
        <v>40</v>
      </c>
      <c r="B16">
        <v>9434</v>
      </c>
      <c r="C16" s="21">
        <v>673</v>
      </c>
      <c r="D16" s="21">
        <v>220</v>
      </c>
      <c r="E16">
        <v>122</v>
      </c>
      <c r="G16" t="s">
        <v>40</v>
      </c>
      <c r="H16">
        <v>9402</v>
      </c>
      <c r="I16">
        <v>697</v>
      </c>
      <c r="J16">
        <v>194</v>
      </c>
      <c r="K16">
        <v>94</v>
      </c>
    </row>
    <row r="17" spans="1:11" x14ac:dyDescent="0.25">
      <c r="A17" t="s">
        <v>41</v>
      </c>
      <c r="B17">
        <v>8687</v>
      </c>
      <c r="C17" s="21">
        <v>691</v>
      </c>
      <c r="D17" s="21">
        <v>176</v>
      </c>
      <c r="E17">
        <v>128</v>
      </c>
      <c r="G17" t="s">
        <v>41</v>
      </c>
      <c r="H17">
        <v>8669</v>
      </c>
      <c r="I17">
        <v>669</v>
      </c>
      <c r="J17">
        <v>127</v>
      </c>
      <c r="K17">
        <v>81</v>
      </c>
    </row>
    <row r="18" spans="1:11" x14ac:dyDescent="0.25">
      <c r="A18" t="s">
        <v>42</v>
      </c>
      <c r="B18">
        <v>8896</v>
      </c>
      <c r="C18" s="21">
        <v>708</v>
      </c>
      <c r="D18" s="21">
        <v>161</v>
      </c>
      <c r="E18">
        <v>104</v>
      </c>
      <c r="G18" t="s">
        <v>42</v>
      </c>
      <c r="H18">
        <v>8881</v>
      </c>
      <c r="I18">
        <v>693</v>
      </c>
      <c r="J18">
        <v>153</v>
      </c>
      <c r="K18">
        <v>101</v>
      </c>
    </row>
    <row r="19" spans="1:11" x14ac:dyDescent="0.25">
      <c r="A19" t="s">
        <v>43</v>
      </c>
      <c r="B19">
        <v>9535</v>
      </c>
      <c r="C19" s="21">
        <v>759</v>
      </c>
      <c r="D19" s="21">
        <v>233</v>
      </c>
      <c r="E19">
        <v>124</v>
      </c>
      <c r="G19" t="s">
        <v>43</v>
      </c>
      <c r="H19">
        <v>9655</v>
      </c>
      <c r="I19">
        <v>771</v>
      </c>
      <c r="J19">
        <v>213</v>
      </c>
      <c r="K19">
        <v>119</v>
      </c>
    </row>
    <row r="20" spans="1:11" x14ac:dyDescent="0.25">
      <c r="A20" t="s">
        <v>44</v>
      </c>
      <c r="B20">
        <v>9363</v>
      </c>
      <c r="C20" s="21">
        <v>736</v>
      </c>
      <c r="D20" s="21">
        <v>154</v>
      </c>
      <c r="E20">
        <v>91</v>
      </c>
      <c r="G20" t="s">
        <v>44</v>
      </c>
      <c r="H20">
        <v>9396</v>
      </c>
      <c r="I20">
        <v>736</v>
      </c>
      <c r="J20">
        <v>162</v>
      </c>
      <c r="K20">
        <v>120</v>
      </c>
    </row>
    <row r="21" spans="1:11" x14ac:dyDescent="0.25">
      <c r="A21" t="s">
        <v>45</v>
      </c>
      <c r="B21">
        <v>9327</v>
      </c>
      <c r="C21" s="21">
        <v>739</v>
      </c>
      <c r="D21" s="21">
        <v>196</v>
      </c>
      <c r="E21">
        <v>86</v>
      </c>
      <c r="G21" t="s">
        <v>45</v>
      </c>
      <c r="H21">
        <v>9262</v>
      </c>
      <c r="I21">
        <v>727</v>
      </c>
      <c r="J21">
        <v>201</v>
      </c>
      <c r="K21">
        <v>96</v>
      </c>
    </row>
    <row r="22" spans="1:11" x14ac:dyDescent="0.25">
      <c r="A22" t="s">
        <v>46</v>
      </c>
      <c r="B22">
        <v>9345</v>
      </c>
      <c r="C22" s="21">
        <v>734</v>
      </c>
      <c r="D22" s="21">
        <v>167</v>
      </c>
      <c r="E22">
        <v>75</v>
      </c>
      <c r="G22" t="s">
        <v>46</v>
      </c>
      <c r="H22">
        <v>9308</v>
      </c>
      <c r="I22">
        <v>728</v>
      </c>
      <c r="J22">
        <v>207</v>
      </c>
      <c r="K22">
        <v>67</v>
      </c>
    </row>
    <row r="23" spans="1:11" x14ac:dyDescent="0.25">
      <c r="A23" t="s">
        <v>47</v>
      </c>
      <c r="B23">
        <v>8890</v>
      </c>
      <c r="C23" s="21">
        <v>706</v>
      </c>
      <c r="D23" s="21">
        <v>174</v>
      </c>
      <c r="E23">
        <v>101</v>
      </c>
      <c r="G23" t="s">
        <v>47</v>
      </c>
      <c r="H23">
        <v>8715</v>
      </c>
      <c r="I23">
        <v>722</v>
      </c>
      <c r="J23">
        <v>182</v>
      </c>
      <c r="K23">
        <v>123</v>
      </c>
    </row>
    <row r="24" spans="1:11" x14ac:dyDescent="0.25">
      <c r="A24" t="s">
        <v>48</v>
      </c>
      <c r="B24">
        <v>8460</v>
      </c>
      <c r="C24" s="21">
        <v>681</v>
      </c>
      <c r="D24" s="21">
        <v>156</v>
      </c>
      <c r="E24">
        <v>93</v>
      </c>
      <c r="G24" t="s">
        <v>48</v>
      </c>
      <c r="H24">
        <v>8448</v>
      </c>
      <c r="I24">
        <v>695</v>
      </c>
      <c r="J24">
        <v>142</v>
      </c>
      <c r="K24">
        <v>100</v>
      </c>
    </row>
    <row r="25" spans="1:11" x14ac:dyDescent="0.25">
      <c r="A25" t="s">
        <v>49</v>
      </c>
      <c r="B25">
        <v>8836</v>
      </c>
      <c r="C25" s="21">
        <v>693</v>
      </c>
      <c r="D25" s="21">
        <v>206</v>
      </c>
      <c r="E25">
        <v>67</v>
      </c>
      <c r="G25" t="s">
        <v>49</v>
      </c>
      <c r="H25">
        <v>8836</v>
      </c>
      <c r="I25">
        <v>724</v>
      </c>
      <c r="J25">
        <v>182</v>
      </c>
      <c r="K25">
        <v>103</v>
      </c>
    </row>
    <row r="26" spans="1:11" x14ac:dyDescent="0.25">
      <c r="A26" t="s">
        <v>50</v>
      </c>
      <c r="B26">
        <v>9437</v>
      </c>
      <c r="C26">
        <v>788</v>
      </c>
      <c r="G26" t="s">
        <v>50</v>
      </c>
      <c r="H26">
        <v>9359</v>
      </c>
      <c r="I26">
        <v>789</v>
      </c>
    </row>
    <row r="27" spans="1:11" x14ac:dyDescent="0.25">
      <c r="A27" t="s">
        <v>51</v>
      </c>
      <c r="B27">
        <v>9420</v>
      </c>
      <c r="C27">
        <v>781</v>
      </c>
      <c r="G27" t="s">
        <v>51</v>
      </c>
      <c r="H27">
        <v>9427</v>
      </c>
      <c r="I27">
        <v>743</v>
      </c>
    </row>
    <row r="28" spans="1:11" x14ac:dyDescent="0.25">
      <c r="A28" t="s">
        <v>52</v>
      </c>
      <c r="B28">
        <v>9570</v>
      </c>
      <c r="C28">
        <v>805</v>
      </c>
      <c r="G28" t="s">
        <v>52</v>
      </c>
      <c r="H28">
        <v>9633</v>
      </c>
      <c r="I28">
        <v>808</v>
      </c>
    </row>
    <row r="29" spans="1:11" x14ac:dyDescent="0.25">
      <c r="A29" t="s">
        <v>53</v>
      </c>
      <c r="B29">
        <v>9921</v>
      </c>
      <c r="C29">
        <v>830</v>
      </c>
      <c r="G29" t="s">
        <v>53</v>
      </c>
      <c r="H29">
        <v>9842</v>
      </c>
      <c r="I29">
        <v>831</v>
      </c>
    </row>
    <row r="30" spans="1:11" x14ac:dyDescent="0.25">
      <c r="A30" t="s">
        <v>54</v>
      </c>
      <c r="B30">
        <v>9424</v>
      </c>
      <c r="C30">
        <v>781</v>
      </c>
      <c r="G30" t="s">
        <v>54</v>
      </c>
      <c r="H30">
        <v>9272</v>
      </c>
      <c r="I30">
        <v>767</v>
      </c>
    </row>
    <row r="31" spans="1:11" x14ac:dyDescent="0.25">
      <c r="A31" t="s">
        <v>55</v>
      </c>
      <c r="B31">
        <v>9010</v>
      </c>
      <c r="C31">
        <v>756</v>
      </c>
      <c r="G31" t="s">
        <v>55</v>
      </c>
      <c r="H31">
        <v>8969</v>
      </c>
      <c r="I31">
        <v>760</v>
      </c>
    </row>
    <row r="32" spans="1:11" x14ac:dyDescent="0.25">
      <c r="A32" t="s">
        <v>56</v>
      </c>
      <c r="B32">
        <v>9656</v>
      </c>
      <c r="C32">
        <v>825</v>
      </c>
      <c r="G32" t="s">
        <v>56</v>
      </c>
      <c r="H32">
        <v>9697</v>
      </c>
      <c r="I32">
        <v>850</v>
      </c>
    </row>
    <row r="33" spans="1:11" x14ac:dyDescent="0.25">
      <c r="A33" t="s">
        <v>57</v>
      </c>
      <c r="B33">
        <v>10419</v>
      </c>
      <c r="C33">
        <v>874</v>
      </c>
      <c r="G33" t="s">
        <v>57</v>
      </c>
      <c r="H33">
        <v>10445</v>
      </c>
      <c r="I33">
        <v>851</v>
      </c>
    </row>
    <row r="34" spans="1:11" x14ac:dyDescent="0.25">
      <c r="A34" t="s">
        <v>58</v>
      </c>
      <c r="B34">
        <v>9880</v>
      </c>
      <c r="C34">
        <v>830</v>
      </c>
      <c r="G34" t="s">
        <v>58</v>
      </c>
      <c r="H34">
        <v>9931</v>
      </c>
      <c r="I34">
        <v>831</v>
      </c>
    </row>
    <row r="35" spans="1:11" x14ac:dyDescent="0.25">
      <c r="A35" t="s">
        <v>59</v>
      </c>
      <c r="B35">
        <v>10134</v>
      </c>
      <c r="C35">
        <v>801</v>
      </c>
      <c r="G35" t="s">
        <v>59</v>
      </c>
      <c r="H35">
        <v>10042</v>
      </c>
      <c r="I35">
        <v>802</v>
      </c>
    </row>
    <row r="36" spans="1:11" x14ac:dyDescent="0.25">
      <c r="A36" t="s">
        <v>60</v>
      </c>
      <c r="B36">
        <v>9717</v>
      </c>
      <c r="C36">
        <v>814</v>
      </c>
      <c r="G36" t="s">
        <v>60</v>
      </c>
      <c r="H36">
        <v>9721</v>
      </c>
      <c r="I36">
        <v>829</v>
      </c>
    </row>
    <row r="37" spans="1:11" x14ac:dyDescent="0.25">
      <c r="A37" t="s">
        <v>61</v>
      </c>
      <c r="B37">
        <v>9192</v>
      </c>
      <c r="C37">
        <v>735</v>
      </c>
      <c r="G37" t="s">
        <v>61</v>
      </c>
      <c r="H37">
        <v>9304</v>
      </c>
      <c r="I37">
        <v>770</v>
      </c>
    </row>
    <row r="38" spans="1:11" x14ac:dyDescent="0.25">
      <c r="A38" t="s">
        <v>62</v>
      </c>
      <c r="B38">
        <v>8630</v>
      </c>
      <c r="C38">
        <v>743</v>
      </c>
      <c r="G38" t="s">
        <v>62</v>
      </c>
      <c r="H38">
        <v>8668</v>
      </c>
      <c r="I38">
        <v>724</v>
      </c>
    </row>
    <row r="39" spans="1:11" x14ac:dyDescent="0.25">
      <c r="A39" t="s">
        <v>63</v>
      </c>
      <c r="B39">
        <v>8970</v>
      </c>
      <c r="C39">
        <v>722</v>
      </c>
      <c r="G39" t="s">
        <v>63</v>
      </c>
      <c r="H39">
        <v>8988</v>
      </c>
      <c r="I39">
        <v>710</v>
      </c>
    </row>
    <row r="40" spans="1:11" x14ac:dyDescent="0.25">
      <c r="A40" t="s">
        <v>64</v>
      </c>
      <c r="B40" s="7">
        <f>SUM(B3:B39)</f>
        <v>345543</v>
      </c>
      <c r="C40" s="7">
        <f>SUM(C3:C39)</f>
        <v>28378</v>
      </c>
      <c r="D40" s="7">
        <f>SUM(D3:D39)</f>
        <v>3785</v>
      </c>
      <c r="E40" s="7">
        <f>SUM(E3:E39)</f>
        <v>2033</v>
      </c>
      <c r="F40" s="7"/>
      <c r="G40" s="7"/>
      <c r="H40" s="7">
        <f>SUM(H3:H39)</f>
        <v>344660</v>
      </c>
      <c r="I40" s="7">
        <f>SUM(I3:I39)</f>
        <v>28325</v>
      </c>
      <c r="J40" s="7">
        <f>SUM(J3:J39)</f>
        <v>3423</v>
      </c>
      <c r="K40" s="7">
        <f>SUM(K3:K39)</f>
        <v>1945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sqref="A1:E3"/>
    </sheetView>
  </sheetViews>
  <sheetFormatPr defaultRowHeight="15" x14ac:dyDescent="0.25"/>
  <cols>
    <col min="1" max="1" width="16.42578125" bestFit="1" customWidth="1"/>
    <col min="2" max="2" width="8.85546875" bestFit="1" customWidth="1"/>
    <col min="3" max="3" width="5.7109375" bestFit="1" customWidth="1"/>
    <col min="4" max="4" width="10.7109375" bestFit="1" customWidth="1"/>
    <col min="5" max="5" width="17.7109375" bestFit="1" customWidth="1"/>
  </cols>
  <sheetData>
    <row r="1" spans="1:5" x14ac:dyDescent="0.25">
      <c r="B1" t="s">
        <v>91</v>
      </c>
      <c r="C1" t="s">
        <v>93</v>
      </c>
      <c r="D1" t="s">
        <v>94</v>
      </c>
      <c r="E1" t="s">
        <v>95</v>
      </c>
    </row>
    <row r="2" spans="1:5" x14ac:dyDescent="0.25">
      <c r="A2" t="s">
        <v>15</v>
      </c>
      <c r="B2" s="2">
        <v>4</v>
      </c>
      <c r="C2" s="2">
        <v>23</v>
      </c>
      <c r="D2" s="2">
        <v>0.5</v>
      </c>
      <c r="E2" s="2">
        <v>2.5999999999999999E-3</v>
      </c>
    </row>
    <row r="3" spans="1:5" x14ac:dyDescent="0.25">
      <c r="A3" t="s">
        <v>16</v>
      </c>
      <c r="B3" s="2">
        <v>10</v>
      </c>
      <c r="C3" s="2">
        <v>23</v>
      </c>
      <c r="D3" s="2">
        <v>0.5</v>
      </c>
      <c r="E3" s="2">
        <v>0.67759999999999998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/>
  </sheetViews>
  <sheetFormatPr defaultRowHeight="15" x14ac:dyDescent="0.25"/>
  <cols>
    <col min="1" max="1" width="12.140625" bestFit="1" customWidth="1"/>
    <col min="2" max="2" width="6" bestFit="1" customWidth="1"/>
    <col min="3" max="3" width="11.7109375" bestFit="1" customWidth="1"/>
    <col min="4" max="4" width="9.7109375" bestFit="1" customWidth="1"/>
    <col min="7" max="7" width="16.28515625" bestFit="1" customWidth="1"/>
    <col min="8" max="8" width="14.28515625" bestFit="1" customWidth="1"/>
    <col min="9" max="9" width="12" bestFit="1" customWidth="1"/>
    <col min="10" max="10" width="12.7109375" bestFit="1" customWidth="1"/>
    <col min="13" max="13" width="17.7109375" bestFit="1" customWidth="1"/>
    <col min="14" max="14" width="6.5703125" bestFit="1" customWidth="1"/>
    <col min="15" max="15" width="14.28515625" bestFit="1" customWidth="1"/>
    <col min="16" max="17" width="8.5703125" bestFit="1" customWidth="1"/>
  </cols>
  <sheetData>
    <row r="1" spans="1:17" x14ac:dyDescent="0.25">
      <c r="B1" t="s">
        <v>24</v>
      </c>
      <c r="C1" t="s">
        <v>25</v>
      </c>
      <c r="D1" t="s">
        <v>26</v>
      </c>
      <c r="G1" s="2"/>
      <c r="H1" s="2" t="s">
        <v>84</v>
      </c>
      <c r="I1" s="2" t="s">
        <v>85</v>
      </c>
      <c r="J1" s="2" t="s">
        <v>86</v>
      </c>
      <c r="M1" s="2" t="s">
        <v>77</v>
      </c>
      <c r="N1" s="2" t="s">
        <v>87</v>
      </c>
      <c r="O1" s="2" t="s">
        <v>81</v>
      </c>
      <c r="P1" s="2" t="s">
        <v>82</v>
      </c>
      <c r="Q1" s="2" t="s">
        <v>83</v>
      </c>
    </row>
    <row r="2" spans="1:17" x14ac:dyDescent="0.25">
      <c r="A2" t="s">
        <v>75</v>
      </c>
      <c r="B2">
        <v>17293</v>
      </c>
      <c r="C2">
        <v>3785</v>
      </c>
      <c r="D2">
        <v>2033</v>
      </c>
      <c r="G2" s="25" t="s">
        <v>79</v>
      </c>
      <c r="H2" s="24">
        <v>0.19831981460023174</v>
      </c>
      <c r="I2" s="24">
        <v>0.2188746891805933</v>
      </c>
      <c r="J2" s="24">
        <v>-2.0554874580361565E-2</v>
      </c>
      <c r="M2" s="18">
        <v>0.20860706740369866</v>
      </c>
      <c r="N2" s="18">
        <v>4.3716753852259364E-3</v>
      </c>
      <c r="O2" s="18">
        <v>8.5684837550428355E-3</v>
      </c>
      <c r="P2" s="18">
        <v>-2.9123358335404401E-2</v>
      </c>
      <c r="Q2" s="18">
        <v>-1.198639082531873E-2</v>
      </c>
    </row>
    <row r="3" spans="1:17" x14ac:dyDescent="0.25">
      <c r="A3" t="s">
        <v>76</v>
      </c>
      <c r="B3">
        <v>17260</v>
      </c>
      <c r="C3">
        <v>3423</v>
      </c>
      <c r="D3">
        <v>1945</v>
      </c>
      <c r="G3" s="25" t="s">
        <v>80</v>
      </c>
      <c r="H3" s="24">
        <v>0.1126882966396292</v>
      </c>
      <c r="I3" s="24">
        <v>0.11756201931417337</v>
      </c>
      <c r="J3" s="24">
        <v>-4.8737226745441675E-3</v>
      </c>
      <c r="M3" s="18">
        <v>0.11512748531241861</v>
      </c>
      <c r="N3" s="18">
        <v>3.4341335129324238E-3</v>
      </c>
      <c r="O3" s="18">
        <v>6.7309016853475505E-3</v>
      </c>
      <c r="P3" s="18">
        <v>-1.1604624359891718E-2</v>
      </c>
      <c r="Q3" s="18">
        <v>1.857179010803383E-3</v>
      </c>
    </row>
    <row r="4" spans="1:17" x14ac:dyDescent="0.25">
      <c r="A4" t="s">
        <v>64</v>
      </c>
      <c r="B4">
        <v>34553</v>
      </c>
      <c r="C4">
        <v>7208</v>
      </c>
      <c r="D4">
        <v>3978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Sheet5</vt:lpstr>
      <vt:lpstr>Sheet4</vt:lpstr>
      <vt:lpstr>Sheet6</vt:lpstr>
      <vt:lpstr>Sheet3</vt:lpstr>
    </vt:vector>
  </TitlesOfParts>
  <Company>Renaissance 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Menin, Diego</dc:creator>
  <cp:lastModifiedBy>Menin, Diego</cp:lastModifiedBy>
  <dcterms:created xsi:type="dcterms:W3CDTF">2015-11-03T14:57:34Z</dcterms:created>
  <dcterms:modified xsi:type="dcterms:W3CDTF">2015-11-06T16:42:23Z</dcterms:modified>
</cp:coreProperties>
</file>