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atos_D/0 ARTICULOS Agosto 2019/0 ALuis_Calamari_Experiment 2020-2021/0_DATOS/NUTRIENTES_N_457_P_444/"/>
    </mc:Choice>
  </mc:AlternateContent>
  <xr:revisionPtr revIDLastSave="0" documentId="13_ncr:1_{071D097A-4C6C-9B47-98D3-DF9D2FB665F8}" xr6:coauthVersionLast="47" xr6:coauthVersionMax="47" xr10:uidLastSave="{00000000-0000-0000-0000-000000000000}"/>
  <bookViews>
    <workbookView xWindow="380" yWindow="500" windowWidth="28040" windowHeight="16240" xr2:uid="{B44695D1-CE85-A543-8679-6B88B71229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O50" i="1"/>
  <c r="P44" i="1"/>
  <c r="O44" i="1"/>
  <c r="P38" i="1"/>
  <c r="O38" i="1"/>
  <c r="P32" i="1"/>
  <c r="Q32" i="1" s="1"/>
  <c r="O32" i="1"/>
  <c r="P26" i="1"/>
  <c r="O26" i="1"/>
  <c r="P20" i="1"/>
  <c r="O20" i="1"/>
  <c r="P14" i="1"/>
  <c r="O14" i="1"/>
  <c r="P8" i="1"/>
  <c r="O8" i="1"/>
  <c r="Q50" i="1"/>
  <c r="Q44" i="1"/>
  <c r="Q38" i="1"/>
  <c r="Q26" i="1"/>
  <c r="Q20" i="1"/>
  <c r="Q14" i="1"/>
  <c r="Q8" i="1"/>
  <c r="K44" i="1" l="1"/>
  <c r="L44" i="1" s="1"/>
  <c r="N44" i="1" s="1"/>
  <c r="K43" i="1"/>
  <c r="L43" i="1" s="1"/>
  <c r="N43" i="1" s="1"/>
  <c r="K42" i="1"/>
  <c r="L42" i="1" s="1"/>
  <c r="N42" i="1" s="1"/>
  <c r="K41" i="1"/>
  <c r="L41" i="1" s="1"/>
  <c r="N41" i="1" s="1"/>
  <c r="K40" i="1"/>
  <c r="L40" i="1" s="1"/>
  <c r="N40" i="1" s="1"/>
  <c r="K39" i="1"/>
  <c r="L39" i="1" s="1"/>
  <c r="N39" i="1" s="1"/>
  <c r="K14" i="1"/>
  <c r="L14" i="1" s="1"/>
  <c r="N14" i="1" s="1"/>
  <c r="K13" i="1"/>
  <c r="L13" i="1" s="1"/>
  <c r="N13" i="1" s="1"/>
  <c r="K12" i="1"/>
  <c r="L12" i="1" s="1"/>
  <c r="N12" i="1" s="1"/>
  <c r="K11" i="1"/>
  <c r="L11" i="1" s="1"/>
  <c r="N11" i="1" s="1"/>
  <c r="K10" i="1"/>
  <c r="L10" i="1" s="1"/>
  <c r="N10" i="1" s="1"/>
  <c r="K9" i="1"/>
  <c r="L9" i="1" s="1"/>
  <c r="N9" i="1" s="1"/>
  <c r="K8" i="1"/>
  <c r="L8" i="1" s="1"/>
  <c r="N8" i="1" s="1"/>
  <c r="K7" i="1"/>
  <c r="L7" i="1" s="1"/>
  <c r="N7" i="1" s="1"/>
  <c r="K6" i="1"/>
  <c r="L6" i="1" s="1"/>
  <c r="N6" i="1" s="1"/>
  <c r="K5" i="1"/>
  <c r="L5" i="1" s="1"/>
  <c r="N5" i="1" s="1"/>
  <c r="K4" i="1"/>
  <c r="L4" i="1" s="1"/>
  <c r="N4" i="1" s="1"/>
  <c r="K3" i="1"/>
  <c r="L3" i="1" s="1"/>
  <c r="N3" i="1" s="1"/>
  <c r="K32" i="1"/>
  <c r="L32" i="1" s="1"/>
  <c r="N32" i="1" s="1"/>
  <c r="K31" i="1"/>
  <c r="L31" i="1" s="1"/>
  <c r="N31" i="1" s="1"/>
  <c r="K30" i="1"/>
  <c r="L30" i="1" s="1"/>
  <c r="N30" i="1" s="1"/>
  <c r="K29" i="1"/>
  <c r="L29" i="1" s="1"/>
  <c r="N29" i="1" s="1"/>
  <c r="K28" i="1"/>
  <c r="L28" i="1" s="1"/>
  <c r="N28" i="1" s="1"/>
  <c r="K27" i="1"/>
  <c r="L27" i="1" s="1"/>
  <c r="N27" i="1" s="1"/>
  <c r="K20" i="1"/>
  <c r="L20" i="1" s="1"/>
  <c r="N20" i="1" s="1"/>
  <c r="K19" i="1"/>
  <c r="L19" i="1" s="1"/>
  <c r="N19" i="1" s="1"/>
  <c r="K18" i="1"/>
  <c r="L18" i="1" s="1"/>
  <c r="N18" i="1" s="1"/>
  <c r="K17" i="1"/>
  <c r="L17" i="1" s="1"/>
  <c r="N17" i="1" s="1"/>
  <c r="K16" i="1"/>
  <c r="L16" i="1" s="1"/>
  <c r="N16" i="1" s="1"/>
  <c r="K15" i="1"/>
  <c r="L15" i="1" s="1"/>
  <c r="N15" i="1" s="1"/>
  <c r="K38" i="1"/>
  <c r="L38" i="1" s="1"/>
  <c r="N38" i="1" s="1"/>
  <c r="K37" i="1"/>
  <c r="L37" i="1" s="1"/>
  <c r="N37" i="1" s="1"/>
  <c r="K36" i="1"/>
  <c r="L36" i="1" s="1"/>
  <c r="N36" i="1" s="1"/>
  <c r="K35" i="1"/>
  <c r="L35" i="1" s="1"/>
  <c r="N35" i="1" s="1"/>
  <c r="K34" i="1"/>
  <c r="L34" i="1" s="1"/>
  <c r="N34" i="1" s="1"/>
  <c r="K33" i="1"/>
  <c r="L33" i="1" s="1"/>
  <c r="N33" i="1" s="1"/>
  <c r="K50" i="1"/>
  <c r="L50" i="1" s="1"/>
  <c r="N50" i="1" s="1"/>
  <c r="K49" i="1"/>
  <c r="L49" i="1" s="1"/>
  <c r="N49" i="1" s="1"/>
  <c r="K48" i="1"/>
  <c r="L48" i="1" s="1"/>
  <c r="N48" i="1" s="1"/>
  <c r="K47" i="1"/>
  <c r="L47" i="1" s="1"/>
  <c r="N47" i="1" s="1"/>
  <c r="K46" i="1"/>
  <c r="L46" i="1" s="1"/>
  <c r="N46" i="1" s="1"/>
  <c r="K45" i="1"/>
  <c r="L45" i="1" s="1"/>
  <c r="N45" i="1" s="1"/>
  <c r="K26" i="1"/>
  <c r="L26" i="1" s="1"/>
  <c r="N26" i="1" s="1"/>
  <c r="K25" i="1"/>
  <c r="L25" i="1" s="1"/>
  <c r="N25" i="1" s="1"/>
  <c r="K24" i="1"/>
  <c r="L24" i="1" s="1"/>
  <c r="N24" i="1" s="1"/>
  <c r="K23" i="1"/>
  <c r="L23" i="1" s="1"/>
  <c r="N23" i="1" s="1"/>
  <c r="K22" i="1"/>
  <c r="L22" i="1" s="1"/>
  <c r="N22" i="1" s="1"/>
  <c r="K21" i="1"/>
  <c r="L21" i="1" s="1"/>
  <c r="N21" i="1" s="1"/>
</calcChain>
</file>

<file path=xl/sharedStrings.xml><?xml version="1.0" encoding="utf-8"?>
<sst xmlns="http://schemas.openxmlformats.org/spreadsheetml/2006/main" count="236" uniqueCount="123">
  <si>
    <t>id MUESTRA</t>
  </si>
  <si>
    <t>Ordenación</t>
  </si>
  <si>
    <t>Código Muestra</t>
  </si>
  <si>
    <t>Playa</t>
  </si>
  <si>
    <t>31</t>
  </si>
  <si>
    <t>SASE 1</t>
  </si>
  <si>
    <t>SAMIL</t>
  </si>
  <si>
    <t>Sedimento</t>
  </si>
  <si>
    <t>32</t>
  </si>
  <si>
    <t>SASE 2</t>
  </si>
  <si>
    <t>33</t>
  </si>
  <si>
    <t>SASE 3</t>
  </si>
  <si>
    <t>34</t>
  </si>
  <si>
    <t>SASE 4</t>
  </si>
  <si>
    <t>35</t>
  </si>
  <si>
    <t>SASE 5</t>
  </si>
  <si>
    <t>36</t>
  </si>
  <si>
    <t>SASE 6</t>
  </si>
  <si>
    <t>37</t>
  </si>
  <si>
    <t>AMSE 1</t>
  </si>
  <si>
    <t>AMÉRICA_1</t>
  </si>
  <si>
    <t>38</t>
  </si>
  <si>
    <t>AMSE 2</t>
  </si>
  <si>
    <t>39</t>
  </si>
  <si>
    <t>AMSE 3</t>
  </si>
  <si>
    <t>40</t>
  </si>
  <si>
    <t>AMSE 4</t>
  </si>
  <si>
    <t>41</t>
  </si>
  <si>
    <t>AMSE 5</t>
  </si>
  <si>
    <t>42</t>
  </si>
  <si>
    <t>AMSE 6</t>
  </si>
  <si>
    <t>19</t>
  </si>
  <si>
    <t>ADSE 1</t>
  </si>
  <si>
    <t>AMÉRICA_2</t>
  </si>
  <si>
    <t>20</t>
  </si>
  <si>
    <t>ADSE 2</t>
  </si>
  <si>
    <t>21</t>
  </si>
  <si>
    <t>ADSE 3</t>
  </si>
  <si>
    <t>22</t>
  </si>
  <si>
    <t>ADSE 4</t>
  </si>
  <si>
    <t>23</t>
  </si>
  <si>
    <t>ADSE 5</t>
  </si>
  <si>
    <t>24</t>
  </si>
  <si>
    <t>ADSE 6</t>
  </si>
  <si>
    <t>1</t>
  </si>
  <si>
    <t>BASE 1</t>
  </si>
  <si>
    <t>BARRA</t>
  </si>
  <si>
    <t>2</t>
  </si>
  <si>
    <t>BASE 2</t>
  </si>
  <si>
    <t>3</t>
  </si>
  <si>
    <t>BASE 3</t>
  </si>
  <si>
    <t>4</t>
  </si>
  <si>
    <t>BASE 4</t>
  </si>
  <si>
    <t>5</t>
  </si>
  <si>
    <t>BASE 5</t>
  </si>
  <si>
    <t>6</t>
  </si>
  <si>
    <t>BASE 6</t>
  </si>
  <si>
    <t>25</t>
  </si>
  <si>
    <t>DNSE 1</t>
  </si>
  <si>
    <t>NERGA</t>
  </si>
  <si>
    <t>26</t>
  </si>
  <si>
    <t>DNSE 2</t>
  </si>
  <si>
    <t>27</t>
  </si>
  <si>
    <t>DNSE 3</t>
  </si>
  <si>
    <t>28</t>
  </si>
  <si>
    <t>DNSE 4</t>
  </si>
  <si>
    <t>29</t>
  </si>
  <si>
    <t>DNSE 5</t>
  </si>
  <si>
    <t>30</t>
  </si>
  <si>
    <t>DNSE 6</t>
  </si>
  <si>
    <t>13</t>
  </si>
  <si>
    <t>LASE 1</t>
  </si>
  <si>
    <t>LANZADA</t>
  </si>
  <si>
    <t>14</t>
  </si>
  <si>
    <t>LASE 2</t>
  </si>
  <si>
    <t>15</t>
  </si>
  <si>
    <t>LASE 3</t>
  </si>
  <si>
    <t>16</t>
  </si>
  <si>
    <t>LASE 4</t>
  </si>
  <si>
    <t>17</t>
  </si>
  <si>
    <t>LASE 5</t>
  </si>
  <si>
    <t>18</t>
  </si>
  <si>
    <t>LASE 6</t>
  </si>
  <si>
    <t>43</t>
  </si>
  <si>
    <t>CBSE 1</t>
  </si>
  <si>
    <t>CORRUBEDO</t>
  </si>
  <si>
    <t>44</t>
  </si>
  <si>
    <t>CBSE 2</t>
  </si>
  <si>
    <t>45</t>
  </si>
  <si>
    <t>CBSE 3</t>
  </si>
  <si>
    <t>46</t>
  </si>
  <si>
    <t>CBSE 4</t>
  </si>
  <si>
    <t>47</t>
  </si>
  <si>
    <t>CBSE 5</t>
  </si>
  <si>
    <t>48</t>
  </si>
  <si>
    <t>CBSE 6</t>
  </si>
  <si>
    <t>7</t>
  </si>
  <si>
    <t>CASE 1</t>
  </si>
  <si>
    <t>CARNOTA</t>
  </si>
  <si>
    <t>8</t>
  </si>
  <si>
    <t>CASE 2</t>
  </si>
  <si>
    <t>9</t>
  </si>
  <si>
    <t>CASE 3</t>
  </si>
  <si>
    <t>10</t>
  </si>
  <si>
    <t>CASE 4</t>
  </si>
  <si>
    <t>11</t>
  </si>
  <si>
    <t>CASE 5</t>
  </si>
  <si>
    <t>12</t>
  </si>
  <si>
    <t>CASE 6</t>
  </si>
  <si>
    <t>PROTEÍNAS EN SEDIMENTO</t>
  </si>
  <si>
    <t>Protein (μg mL-1)</t>
  </si>
  <si>
    <t>Absorbancia (660 nm)</t>
  </si>
  <si>
    <t>RECTA PATRÓN 1-24</t>
  </si>
  <si>
    <t>RECTA PATRÓN 25-48</t>
  </si>
  <si>
    <t>Muestra</t>
  </si>
  <si>
    <t>Peso Sedimento (g)</t>
  </si>
  <si>
    <t xml:space="preserve"> Protein (μg)</t>
  </si>
  <si>
    <t xml:space="preserve"> Protein (μg/mL)</t>
  </si>
  <si>
    <t xml:space="preserve"> Protein (μg/g de sedimento)</t>
  </si>
  <si>
    <t xml:space="preserve"> </t>
  </si>
  <si>
    <t>Promedio</t>
  </si>
  <si>
    <t>SD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</si>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</sst>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</font>
    <font>
      <b/>
      <sz val="22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2" fontId="0" fillId="3" borderId="3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6A4B-35F4-FE45-8877-52EC76E7F861}">
  <sheetPr>
    <pageSetUpPr fitToPage="1"/>
  </sheetPr>
  <dimension ref="A1:Q51"/>
  <sheetViews>
    <sheetView tabSelected="1" workbookViewId="0">
      <selection activeCell="A3" sqref="A3:D7"/>
    </sheetView>
  </sheetViews>
  <sheetFormatPr baseColWidth="10" defaultRowHeight="16" x14ac:dyDescent="0.2"/>
  <cols>
    <col min="1" max="1" width="11.5" customWidth="1"/>
    <col min="2" max="2" width="15.33203125" customWidth="1"/>
    <col min="3" max="3" width="11.33203125" customWidth="1"/>
    <col min="4" max="4" width="16.83203125" customWidth="1"/>
    <col min="5" max="5" width="17" style="1" customWidth="1"/>
    <col min="6" max="6" width="13.1640625" style="1" customWidth="1"/>
    <col min="7" max="7" width="14" style="1" customWidth="1"/>
    <col min="8" max="8" width="11.5" style="5"/>
    <col min="9" max="9" width="15.83203125" style="1" customWidth="1"/>
    <col min="10" max="10" width="16.1640625" style="1" customWidth="1"/>
    <col min="11" max="11" width="21.33203125" style="9" customWidth="1"/>
    <col min="12" max="12" width="21.6640625" style="9" customWidth="1"/>
    <col min="13" max="13" width="15.5" style="9" customWidth="1"/>
    <col min="14" max="14" width="17.5" style="9" customWidth="1"/>
    <col min="15" max="15" width="17.33203125" customWidth="1"/>
    <col min="16" max="16" width="14.6640625" customWidth="1"/>
    <col min="17" max="17" width="15.5" customWidth="1"/>
  </cols>
  <sheetData>
    <row r="1" spans="1:17" ht="60" customHeight="1" x14ac:dyDescent="0.2">
      <c r="A1" s="6" t="s">
        <v>112</v>
      </c>
      <c r="B1" s="6" t="s">
        <v>112</v>
      </c>
      <c r="C1" s="8" t="s">
        <v>113</v>
      </c>
      <c r="D1" s="8" t="s">
        <v>113</v>
      </c>
      <c r="E1" s="13" t="s">
        <v>109</v>
      </c>
    </row>
    <row r="2" spans="1:17" ht="48" customHeight="1" x14ac:dyDescent="0.2">
      <c r="A2" s="6" t="s">
        <v>110</v>
      </c>
      <c r="B2" s="6" t="s">
        <v>111</v>
      </c>
      <c r="C2" s="8" t="s">
        <v>110</v>
      </c>
      <c r="D2" s="8" t="s">
        <v>111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114</v>
      </c>
      <c r="J2" s="6" t="s">
        <v>111</v>
      </c>
      <c r="K2" s="6" t="s">
        <v>117</v>
      </c>
      <c r="L2" s="6" t="s">
        <v>116</v>
      </c>
      <c r="M2" s="10" t="s">
        <v>115</v>
      </c>
      <c r="N2" s="6" t="s">
        <v>118</v>
      </c>
    </row>
    <row r="3" spans="1:17" x14ac:dyDescent="0.2">
      <c r="A3" s="20">
        <v>0</v>
      </c>
      <c r="B3" s="20">
        <v>0</v>
      </c>
      <c r="C3" s="20">
        <v>0</v>
      </c>
      <c r="D3" s="20">
        <v>0</v>
      </c>
      <c r="E3" s="2" t="s">
        <v>4</v>
      </c>
      <c r="F3" s="2">
        <v>1</v>
      </c>
      <c r="G3" s="2" t="s">
        <v>5</v>
      </c>
      <c r="H3" s="2" t="s">
        <v>6</v>
      </c>
      <c r="I3" s="2" t="s">
        <v>7</v>
      </c>
      <c r="J3" s="2">
        <v>0.76800000000000002</v>
      </c>
      <c r="K3" s="7">
        <f t="shared" ref="K3:K14" si="0">+(J3-0.08995)/0.002846</f>
        <v>238.24666198172875</v>
      </c>
      <c r="L3" s="7">
        <f t="shared" ref="L3:L50" si="1">+K3*0.8</f>
        <v>190.59732958538302</v>
      </c>
      <c r="M3" s="2">
        <v>2.5</v>
      </c>
      <c r="N3" s="7">
        <f t="shared" ref="N3:N50" si="2">+L3/M3</f>
        <v>76.238931834153206</v>
      </c>
      <c r="O3" s="14"/>
      <c r="P3" s="14"/>
      <c r="Q3" s="14"/>
    </row>
    <row r="4" spans="1:17" x14ac:dyDescent="0.2">
      <c r="A4" s="20">
        <v>100</v>
      </c>
      <c r="B4" s="20">
        <v>0.57399999999999995</v>
      </c>
      <c r="C4" s="20">
        <v>50</v>
      </c>
      <c r="D4" s="20">
        <v>0.188</v>
      </c>
      <c r="E4" s="2" t="s">
        <v>8</v>
      </c>
      <c r="F4" s="2">
        <v>1</v>
      </c>
      <c r="G4" s="2" t="s">
        <v>9</v>
      </c>
      <c r="H4" s="2" t="s">
        <v>6</v>
      </c>
      <c r="I4" s="2" t="s">
        <v>7</v>
      </c>
      <c r="J4" s="2">
        <v>0.745</v>
      </c>
      <c r="K4" s="7">
        <f t="shared" si="0"/>
        <v>230.16514406184118</v>
      </c>
      <c r="L4" s="7">
        <f t="shared" si="1"/>
        <v>184.13211524947295</v>
      </c>
      <c r="M4" s="2">
        <v>2.5</v>
      </c>
      <c r="N4" s="7">
        <f t="shared" si="2"/>
        <v>73.652846099789173</v>
      </c>
      <c r="O4" s="15" t="s">
        <v>119</v>
      </c>
      <c r="P4" s="15"/>
      <c r="Q4" s="15"/>
    </row>
    <row r="5" spans="1:17" x14ac:dyDescent="0.2">
      <c r="A5" s="20">
        <v>250</v>
      </c>
      <c r="B5" s="20">
        <v>0.73199999999999998</v>
      </c>
      <c r="C5" s="20">
        <v>100</v>
      </c>
      <c r="D5" s="20">
        <v>0.54700000000000004</v>
      </c>
      <c r="E5" s="2" t="s">
        <v>10</v>
      </c>
      <c r="F5" s="2">
        <v>1</v>
      </c>
      <c r="G5" s="2" t="s">
        <v>11</v>
      </c>
      <c r="H5" s="2" t="s">
        <v>6</v>
      </c>
      <c r="I5" s="2" t="s">
        <v>7</v>
      </c>
      <c r="J5" s="2">
        <v>0.67400000000000004</v>
      </c>
      <c r="K5" s="7">
        <f t="shared" si="0"/>
        <v>205.21784961349263</v>
      </c>
      <c r="L5" s="7">
        <f t="shared" si="1"/>
        <v>164.17427969079412</v>
      </c>
      <c r="M5" s="2">
        <v>2.5</v>
      </c>
      <c r="N5" s="7">
        <f t="shared" si="2"/>
        <v>65.669711876317649</v>
      </c>
      <c r="O5" s="15"/>
      <c r="P5" s="15"/>
      <c r="Q5" s="15"/>
    </row>
    <row r="6" spans="1:17" x14ac:dyDescent="0.2">
      <c r="A6" s="20">
        <v>300</v>
      </c>
      <c r="B6" s="20">
        <v>0.91700000000000004</v>
      </c>
      <c r="C6" s="20">
        <v>250</v>
      </c>
      <c r="D6" s="20">
        <v>0.78500000000000003</v>
      </c>
      <c r="E6" s="2" t="s">
        <v>12</v>
      </c>
      <c r="F6" s="2">
        <v>1</v>
      </c>
      <c r="G6" s="2" t="s">
        <v>13</v>
      </c>
      <c r="H6" s="2" t="s">
        <v>6</v>
      </c>
      <c r="I6" s="2" t="s">
        <v>7</v>
      </c>
      <c r="J6" s="2">
        <v>0.63400000000000001</v>
      </c>
      <c r="K6" s="7">
        <f t="shared" si="0"/>
        <v>191.16303583977515</v>
      </c>
      <c r="L6" s="7">
        <f t="shared" si="1"/>
        <v>152.93042867182012</v>
      </c>
      <c r="M6" s="2">
        <v>2.5</v>
      </c>
      <c r="N6" s="7">
        <f t="shared" si="2"/>
        <v>61.172171468728052</v>
      </c>
      <c r="O6" s="15"/>
      <c r="P6" s="15"/>
      <c r="Q6" s="15"/>
    </row>
    <row r="7" spans="1:17" x14ac:dyDescent="0.2">
      <c r="A7" s="20">
        <v>500</v>
      </c>
      <c r="B7" s="20">
        <v>1.345</v>
      </c>
      <c r="C7" s="20">
        <v>500</v>
      </c>
      <c r="D7" s="20">
        <v>1.4910000000000001</v>
      </c>
      <c r="E7" s="2" t="s">
        <v>14</v>
      </c>
      <c r="F7" s="2">
        <v>1</v>
      </c>
      <c r="G7" s="2" t="s">
        <v>15</v>
      </c>
      <c r="H7" s="2" t="s">
        <v>6</v>
      </c>
      <c r="I7" s="2" t="s">
        <v>7</v>
      </c>
      <c r="J7" s="2">
        <v>0.69299999999999995</v>
      </c>
      <c r="K7" s="7">
        <f t="shared" si="0"/>
        <v>211.89388615600842</v>
      </c>
      <c r="L7" s="7">
        <f t="shared" si="1"/>
        <v>169.51510892480675</v>
      </c>
      <c r="M7" s="2">
        <v>2.5</v>
      </c>
      <c r="N7" s="7">
        <f t="shared" si="2"/>
        <v>67.806043569922707</v>
      </c>
      <c r="O7" s="16" t="s">
        <v>120</v>
      </c>
      <c r="P7" s="16" t="s">
        <v>121</v>
      </c>
      <c r="Q7" s="16" t="s">
        <v>122</v>
      </c>
    </row>
    <row r="8" spans="1:17" x14ac:dyDescent="0.2">
      <c r="E8" s="2" t="s">
        <v>16</v>
      </c>
      <c r="F8" s="2">
        <v>1</v>
      </c>
      <c r="G8" s="2" t="s">
        <v>17</v>
      </c>
      <c r="H8" s="2" t="s">
        <v>6</v>
      </c>
      <c r="I8" s="2" t="s">
        <v>7</v>
      </c>
      <c r="J8" s="2">
        <v>0.92900000000000005</v>
      </c>
      <c r="K8" s="7">
        <f t="shared" si="0"/>
        <v>294.81728742094168</v>
      </c>
      <c r="L8" s="7">
        <f t="shared" si="1"/>
        <v>235.85382993675336</v>
      </c>
      <c r="M8" s="2">
        <v>2.5</v>
      </c>
      <c r="N8" s="7">
        <f t="shared" si="2"/>
        <v>94.34153197470134</v>
      </c>
      <c r="O8" s="17">
        <f>AVERAGE(N3:N8)</f>
        <v>73.146872803935352</v>
      </c>
      <c r="P8" s="17">
        <f>STDEV(N3:N8)</f>
        <v>11.720548450471068</v>
      </c>
      <c r="Q8" s="17">
        <f>+P8/(6^(1/2))</f>
        <v>4.7848938682036923</v>
      </c>
    </row>
    <row r="9" spans="1:17" x14ac:dyDescent="0.2">
      <c r="E9" s="11" t="s">
        <v>18</v>
      </c>
      <c r="F9" s="11">
        <v>2</v>
      </c>
      <c r="G9" s="11" t="s">
        <v>19</v>
      </c>
      <c r="H9" s="11" t="s">
        <v>20</v>
      </c>
      <c r="I9" s="11" t="s">
        <v>7</v>
      </c>
      <c r="J9" s="11">
        <v>1.147</v>
      </c>
      <c r="K9" s="12">
        <f t="shared" si="0"/>
        <v>371.41602248770204</v>
      </c>
      <c r="L9" s="12">
        <f t="shared" si="1"/>
        <v>297.13281799016164</v>
      </c>
      <c r="M9" s="11">
        <v>2.5</v>
      </c>
      <c r="N9" s="12">
        <f t="shared" si="2"/>
        <v>118.85312719606466</v>
      </c>
      <c r="O9" s="18"/>
      <c r="P9" s="18"/>
      <c r="Q9" s="18"/>
    </row>
    <row r="10" spans="1:17" x14ac:dyDescent="0.2">
      <c r="E10" s="11" t="s">
        <v>21</v>
      </c>
      <c r="F10" s="11">
        <v>2</v>
      </c>
      <c r="G10" s="11" t="s">
        <v>22</v>
      </c>
      <c r="H10" s="11" t="s">
        <v>20</v>
      </c>
      <c r="I10" s="11" t="s">
        <v>7</v>
      </c>
      <c r="J10" s="11">
        <v>0.64400000000000002</v>
      </c>
      <c r="K10" s="12">
        <f t="shared" si="0"/>
        <v>194.67673928320451</v>
      </c>
      <c r="L10" s="12">
        <f t="shared" si="1"/>
        <v>155.74139142656361</v>
      </c>
      <c r="M10" s="11">
        <v>2.5</v>
      </c>
      <c r="N10" s="12">
        <f t="shared" si="2"/>
        <v>62.296556570625441</v>
      </c>
      <c r="O10" s="18"/>
      <c r="P10" s="18"/>
      <c r="Q10" s="18"/>
    </row>
    <row r="11" spans="1:17" x14ac:dyDescent="0.2">
      <c r="E11" s="11" t="s">
        <v>23</v>
      </c>
      <c r="F11" s="11">
        <v>2</v>
      </c>
      <c r="G11" s="11" t="s">
        <v>24</v>
      </c>
      <c r="H11" s="11" t="s">
        <v>20</v>
      </c>
      <c r="I11" s="11" t="s">
        <v>7</v>
      </c>
      <c r="J11" s="11">
        <v>0.65400000000000003</v>
      </c>
      <c r="K11" s="12">
        <f t="shared" si="0"/>
        <v>198.19044272663388</v>
      </c>
      <c r="L11" s="12">
        <f t="shared" si="1"/>
        <v>158.55235418130712</v>
      </c>
      <c r="M11" s="11">
        <v>2.5</v>
      </c>
      <c r="N11" s="12">
        <f t="shared" si="2"/>
        <v>63.420941672522851</v>
      </c>
      <c r="O11" s="18"/>
      <c r="P11" s="18"/>
      <c r="Q11" s="18"/>
    </row>
    <row r="12" spans="1:17" x14ac:dyDescent="0.2">
      <c r="E12" s="11" t="s">
        <v>25</v>
      </c>
      <c r="F12" s="11">
        <v>2</v>
      </c>
      <c r="G12" s="11" t="s">
        <v>26</v>
      </c>
      <c r="H12" s="11" t="s">
        <v>20</v>
      </c>
      <c r="I12" s="11" t="s">
        <v>7</v>
      </c>
      <c r="J12" s="11">
        <v>1.002</v>
      </c>
      <c r="K12" s="12">
        <f t="shared" si="0"/>
        <v>320.4673225579761</v>
      </c>
      <c r="L12" s="12">
        <f t="shared" si="1"/>
        <v>256.37385804638092</v>
      </c>
      <c r="M12" s="11">
        <v>2.5</v>
      </c>
      <c r="N12" s="12">
        <f t="shared" si="2"/>
        <v>102.54954321855237</v>
      </c>
      <c r="O12" s="18"/>
      <c r="P12" s="18"/>
      <c r="Q12" s="18"/>
    </row>
    <row r="13" spans="1:17" x14ac:dyDescent="0.2">
      <c r="E13" s="11" t="s">
        <v>27</v>
      </c>
      <c r="F13" s="11">
        <v>2</v>
      </c>
      <c r="G13" s="11" t="s">
        <v>28</v>
      </c>
      <c r="H13" s="11" t="s">
        <v>20</v>
      </c>
      <c r="I13" s="11" t="s">
        <v>7</v>
      </c>
      <c r="J13" s="11">
        <v>0.71099999999999997</v>
      </c>
      <c r="K13" s="12">
        <f t="shared" si="0"/>
        <v>218.2185523541813</v>
      </c>
      <c r="L13" s="12">
        <f t="shared" si="1"/>
        <v>174.57484188334504</v>
      </c>
      <c r="M13" s="11">
        <v>2.5</v>
      </c>
      <c r="N13" s="12">
        <f t="shared" si="2"/>
        <v>69.829936753338018</v>
      </c>
      <c r="O13" s="19" t="s">
        <v>120</v>
      </c>
      <c r="P13" s="19" t="s">
        <v>121</v>
      </c>
      <c r="Q13" s="19" t="s">
        <v>122</v>
      </c>
    </row>
    <row r="14" spans="1:17" x14ac:dyDescent="0.2">
      <c r="E14" s="11" t="s">
        <v>29</v>
      </c>
      <c r="F14" s="11">
        <v>2</v>
      </c>
      <c r="G14" s="11" t="s">
        <v>30</v>
      </c>
      <c r="H14" s="11" t="s">
        <v>20</v>
      </c>
      <c r="I14" s="11" t="s">
        <v>7</v>
      </c>
      <c r="J14" s="11">
        <v>0.77400000000000002</v>
      </c>
      <c r="K14" s="12">
        <f t="shared" si="0"/>
        <v>240.35488404778638</v>
      </c>
      <c r="L14" s="12">
        <f t="shared" si="1"/>
        <v>192.28390723822912</v>
      </c>
      <c r="M14" s="11">
        <v>2.5</v>
      </c>
      <c r="N14" s="12">
        <f t="shared" si="2"/>
        <v>76.913562895291648</v>
      </c>
      <c r="O14" s="17">
        <f>AVERAGE(N9:N14)</f>
        <v>82.310611384399166</v>
      </c>
      <c r="P14" s="17">
        <f>STDEV(N9:N14)</f>
        <v>23.18295583909017</v>
      </c>
      <c r="Q14" s="17">
        <f>+P14/(6^(1/2))</f>
        <v>9.4644020892077929</v>
      </c>
    </row>
    <row r="15" spans="1:17" x14ac:dyDescent="0.2">
      <c r="E15" s="2" t="s">
        <v>31</v>
      </c>
      <c r="F15" s="2">
        <v>3</v>
      </c>
      <c r="G15" s="2" t="s">
        <v>32</v>
      </c>
      <c r="H15" s="2" t="s">
        <v>33</v>
      </c>
      <c r="I15" s="2" t="s">
        <v>7</v>
      </c>
      <c r="J15" s="2">
        <v>0.42499999999999999</v>
      </c>
      <c r="K15" s="7">
        <f t="shared" ref="K15:K26" si="3">+(J15-0.1427)/0.002482</f>
        <v>113.7389202256245</v>
      </c>
      <c r="L15" s="7">
        <f t="shared" si="1"/>
        <v>90.991136180499609</v>
      </c>
      <c r="M15" s="2">
        <v>2.5</v>
      </c>
      <c r="N15" s="7">
        <f t="shared" si="2"/>
        <v>36.396454472199842</v>
      </c>
      <c r="O15" s="18"/>
      <c r="P15" s="18"/>
      <c r="Q15" s="18"/>
    </row>
    <row r="16" spans="1:17" x14ac:dyDescent="0.2">
      <c r="E16" s="2" t="s">
        <v>34</v>
      </c>
      <c r="F16" s="2">
        <v>3</v>
      </c>
      <c r="G16" s="2" t="s">
        <v>35</v>
      </c>
      <c r="H16" s="2" t="s">
        <v>33</v>
      </c>
      <c r="I16" s="2" t="s">
        <v>7</v>
      </c>
      <c r="J16" s="2">
        <v>0.38</v>
      </c>
      <c r="K16" s="7">
        <f t="shared" si="3"/>
        <v>95.60838033843676</v>
      </c>
      <c r="L16" s="7">
        <f t="shared" si="1"/>
        <v>76.486704270749414</v>
      </c>
      <c r="M16" s="2">
        <v>2.5</v>
      </c>
      <c r="N16" s="7">
        <f t="shared" si="2"/>
        <v>30.594681708299767</v>
      </c>
      <c r="O16" s="18"/>
      <c r="P16" s="18"/>
      <c r="Q16" s="18"/>
    </row>
    <row r="17" spans="5:17" x14ac:dyDescent="0.2">
      <c r="E17" s="2" t="s">
        <v>36</v>
      </c>
      <c r="F17" s="2">
        <v>3</v>
      </c>
      <c r="G17" s="2" t="s">
        <v>37</v>
      </c>
      <c r="H17" s="2" t="s">
        <v>33</v>
      </c>
      <c r="I17" s="2" t="s">
        <v>7</v>
      </c>
      <c r="J17" s="2">
        <v>0.33600000000000002</v>
      </c>
      <c r="K17" s="7">
        <f t="shared" si="3"/>
        <v>77.880741337630965</v>
      </c>
      <c r="L17" s="7">
        <f t="shared" si="1"/>
        <v>62.304593070104772</v>
      </c>
      <c r="M17" s="2">
        <v>2.5</v>
      </c>
      <c r="N17" s="7">
        <f t="shared" si="2"/>
        <v>24.921837228041909</v>
      </c>
      <c r="O17" s="18"/>
      <c r="P17" s="18"/>
      <c r="Q17" s="18"/>
    </row>
    <row r="18" spans="5:17" x14ac:dyDescent="0.2">
      <c r="E18" s="2" t="s">
        <v>38</v>
      </c>
      <c r="F18" s="2">
        <v>3</v>
      </c>
      <c r="G18" s="2" t="s">
        <v>39</v>
      </c>
      <c r="H18" s="2" t="s">
        <v>33</v>
      </c>
      <c r="I18" s="2" t="s">
        <v>7</v>
      </c>
      <c r="J18" s="2">
        <v>0.38900000000000001</v>
      </c>
      <c r="K18" s="7">
        <f t="shared" si="3"/>
        <v>99.234488315874316</v>
      </c>
      <c r="L18" s="7">
        <f t="shared" si="1"/>
        <v>79.387590652699458</v>
      </c>
      <c r="M18" s="2">
        <v>2.5</v>
      </c>
      <c r="N18" s="7">
        <f t="shared" si="2"/>
        <v>31.755036261079784</v>
      </c>
      <c r="O18" s="18"/>
      <c r="P18" s="18"/>
      <c r="Q18" s="18"/>
    </row>
    <row r="19" spans="5:17" x14ac:dyDescent="0.2">
      <c r="E19" s="2" t="s">
        <v>40</v>
      </c>
      <c r="F19" s="2">
        <v>3</v>
      </c>
      <c r="G19" s="2" t="s">
        <v>41</v>
      </c>
      <c r="H19" s="2" t="s">
        <v>33</v>
      </c>
      <c r="I19" s="2" t="s">
        <v>7</v>
      </c>
      <c r="J19" s="2">
        <v>0.38700000000000001</v>
      </c>
      <c r="K19" s="7">
        <f t="shared" si="3"/>
        <v>98.428686543110402</v>
      </c>
      <c r="L19" s="7">
        <f t="shared" si="1"/>
        <v>78.742949234488322</v>
      </c>
      <c r="M19" s="2">
        <v>2.5</v>
      </c>
      <c r="N19" s="7">
        <f t="shared" si="2"/>
        <v>31.497179693795328</v>
      </c>
      <c r="O19" s="19" t="s">
        <v>120</v>
      </c>
      <c r="P19" s="19" t="s">
        <v>121</v>
      </c>
      <c r="Q19" s="19" t="s">
        <v>122</v>
      </c>
    </row>
    <row r="20" spans="5:17" x14ac:dyDescent="0.2">
      <c r="E20" s="2" t="s">
        <v>42</v>
      </c>
      <c r="F20" s="2">
        <v>3</v>
      </c>
      <c r="G20" s="2" t="s">
        <v>43</v>
      </c>
      <c r="H20" s="2" t="s">
        <v>33</v>
      </c>
      <c r="I20" s="2" t="s">
        <v>7</v>
      </c>
      <c r="J20" s="2">
        <v>0.36799999999999999</v>
      </c>
      <c r="K20" s="7">
        <f t="shared" si="3"/>
        <v>90.773569701853347</v>
      </c>
      <c r="L20" s="7">
        <f t="shared" si="1"/>
        <v>72.618855761482678</v>
      </c>
      <c r="M20" s="2">
        <v>2.5</v>
      </c>
      <c r="N20" s="7">
        <f t="shared" si="2"/>
        <v>29.047542304593073</v>
      </c>
      <c r="O20" s="17">
        <f>AVERAGE(N15:N20)</f>
        <v>30.702121944668281</v>
      </c>
      <c r="P20" s="17">
        <f>STDEV(N15:N20)</f>
        <v>3.7503876309326332</v>
      </c>
      <c r="Q20" s="17">
        <f>+P20/(6^(1/2))</f>
        <v>1.5310893389050648</v>
      </c>
    </row>
    <row r="21" spans="5:17" x14ac:dyDescent="0.2">
      <c r="E21" s="11" t="s">
        <v>44</v>
      </c>
      <c r="F21" s="11">
        <v>4</v>
      </c>
      <c r="G21" s="11" t="s">
        <v>45</v>
      </c>
      <c r="H21" s="11" t="s">
        <v>46</v>
      </c>
      <c r="I21" s="11" t="s">
        <v>7</v>
      </c>
      <c r="J21" s="11">
        <v>1.0760000000000001</v>
      </c>
      <c r="K21" s="12">
        <f t="shared" si="3"/>
        <v>376.02739726027403</v>
      </c>
      <c r="L21" s="12">
        <f t="shared" si="1"/>
        <v>300.82191780821921</v>
      </c>
      <c r="M21" s="11">
        <v>2.5</v>
      </c>
      <c r="N21" s="12">
        <f t="shared" si="2"/>
        <v>120.32876712328769</v>
      </c>
      <c r="O21" s="18"/>
      <c r="P21" s="18"/>
      <c r="Q21" s="18"/>
    </row>
    <row r="22" spans="5:17" x14ac:dyDescent="0.2">
      <c r="E22" s="11" t="s">
        <v>47</v>
      </c>
      <c r="F22" s="11">
        <v>4</v>
      </c>
      <c r="G22" s="11" t="s">
        <v>48</v>
      </c>
      <c r="H22" s="11" t="s">
        <v>46</v>
      </c>
      <c r="I22" s="11" t="s">
        <v>7</v>
      </c>
      <c r="J22" s="11">
        <v>0.61699999999999999</v>
      </c>
      <c r="K22" s="12">
        <f t="shared" si="3"/>
        <v>191.09589041095893</v>
      </c>
      <c r="L22" s="12">
        <f t="shared" si="1"/>
        <v>152.87671232876716</v>
      </c>
      <c r="M22" s="11">
        <v>2.5</v>
      </c>
      <c r="N22" s="12">
        <f t="shared" si="2"/>
        <v>61.150684931506859</v>
      </c>
      <c r="O22" s="18"/>
      <c r="P22" s="18"/>
      <c r="Q22" s="18"/>
    </row>
    <row r="23" spans="5:17" x14ac:dyDescent="0.2">
      <c r="E23" s="11" t="s">
        <v>49</v>
      </c>
      <c r="F23" s="11">
        <v>4</v>
      </c>
      <c r="G23" s="11" t="s">
        <v>50</v>
      </c>
      <c r="H23" s="11" t="s">
        <v>46</v>
      </c>
      <c r="I23" s="11" t="s">
        <v>7</v>
      </c>
      <c r="J23" s="11">
        <v>0.74299999999999999</v>
      </c>
      <c r="K23" s="12">
        <f t="shared" si="3"/>
        <v>241.86140209508466</v>
      </c>
      <c r="L23" s="12">
        <f t="shared" si="1"/>
        <v>193.48912167606773</v>
      </c>
      <c r="M23" s="11">
        <v>2.5</v>
      </c>
      <c r="N23" s="12">
        <f t="shared" si="2"/>
        <v>77.395648670427093</v>
      </c>
      <c r="O23" s="18"/>
      <c r="P23" s="18"/>
      <c r="Q23" s="18"/>
    </row>
    <row r="24" spans="5:17" x14ac:dyDescent="0.2">
      <c r="E24" s="11" t="s">
        <v>51</v>
      </c>
      <c r="F24" s="11">
        <v>4</v>
      </c>
      <c r="G24" s="11" t="s">
        <v>52</v>
      </c>
      <c r="H24" s="11" t="s">
        <v>46</v>
      </c>
      <c r="I24" s="11" t="s">
        <v>7</v>
      </c>
      <c r="J24" s="11">
        <v>0.80700000000000005</v>
      </c>
      <c r="K24" s="12">
        <f t="shared" si="3"/>
        <v>267.64705882352945</v>
      </c>
      <c r="L24" s="12">
        <f t="shared" si="1"/>
        <v>214.11764705882356</v>
      </c>
      <c r="M24" s="11">
        <v>2.5</v>
      </c>
      <c r="N24" s="12">
        <f t="shared" si="2"/>
        <v>85.64705882352942</v>
      </c>
      <c r="O24" s="18"/>
      <c r="P24" s="18"/>
      <c r="Q24" s="18"/>
    </row>
    <row r="25" spans="5:17" x14ac:dyDescent="0.2">
      <c r="E25" s="11" t="s">
        <v>53</v>
      </c>
      <c r="F25" s="11">
        <v>4</v>
      </c>
      <c r="G25" s="11" t="s">
        <v>54</v>
      </c>
      <c r="H25" s="11" t="s">
        <v>46</v>
      </c>
      <c r="I25" s="11" t="s">
        <v>7</v>
      </c>
      <c r="J25" s="11">
        <v>0.94699999999999995</v>
      </c>
      <c r="K25" s="12">
        <f t="shared" si="3"/>
        <v>324.05318291700246</v>
      </c>
      <c r="L25" s="12">
        <f t="shared" si="1"/>
        <v>259.24254633360198</v>
      </c>
      <c r="M25" s="11">
        <v>2.5</v>
      </c>
      <c r="N25" s="12">
        <f t="shared" si="2"/>
        <v>103.6970185334408</v>
      </c>
      <c r="O25" s="19" t="s">
        <v>120</v>
      </c>
      <c r="P25" s="19" t="s">
        <v>121</v>
      </c>
      <c r="Q25" s="19" t="s">
        <v>122</v>
      </c>
    </row>
    <row r="26" spans="5:17" x14ac:dyDescent="0.2">
      <c r="E26" s="11" t="s">
        <v>55</v>
      </c>
      <c r="F26" s="11">
        <v>4</v>
      </c>
      <c r="G26" s="11" t="s">
        <v>56</v>
      </c>
      <c r="H26" s="11" t="s">
        <v>46</v>
      </c>
      <c r="I26" s="11" t="s">
        <v>7</v>
      </c>
      <c r="J26" s="11">
        <v>0.59599999999999997</v>
      </c>
      <c r="K26" s="12">
        <f t="shared" si="3"/>
        <v>182.63497179693795</v>
      </c>
      <c r="L26" s="12">
        <f t="shared" si="1"/>
        <v>146.10797743755037</v>
      </c>
      <c r="M26" s="11">
        <v>2.5</v>
      </c>
      <c r="N26" s="12">
        <f t="shared" si="2"/>
        <v>58.443190975020151</v>
      </c>
      <c r="O26" s="17">
        <f>AVERAGE(N21:N26)</f>
        <v>84.443728176201986</v>
      </c>
      <c r="P26" s="17">
        <f>STDEV(N21:N26)</f>
        <v>24.199762137383978</v>
      </c>
      <c r="Q26" s="17">
        <f>+P26/(6^(1/2))</f>
        <v>9.8795115222191292</v>
      </c>
    </row>
    <row r="27" spans="5:17" x14ac:dyDescent="0.2">
      <c r="E27" s="2" t="s">
        <v>57</v>
      </c>
      <c r="F27" s="2">
        <v>5</v>
      </c>
      <c r="G27" s="2" t="s">
        <v>58</v>
      </c>
      <c r="H27" s="2" t="s">
        <v>59</v>
      </c>
      <c r="I27" s="2" t="s">
        <v>7</v>
      </c>
      <c r="J27" s="2">
        <v>0.36599999999999999</v>
      </c>
      <c r="K27" s="7">
        <f t="shared" ref="K27:K32" si="4">+(J27-0.08995)/0.002846</f>
        <v>96.995783555867888</v>
      </c>
      <c r="L27" s="7">
        <f t="shared" si="1"/>
        <v>77.596626844694313</v>
      </c>
      <c r="M27" s="2">
        <v>2.5</v>
      </c>
      <c r="N27" s="7">
        <f t="shared" si="2"/>
        <v>31.038650737877724</v>
      </c>
      <c r="O27" s="18"/>
      <c r="P27" s="18"/>
      <c r="Q27" s="18"/>
    </row>
    <row r="28" spans="5:17" x14ac:dyDescent="0.2">
      <c r="E28" s="2" t="s">
        <v>60</v>
      </c>
      <c r="F28" s="2">
        <v>5</v>
      </c>
      <c r="G28" s="2" t="s">
        <v>61</v>
      </c>
      <c r="H28" s="2" t="s">
        <v>59</v>
      </c>
      <c r="I28" s="2" t="s">
        <v>7</v>
      </c>
      <c r="J28" s="2">
        <v>0.38100000000000001</v>
      </c>
      <c r="K28" s="7">
        <f t="shared" si="4"/>
        <v>102.26633872101196</v>
      </c>
      <c r="L28" s="7">
        <f t="shared" si="1"/>
        <v>81.81307097680957</v>
      </c>
      <c r="M28" s="2">
        <v>2.5</v>
      </c>
      <c r="N28" s="7">
        <f t="shared" si="2"/>
        <v>32.725228390723828</v>
      </c>
      <c r="O28" s="18"/>
      <c r="P28" s="18"/>
      <c r="Q28" s="18"/>
    </row>
    <row r="29" spans="5:17" x14ac:dyDescent="0.2">
      <c r="E29" s="2" t="s">
        <v>62</v>
      </c>
      <c r="F29" s="2">
        <v>5</v>
      </c>
      <c r="G29" s="2" t="s">
        <v>63</v>
      </c>
      <c r="H29" s="2" t="s">
        <v>59</v>
      </c>
      <c r="I29" s="2" t="s">
        <v>7</v>
      </c>
      <c r="J29" s="2">
        <v>0.372</v>
      </c>
      <c r="K29" s="7">
        <f t="shared" si="4"/>
        <v>99.104005621925523</v>
      </c>
      <c r="L29" s="7">
        <f t="shared" si="1"/>
        <v>79.283204497540424</v>
      </c>
      <c r="M29" s="2">
        <v>2.5</v>
      </c>
      <c r="N29" s="7">
        <f t="shared" si="2"/>
        <v>31.713281799016169</v>
      </c>
      <c r="O29" s="18"/>
      <c r="P29" s="18"/>
      <c r="Q29" s="18"/>
    </row>
    <row r="30" spans="5:17" x14ac:dyDescent="0.2">
      <c r="E30" s="2" t="s">
        <v>64</v>
      </c>
      <c r="F30" s="2">
        <v>5</v>
      </c>
      <c r="G30" s="2" t="s">
        <v>65</v>
      </c>
      <c r="H30" s="2" t="s">
        <v>59</v>
      </c>
      <c r="I30" s="2" t="s">
        <v>7</v>
      </c>
      <c r="J30" s="2">
        <v>0.35499999999999998</v>
      </c>
      <c r="K30" s="7">
        <f t="shared" si="4"/>
        <v>93.130709768095571</v>
      </c>
      <c r="L30" s="7">
        <f t="shared" si="1"/>
        <v>74.504567814476459</v>
      </c>
      <c r="M30" s="2">
        <v>2.5</v>
      </c>
      <c r="N30" s="7">
        <f t="shared" si="2"/>
        <v>29.801827125790584</v>
      </c>
      <c r="O30" s="18"/>
      <c r="P30" s="18"/>
      <c r="Q30" s="18"/>
    </row>
    <row r="31" spans="5:17" x14ac:dyDescent="0.2">
      <c r="E31" s="2" t="s">
        <v>66</v>
      </c>
      <c r="F31" s="2">
        <v>5</v>
      </c>
      <c r="G31" s="2" t="s">
        <v>67</v>
      </c>
      <c r="H31" s="2" t="s">
        <v>59</v>
      </c>
      <c r="I31" s="2" t="s">
        <v>7</v>
      </c>
      <c r="J31" s="2">
        <v>0.373</v>
      </c>
      <c r="K31" s="7">
        <f t="shared" si="4"/>
        <v>99.455375966268448</v>
      </c>
      <c r="L31" s="7">
        <f t="shared" si="1"/>
        <v>79.564300773014764</v>
      </c>
      <c r="M31" s="2">
        <v>2.5</v>
      </c>
      <c r="N31" s="7">
        <f t="shared" si="2"/>
        <v>31.825720309205906</v>
      </c>
      <c r="O31" s="19" t="s">
        <v>120</v>
      </c>
      <c r="P31" s="19" t="s">
        <v>121</v>
      </c>
      <c r="Q31" s="19" t="s">
        <v>122</v>
      </c>
    </row>
    <row r="32" spans="5:17" x14ac:dyDescent="0.2">
      <c r="E32" s="2" t="s">
        <v>68</v>
      </c>
      <c r="F32" s="2">
        <v>5</v>
      </c>
      <c r="G32" s="2" t="s">
        <v>69</v>
      </c>
      <c r="H32" s="2" t="s">
        <v>59</v>
      </c>
      <c r="I32" s="2" t="s">
        <v>7</v>
      </c>
      <c r="J32" s="2">
        <v>0.41599999999999998</v>
      </c>
      <c r="K32" s="7">
        <f t="shared" si="4"/>
        <v>114.56430077301474</v>
      </c>
      <c r="L32" s="7">
        <f t="shared" si="1"/>
        <v>91.651440618411797</v>
      </c>
      <c r="M32" s="2">
        <v>2.5</v>
      </c>
      <c r="N32" s="7">
        <f t="shared" si="2"/>
        <v>36.660576247364716</v>
      </c>
      <c r="O32" s="17">
        <f>AVERAGE(N27:N32)</f>
        <v>32.294214101663151</v>
      </c>
      <c r="P32" s="17">
        <f>STDEV(N27:N32)</f>
        <v>2.3493102254321001</v>
      </c>
      <c r="Q32" s="17">
        <f>+P32/(6^(1/2))</f>
        <v>0.95910188330192758</v>
      </c>
    </row>
    <row r="33" spans="5:17" x14ac:dyDescent="0.2">
      <c r="E33" s="11" t="s">
        <v>70</v>
      </c>
      <c r="F33" s="11">
        <v>6</v>
      </c>
      <c r="G33" s="11" t="s">
        <v>71</v>
      </c>
      <c r="H33" s="11" t="s">
        <v>72</v>
      </c>
      <c r="I33" s="11" t="s">
        <v>7</v>
      </c>
      <c r="J33" s="11">
        <v>0.375</v>
      </c>
      <c r="K33" s="12">
        <f t="shared" ref="K33:K38" si="5">+(J33-0.1427)/0.002482</f>
        <v>93.593875906527003</v>
      </c>
      <c r="L33" s="12">
        <f t="shared" si="1"/>
        <v>74.8751007252216</v>
      </c>
      <c r="M33" s="11">
        <v>2.5</v>
      </c>
      <c r="N33" s="12">
        <f t="shared" si="2"/>
        <v>29.950040290088641</v>
      </c>
      <c r="O33" s="18"/>
      <c r="P33" s="18"/>
      <c r="Q33" s="18"/>
    </row>
    <row r="34" spans="5:17" x14ac:dyDescent="0.2">
      <c r="E34" s="11" t="s">
        <v>73</v>
      </c>
      <c r="F34" s="11">
        <v>6</v>
      </c>
      <c r="G34" s="11" t="s">
        <v>74</v>
      </c>
      <c r="H34" s="11" t="s">
        <v>72</v>
      </c>
      <c r="I34" s="11" t="s">
        <v>7</v>
      </c>
      <c r="J34" s="11">
        <v>0.28899999999999998</v>
      </c>
      <c r="K34" s="12">
        <f t="shared" si="5"/>
        <v>58.944399677679286</v>
      </c>
      <c r="L34" s="12">
        <f t="shared" si="1"/>
        <v>47.155519742143433</v>
      </c>
      <c r="M34" s="11">
        <v>2.5</v>
      </c>
      <c r="N34" s="12">
        <f t="shared" si="2"/>
        <v>18.862207896857374</v>
      </c>
      <c r="O34" s="18"/>
      <c r="P34" s="18"/>
      <c r="Q34" s="18"/>
    </row>
    <row r="35" spans="5:17" x14ac:dyDescent="0.2">
      <c r="E35" s="11" t="s">
        <v>75</v>
      </c>
      <c r="F35" s="11">
        <v>6</v>
      </c>
      <c r="G35" s="11" t="s">
        <v>76</v>
      </c>
      <c r="H35" s="11" t="s">
        <v>72</v>
      </c>
      <c r="I35" s="11" t="s">
        <v>7</v>
      </c>
      <c r="J35" s="11">
        <v>0.503</v>
      </c>
      <c r="K35" s="12">
        <f t="shared" si="5"/>
        <v>145.1651893634166</v>
      </c>
      <c r="L35" s="12">
        <f t="shared" si="1"/>
        <v>116.13215149073329</v>
      </c>
      <c r="M35" s="11">
        <v>2.5</v>
      </c>
      <c r="N35" s="12">
        <f t="shared" si="2"/>
        <v>46.45286059629332</v>
      </c>
      <c r="O35" s="18"/>
      <c r="P35" s="18"/>
      <c r="Q35" s="18"/>
    </row>
    <row r="36" spans="5:17" x14ac:dyDescent="0.2">
      <c r="E36" s="11" t="s">
        <v>77</v>
      </c>
      <c r="F36" s="11">
        <v>6</v>
      </c>
      <c r="G36" s="11" t="s">
        <v>78</v>
      </c>
      <c r="H36" s="11" t="s">
        <v>72</v>
      </c>
      <c r="I36" s="11" t="s">
        <v>7</v>
      </c>
      <c r="J36" s="11">
        <v>0.36899999999999999</v>
      </c>
      <c r="K36" s="12">
        <f t="shared" si="5"/>
        <v>91.176470588235304</v>
      </c>
      <c r="L36" s="12">
        <f t="shared" si="1"/>
        <v>72.941176470588246</v>
      </c>
      <c r="M36" s="11">
        <v>2.5</v>
      </c>
      <c r="N36" s="12">
        <f t="shared" si="2"/>
        <v>29.176470588235297</v>
      </c>
      <c r="O36" s="18"/>
      <c r="P36" s="18"/>
      <c r="Q36" s="18"/>
    </row>
    <row r="37" spans="5:17" x14ac:dyDescent="0.2">
      <c r="E37" s="11" t="s">
        <v>79</v>
      </c>
      <c r="F37" s="11">
        <v>6</v>
      </c>
      <c r="G37" s="11" t="s">
        <v>80</v>
      </c>
      <c r="H37" s="11" t="s">
        <v>72</v>
      </c>
      <c r="I37" s="11" t="s">
        <v>7</v>
      </c>
      <c r="J37" s="11">
        <v>0.34499999999999997</v>
      </c>
      <c r="K37" s="12">
        <f t="shared" si="5"/>
        <v>81.506849315068493</v>
      </c>
      <c r="L37" s="12">
        <f t="shared" si="1"/>
        <v>65.205479452054803</v>
      </c>
      <c r="M37" s="11">
        <v>2.5</v>
      </c>
      <c r="N37" s="12">
        <f t="shared" si="2"/>
        <v>26.082191780821923</v>
      </c>
      <c r="O37" s="19" t="s">
        <v>120</v>
      </c>
      <c r="P37" s="19" t="s">
        <v>121</v>
      </c>
      <c r="Q37" s="19" t="s">
        <v>122</v>
      </c>
    </row>
    <row r="38" spans="5:17" x14ac:dyDescent="0.2">
      <c r="E38" s="11" t="s">
        <v>81</v>
      </c>
      <c r="F38" s="11">
        <v>6</v>
      </c>
      <c r="G38" s="11" t="s">
        <v>82</v>
      </c>
      <c r="H38" s="11" t="s">
        <v>72</v>
      </c>
      <c r="I38" s="11" t="s">
        <v>7</v>
      </c>
      <c r="J38" s="11">
        <v>0.46700000000000003</v>
      </c>
      <c r="K38" s="12">
        <f t="shared" si="5"/>
        <v>130.66075745366641</v>
      </c>
      <c r="L38" s="12">
        <f t="shared" si="1"/>
        <v>104.52860596293313</v>
      </c>
      <c r="M38" s="11">
        <v>2.5</v>
      </c>
      <c r="N38" s="12">
        <f t="shared" si="2"/>
        <v>41.811442385173251</v>
      </c>
      <c r="O38" s="17">
        <f>AVERAGE(N33:N38)</f>
        <v>32.055868922911635</v>
      </c>
      <c r="P38" s="17">
        <f>STDEV(N33:N38)</f>
        <v>10.246243620858408</v>
      </c>
      <c r="Q38" s="17">
        <f>+P38/(6^(1/2))</f>
        <v>4.1830114418917068</v>
      </c>
    </row>
    <row r="39" spans="5:17" x14ac:dyDescent="0.2">
      <c r="E39" s="2" t="s">
        <v>83</v>
      </c>
      <c r="F39" s="2">
        <v>7</v>
      </c>
      <c r="G39" s="2" t="s">
        <v>84</v>
      </c>
      <c r="H39" s="2" t="s">
        <v>85</v>
      </c>
      <c r="I39" s="2" t="s">
        <v>7</v>
      </c>
      <c r="J39" s="2">
        <v>0.60099999999999998</v>
      </c>
      <c r="K39" s="7">
        <f t="shared" ref="K39:K44" si="6">+(J39-0.08995)/0.002846</f>
        <v>179.56781447645818</v>
      </c>
      <c r="L39" s="7">
        <f t="shared" si="1"/>
        <v>143.65425158116656</v>
      </c>
      <c r="M39" s="2">
        <v>2.5</v>
      </c>
      <c r="N39" s="7">
        <f t="shared" si="2"/>
        <v>57.461700632466624</v>
      </c>
      <c r="O39" s="18"/>
      <c r="P39" s="18"/>
      <c r="Q39" s="18"/>
    </row>
    <row r="40" spans="5:17" x14ac:dyDescent="0.2">
      <c r="E40" s="2" t="s">
        <v>86</v>
      </c>
      <c r="F40" s="2">
        <v>7</v>
      </c>
      <c r="G40" s="2" t="s">
        <v>87</v>
      </c>
      <c r="H40" s="2" t="s">
        <v>85</v>
      </c>
      <c r="I40" s="2" t="s">
        <v>7</v>
      </c>
      <c r="J40" s="2">
        <v>0.47199999999999998</v>
      </c>
      <c r="K40" s="7">
        <f t="shared" si="6"/>
        <v>134.24104005621925</v>
      </c>
      <c r="L40" s="7">
        <f t="shared" si="1"/>
        <v>107.39283204497541</v>
      </c>
      <c r="M40" s="2">
        <v>2.5</v>
      </c>
      <c r="N40" s="7">
        <f t="shared" si="2"/>
        <v>42.957132817990164</v>
      </c>
      <c r="O40" s="18"/>
      <c r="P40" s="18"/>
      <c r="Q40" s="18"/>
    </row>
    <row r="41" spans="5:17" x14ac:dyDescent="0.2">
      <c r="E41" s="2" t="s">
        <v>88</v>
      </c>
      <c r="F41" s="2">
        <v>7</v>
      </c>
      <c r="G41" s="2" t="s">
        <v>89</v>
      </c>
      <c r="H41" s="2" t="s">
        <v>85</v>
      </c>
      <c r="I41" s="2" t="s">
        <v>7</v>
      </c>
      <c r="J41" s="2">
        <v>0.56699999999999995</v>
      </c>
      <c r="K41" s="7">
        <f t="shared" si="6"/>
        <v>167.6212227687983</v>
      </c>
      <c r="L41" s="7">
        <f t="shared" si="1"/>
        <v>134.09697821503866</v>
      </c>
      <c r="M41" s="2">
        <v>2.5</v>
      </c>
      <c r="N41" s="7">
        <f t="shared" si="2"/>
        <v>53.638791286015461</v>
      </c>
      <c r="O41" s="18"/>
      <c r="P41" s="18"/>
      <c r="Q41" s="18"/>
    </row>
    <row r="42" spans="5:17" x14ac:dyDescent="0.2">
      <c r="E42" s="2" t="s">
        <v>90</v>
      </c>
      <c r="F42" s="2">
        <v>7</v>
      </c>
      <c r="G42" s="2" t="s">
        <v>91</v>
      </c>
      <c r="H42" s="2" t="s">
        <v>85</v>
      </c>
      <c r="I42" s="2" t="s">
        <v>7</v>
      </c>
      <c r="J42" s="2">
        <v>0.67100000000000004</v>
      </c>
      <c r="K42" s="7">
        <f t="shared" si="6"/>
        <v>204.16373858046384</v>
      </c>
      <c r="L42" s="7">
        <f t="shared" si="1"/>
        <v>163.33099086437107</v>
      </c>
      <c r="M42" s="2">
        <v>2.5</v>
      </c>
      <c r="N42" s="7">
        <f t="shared" si="2"/>
        <v>65.332396345748435</v>
      </c>
      <c r="O42" s="18"/>
      <c r="P42" s="18"/>
      <c r="Q42" s="18"/>
    </row>
    <row r="43" spans="5:17" x14ac:dyDescent="0.2">
      <c r="E43" s="2" t="s">
        <v>92</v>
      </c>
      <c r="F43" s="2">
        <v>7</v>
      </c>
      <c r="G43" s="2" t="s">
        <v>93</v>
      </c>
      <c r="H43" s="2" t="s">
        <v>85</v>
      </c>
      <c r="I43" s="2" t="s">
        <v>7</v>
      </c>
      <c r="J43" s="2">
        <v>0.61099999999999999</v>
      </c>
      <c r="K43" s="7">
        <f t="shared" si="6"/>
        <v>183.08151791988757</v>
      </c>
      <c r="L43" s="7">
        <f t="shared" si="1"/>
        <v>146.46521433591008</v>
      </c>
      <c r="M43" s="2">
        <v>2.5</v>
      </c>
      <c r="N43" s="7">
        <f t="shared" si="2"/>
        <v>58.586085734364033</v>
      </c>
      <c r="O43" s="19" t="s">
        <v>120</v>
      </c>
      <c r="P43" s="19" t="s">
        <v>121</v>
      </c>
      <c r="Q43" s="19" t="s">
        <v>122</v>
      </c>
    </row>
    <row r="44" spans="5:17" x14ac:dyDescent="0.2">
      <c r="E44" s="2" t="s">
        <v>94</v>
      </c>
      <c r="F44" s="2">
        <v>7</v>
      </c>
      <c r="G44" s="2" t="s">
        <v>95</v>
      </c>
      <c r="H44" s="2" t="s">
        <v>85</v>
      </c>
      <c r="I44" s="2" t="s">
        <v>7</v>
      </c>
      <c r="J44" s="2">
        <v>0.34399999999999997</v>
      </c>
      <c r="K44" s="7">
        <f t="shared" si="6"/>
        <v>89.265635980323253</v>
      </c>
      <c r="L44" s="7">
        <f t="shared" si="1"/>
        <v>71.412508784258605</v>
      </c>
      <c r="M44" s="2">
        <v>2.5</v>
      </c>
      <c r="N44" s="7">
        <f t="shared" si="2"/>
        <v>28.565003513703441</v>
      </c>
      <c r="O44" s="17">
        <f>AVERAGE(N39:N44)</f>
        <v>51.090185055048032</v>
      </c>
      <c r="P44" s="17">
        <f>STDEV(N39:N44)</f>
        <v>13.263868636850869</v>
      </c>
      <c r="Q44" s="17">
        <f>+P44/(6^(1/2))</f>
        <v>5.4149516959316166</v>
      </c>
    </row>
    <row r="45" spans="5:17" x14ac:dyDescent="0.2">
      <c r="E45" s="11" t="s">
        <v>96</v>
      </c>
      <c r="F45" s="11">
        <v>8</v>
      </c>
      <c r="G45" s="11" t="s">
        <v>97</v>
      </c>
      <c r="H45" s="11" t="s">
        <v>98</v>
      </c>
      <c r="I45" s="11" t="s">
        <v>7</v>
      </c>
      <c r="J45" s="11">
        <v>0.26</v>
      </c>
      <c r="K45" s="12">
        <f t="shared" ref="K45:K50" si="7">+(J45-0.1427)/0.002482</f>
        <v>47.260273972602747</v>
      </c>
      <c r="L45" s="12">
        <f t="shared" si="1"/>
        <v>37.808219178082197</v>
      </c>
      <c r="M45" s="11">
        <v>2.5</v>
      </c>
      <c r="N45" s="12">
        <f t="shared" si="2"/>
        <v>15.123287671232879</v>
      </c>
      <c r="O45" s="18"/>
      <c r="P45" s="18"/>
      <c r="Q45" s="18"/>
    </row>
    <row r="46" spans="5:17" x14ac:dyDescent="0.2">
      <c r="E46" s="11" t="s">
        <v>99</v>
      </c>
      <c r="F46" s="11">
        <v>8</v>
      </c>
      <c r="G46" s="11" t="s">
        <v>100</v>
      </c>
      <c r="H46" s="11" t="s">
        <v>98</v>
      </c>
      <c r="I46" s="11" t="s">
        <v>7</v>
      </c>
      <c r="J46" s="11">
        <v>0.54</v>
      </c>
      <c r="K46" s="12">
        <f t="shared" si="7"/>
        <v>160.07252215954878</v>
      </c>
      <c r="L46" s="12">
        <f t="shared" si="1"/>
        <v>128.05801772763903</v>
      </c>
      <c r="M46" s="11">
        <v>2.5</v>
      </c>
      <c r="N46" s="12">
        <f t="shared" si="2"/>
        <v>51.223207091055613</v>
      </c>
      <c r="O46" s="18"/>
      <c r="P46" s="18"/>
      <c r="Q46" s="18"/>
    </row>
    <row r="47" spans="5:17" x14ac:dyDescent="0.2">
      <c r="E47" s="11" t="s">
        <v>101</v>
      </c>
      <c r="F47" s="11">
        <v>8</v>
      </c>
      <c r="G47" s="11" t="s">
        <v>102</v>
      </c>
      <c r="H47" s="11" t="s">
        <v>98</v>
      </c>
      <c r="I47" s="11" t="s">
        <v>7</v>
      </c>
      <c r="J47" s="11">
        <v>0.42199999999999999</v>
      </c>
      <c r="K47" s="12">
        <f t="shared" si="7"/>
        <v>112.53021756647865</v>
      </c>
      <c r="L47" s="12">
        <f t="shared" si="1"/>
        <v>90.024174053182932</v>
      </c>
      <c r="M47" s="11">
        <v>2.5</v>
      </c>
      <c r="N47" s="12">
        <f t="shared" si="2"/>
        <v>36.009669621273176</v>
      </c>
      <c r="O47" s="18"/>
      <c r="P47" s="18"/>
      <c r="Q47" s="18"/>
    </row>
    <row r="48" spans="5:17" x14ac:dyDescent="0.2">
      <c r="E48" s="11" t="s">
        <v>103</v>
      </c>
      <c r="F48" s="11">
        <v>8</v>
      </c>
      <c r="G48" s="11" t="s">
        <v>104</v>
      </c>
      <c r="H48" s="11" t="s">
        <v>98</v>
      </c>
      <c r="I48" s="11" t="s">
        <v>7</v>
      </c>
      <c r="J48" s="11">
        <v>0.28899999999999998</v>
      </c>
      <c r="K48" s="12">
        <f t="shared" si="7"/>
        <v>58.944399677679286</v>
      </c>
      <c r="L48" s="12">
        <f t="shared" si="1"/>
        <v>47.155519742143433</v>
      </c>
      <c r="M48" s="11">
        <v>2.5</v>
      </c>
      <c r="N48" s="12">
        <f t="shared" si="2"/>
        <v>18.862207896857374</v>
      </c>
      <c r="O48" s="18"/>
      <c r="P48" s="18"/>
      <c r="Q48" s="18"/>
    </row>
    <row r="49" spans="5:17" x14ac:dyDescent="0.2">
      <c r="E49" s="11" t="s">
        <v>105</v>
      </c>
      <c r="F49" s="11">
        <v>8</v>
      </c>
      <c r="G49" s="11" t="s">
        <v>106</v>
      </c>
      <c r="H49" s="11" t="s">
        <v>98</v>
      </c>
      <c r="I49" s="11" t="s">
        <v>7</v>
      </c>
      <c r="J49" s="11">
        <v>0.498</v>
      </c>
      <c r="K49" s="12">
        <f t="shared" si="7"/>
        <v>143.15068493150687</v>
      </c>
      <c r="L49" s="12">
        <f t="shared" si="1"/>
        <v>114.52054794520551</v>
      </c>
      <c r="M49" s="11">
        <v>2.5</v>
      </c>
      <c r="N49" s="12">
        <f t="shared" si="2"/>
        <v>45.808219178082204</v>
      </c>
      <c r="O49" s="19" t="s">
        <v>120</v>
      </c>
      <c r="P49" s="19" t="s">
        <v>121</v>
      </c>
      <c r="Q49" s="19" t="s">
        <v>122</v>
      </c>
    </row>
    <row r="50" spans="5:17" x14ac:dyDescent="0.2">
      <c r="E50" s="11" t="s">
        <v>107</v>
      </c>
      <c r="F50" s="11">
        <v>8</v>
      </c>
      <c r="G50" s="11" t="s">
        <v>108</v>
      </c>
      <c r="H50" s="11" t="s">
        <v>98</v>
      </c>
      <c r="I50" s="11" t="s">
        <v>7</v>
      </c>
      <c r="J50" s="11">
        <v>0.33800000000000002</v>
      </c>
      <c r="K50" s="12">
        <f t="shared" si="7"/>
        <v>78.686543110394865</v>
      </c>
      <c r="L50" s="12">
        <f t="shared" si="1"/>
        <v>62.949234488315895</v>
      </c>
      <c r="M50" s="11">
        <v>2.5</v>
      </c>
      <c r="N50" s="12">
        <f t="shared" si="2"/>
        <v>25.179693795326358</v>
      </c>
      <c r="O50" s="17">
        <f>AVERAGE(N45:N50)</f>
        <v>32.034380875637929</v>
      </c>
      <c r="P50" s="17">
        <f>STDEV(N45:N50)</f>
        <v>14.698370950813148</v>
      </c>
      <c r="Q50" s="17">
        <f>+P50/(6^(1/2))</f>
        <v>6.0005848132731732</v>
      </c>
    </row>
    <row r="51" spans="5:17" x14ac:dyDescent="0.2">
      <c r="E51" s="3"/>
      <c r="F51" s="3"/>
      <c r="G51" s="3"/>
      <c r="H51" s="4"/>
      <c r="I51" s="3"/>
      <c r="J51" s="3"/>
    </row>
  </sheetData>
  <sortState xmlns:xlrd2="http://schemas.microsoft.com/office/spreadsheetml/2017/richdata2" ref="E3:N50">
    <sortCondition ref="F3:F50"/>
    <sortCondition ref="E3:E50"/>
  </sortState>
  <pageMargins left="0.7" right="0.7" top="0.75" bottom="0.75" header="0.3" footer="0.3"/>
  <pageSetup paperSize="9" scale="5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2021-05-14T08:49:40Z</cp:lastPrinted>
  <dcterms:created xsi:type="dcterms:W3CDTF">2021-05-14T08:33:25Z</dcterms:created>
  <dcterms:modified xsi:type="dcterms:W3CDTF">2021-05-16T15:28:37Z</dcterms:modified>
</cp:coreProperties>
</file>