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28" i="1" l="1"/>
  <c r="F26" i="1"/>
  <c r="F34" i="1"/>
  <c r="F15" i="1"/>
  <c r="M19" i="1" l="1"/>
  <c r="L19" i="1"/>
</calcChain>
</file>

<file path=xl/sharedStrings.xml><?xml version="1.0" encoding="utf-8"?>
<sst xmlns="http://schemas.openxmlformats.org/spreadsheetml/2006/main" count="60" uniqueCount="42">
  <si>
    <t>CAPEX Breakdown:</t>
  </si>
  <si>
    <t>OPEX Breakdown:</t>
  </si>
  <si>
    <t>Loan Breakdown:</t>
  </si>
  <si>
    <t>Repayment period is 20.0 years, at the annual interest rate of 6.0 %</t>
  </si>
  <si>
    <t>Original</t>
  </si>
  <si>
    <t>Annual Energy Consumption: 1,195,901.21</t>
  </si>
  <si>
    <t>Annual Energy Cost: USD $ 502,278.51</t>
  </si>
  <si>
    <t>Minimum Pressure: 20.09 mwc at time: 23.0 At node: R_TIBAR_2</t>
  </si>
  <si>
    <t xml:space="preserve">Optimised </t>
  </si>
  <si>
    <t>Annual O&amp;M Costs: USD $ 28,082.43</t>
  </si>
  <si>
    <t>The total annual loan repayment is: USD $244,165.46</t>
  </si>
  <si>
    <t>CAPEX Breakdown</t>
  </si>
  <si>
    <t>Total Pipe Investment Cost</t>
  </si>
  <si>
    <t>Total Pump Investment Cost</t>
  </si>
  <si>
    <t>Total Valve Investment Cost</t>
  </si>
  <si>
    <t>Total Tank Investment Cost</t>
  </si>
  <si>
    <t>OPEX Breakdown</t>
  </si>
  <si>
    <t>Annual Energy Consumption</t>
  </si>
  <si>
    <t>Annual Energy Cost</t>
  </si>
  <si>
    <t>Annual O&amp;M Costs</t>
  </si>
  <si>
    <t>Loan Breakdown</t>
  </si>
  <si>
    <t>The total annual loan repayment is</t>
  </si>
  <si>
    <t xml:space="preserve"> USD $376,988.66</t>
  </si>
  <si>
    <t>Minimum Pressure</t>
  </si>
  <si>
    <t xml:space="preserve"> 1.89 mwc at time</t>
  </si>
  <si>
    <t xml:space="preserve"> 0.0 At node</t>
  </si>
  <si>
    <t xml:space="preserve"> R_TIBAR_2</t>
  </si>
  <si>
    <t>Total Investment Cost</t>
  </si>
  <si>
    <t xml:space="preserve"> USD </t>
  </si>
  <si>
    <t xml:space="preserve">Total Pipe Investment Cost: USD </t>
  </si>
  <si>
    <t xml:space="preserve">Total Pump Investment Cost: USD </t>
  </si>
  <si>
    <t xml:space="preserve">Total Valve Investment Cost: USD </t>
  </si>
  <si>
    <t xml:space="preserve">Total Tank Investment Cost: USD </t>
  </si>
  <si>
    <t xml:space="preserve">Total Investment Cost USD </t>
  </si>
  <si>
    <t>6,220,399kWh</t>
  </si>
  <si>
    <t>USD</t>
  </si>
  <si>
    <t>$</t>
  </si>
  <si>
    <t>1,195,901kWh</t>
  </si>
  <si>
    <t>Annuity (20 years  @ 6%)</t>
  </si>
  <si>
    <t>Total Annual Expenditure</t>
  </si>
  <si>
    <t>Original Network</t>
  </si>
  <si>
    <t>Optimised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</si>
</sst>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£&quot;* #,##0.00_-;\-&quot;£&quot;* #,##0.00_-;_-&quot;£&quot;* &quot;-&quot;??_-;_-@_-"/>
    <numFmt numFmtId="164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7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4" fontId="0" fillId="0" borderId="0" xfId="0" applyNumberFormat="1"/>
    <xf numFmtId="0" fontId="0" fillId="3" borderId="1" xfId="0" applyFont="1" applyFill="1" applyBorder="1"/>
    <xf numFmtId="0" fontId="0" fillId="5" borderId="2" xfId="0" applyFont="1" applyFill="1" applyBorder="1"/>
    <xf numFmtId="0" fontId="0" fillId="0" borderId="3" xfId="0" applyFont="1" applyBorder="1"/>
    <xf numFmtId="0" fontId="0" fillId="3" borderId="4" xfId="0" applyFont="1" applyFill="1" applyBorder="1"/>
    <xf numFmtId="0" fontId="0" fillId="0" borderId="4" xfId="0" applyFont="1" applyBorder="1"/>
    <xf numFmtId="0" fontId="0" fillId="5" borderId="5" xfId="0" applyFont="1" applyFill="1" applyBorder="1"/>
    <xf numFmtId="0" fontId="0" fillId="0" borderId="5" xfId="0" applyFont="1" applyBorder="1"/>
    <xf numFmtId="0" fontId="0" fillId="7" borderId="6" xfId="0" applyFont="1" applyFill="1" applyBorder="1"/>
    <xf numFmtId="0" fontId="2" fillId="6" borderId="3" xfId="0" applyFont="1" applyFill="1" applyBorder="1" applyAlignment="1"/>
    <xf numFmtId="0" fontId="2" fillId="4" borderId="2" xfId="0" applyFont="1" applyFill="1" applyBorder="1" applyAlignment="1"/>
    <xf numFmtId="0" fontId="2" fillId="2" borderId="1" xfId="0" applyFont="1" applyFill="1" applyBorder="1" applyAlignment="1"/>
    <xf numFmtId="0" fontId="2" fillId="2" borderId="8" xfId="0" applyFont="1" applyFill="1" applyBorder="1" applyAlignment="1"/>
    <xf numFmtId="164" fontId="0" fillId="3" borderId="9" xfId="0" applyNumberFormat="1" applyFont="1" applyFill="1" applyBorder="1" applyAlignment="1">
      <alignment horizontal="right"/>
    </xf>
    <xf numFmtId="164" fontId="0" fillId="0" borderId="9" xfId="0" applyNumberFormat="1" applyFont="1" applyBorder="1" applyAlignment="1">
      <alignment horizontal="right"/>
    </xf>
    <xf numFmtId="164" fontId="0" fillId="3" borderId="8" xfId="0" applyNumberFormat="1" applyFont="1" applyFill="1" applyBorder="1" applyAlignment="1">
      <alignment horizontal="right"/>
    </xf>
    <xf numFmtId="0" fontId="2" fillId="4" borderId="10" xfId="0" applyFont="1" applyFill="1" applyBorder="1" applyAlignment="1"/>
    <xf numFmtId="0" fontId="0" fillId="5" borderId="11" xfId="0" applyFont="1" applyFill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5" borderId="10" xfId="0" applyNumberFormat="1" applyFont="1" applyFill="1" applyBorder="1" applyAlignment="1">
      <alignment horizontal="right"/>
    </xf>
    <xf numFmtId="0" fontId="2" fillId="6" borderId="12" xfId="0" applyFont="1" applyFill="1" applyBorder="1" applyAlignment="1"/>
    <xf numFmtId="164" fontId="0" fillId="7" borderId="13" xfId="1" applyNumberFormat="1" applyFont="1" applyFill="1" applyBorder="1"/>
    <xf numFmtId="164" fontId="0" fillId="0" borderId="14" xfId="0" applyNumberFormat="1" applyFont="1" applyBorder="1"/>
    <xf numFmtId="0" fontId="0" fillId="8" borderId="0" xfId="0" applyFill="1"/>
    <xf numFmtId="0" fontId="4" fillId="8" borderId="7" xfId="0" applyFont="1" applyFill="1" applyBorder="1" applyAlignment="1">
      <alignment horizontal="center" wrapText="1"/>
    </xf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Annual Energy Cost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0914837413812024"/>
          <c:y val="0.17171296296296296"/>
          <c:w val="0.58192115856900528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tx>
            <c:v>Original Network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(Sheet1!$K$15,Sheet1!$K$19)</c:f>
              <c:strCache>
                <c:ptCount val="2"/>
                <c:pt idx="0">
                  <c:v>Annual Energy Cost</c:v>
                </c:pt>
                <c:pt idx="1">
                  <c:v>Total Annual Expenditure</c:v>
                </c:pt>
              </c:strCache>
            </c:strRef>
          </c:cat>
          <c:val>
            <c:numRef>
              <c:f>Sheet1!$L$15</c:f>
              <c:numCache>
                <c:formatCode>_-[$$-409]* #,##0.00_ ;_-[$$-409]* \-#,##0.00\ ;_-[$$-409]* "-"??_ ;_-@_ </c:formatCode>
                <c:ptCount val="1"/>
                <c:pt idx="0">
                  <c:v>2612567.42</c:v>
                </c:pt>
              </c:numCache>
            </c:numRef>
          </c:val>
        </c:ser>
        <c:ser>
          <c:idx val="1"/>
          <c:order val="1"/>
          <c:tx>
            <c:v>Optimised Network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(Sheet1!$K$15,Sheet1!$K$19)</c:f>
              <c:strCache>
                <c:ptCount val="2"/>
                <c:pt idx="0">
                  <c:v>Annual Energy Cost</c:v>
                </c:pt>
                <c:pt idx="1">
                  <c:v>Total Annual Expenditure</c:v>
                </c:pt>
              </c:strCache>
            </c:strRef>
          </c:cat>
          <c:val>
            <c:numRef>
              <c:f>Sheet1!$M$15</c:f>
              <c:numCache>
                <c:formatCode>_-[$$-409]* #,##0.00_ ;_-[$$-409]* \-#,##0.00\ ;_-[$$-409]* "-"??_ ;_-@_ </c:formatCode>
                <c:ptCount val="1"/>
                <c:pt idx="0">
                  <c:v>502278.51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84149040"/>
        <c:axId val="484150216"/>
      </c:barChart>
      <c:catAx>
        <c:axId val="4841490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4150216"/>
        <c:crosses val="autoZero"/>
        <c:auto val="1"/>
        <c:lblAlgn val="ctr"/>
        <c:lblOffset val="100"/>
        <c:noMultiLvlLbl val="0"/>
      </c:catAx>
      <c:valAx>
        <c:axId val="484150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149040"/>
        <c:crosses val="autoZero"/>
        <c:crossBetween val="between"/>
        <c:majorUnit val="15000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4703057616190262E-2"/>
          <c:y val="0.36631889763779529"/>
          <c:w val="0.27645458304850157"/>
          <c:h val="0.3688699329250510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Total Annual</a:t>
            </a:r>
            <a:r>
              <a:rPr lang="en-GB" sz="1800" baseline="0"/>
              <a:t> Expenditure</a:t>
            </a:r>
            <a:endParaRPr lang="en-GB" sz="1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0914837413812024"/>
          <c:y val="0.17171296296296296"/>
          <c:w val="0.58192115856900528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tx>
            <c:v>Original Network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(Sheet1!$K$15,Sheet1!$K$19)</c:f>
              <c:strCache>
                <c:ptCount val="2"/>
                <c:pt idx="0">
                  <c:v>Annual Energy Cost</c:v>
                </c:pt>
                <c:pt idx="1">
                  <c:v>Total Annual Expenditure</c:v>
                </c:pt>
              </c:strCache>
            </c:strRef>
          </c:cat>
          <c:val>
            <c:numRef>
              <c:f>Sheet1!$L$19</c:f>
              <c:numCache>
                <c:formatCode>_-[$$-409]* #,##0.00_ ;_-[$$-409]* \-#,##0.00\ ;_-[$$-409]* "-"??_ ;_-@_ </c:formatCode>
                <c:ptCount val="1"/>
                <c:pt idx="0">
                  <c:v>3030781.56</c:v>
                </c:pt>
              </c:numCache>
            </c:numRef>
          </c:val>
        </c:ser>
        <c:ser>
          <c:idx val="1"/>
          <c:order val="1"/>
          <c:tx>
            <c:v>Optimised Network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(Sheet1!$K$15,Sheet1!$K$19)</c:f>
              <c:strCache>
                <c:ptCount val="2"/>
                <c:pt idx="0">
                  <c:v>Annual Energy Cost</c:v>
                </c:pt>
                <c:pt idx="1">
                  <c:v>Total Annual Expenditure</c:v>
                </c:pt>
              </c:strCache>
            </c:strRef>
          </c:cat>
          <c:val>
            <c:numRef>
              <c:f>Sheet1!$M$19</c:f>
              <c:numCache>
                <c:formatCode>_-[$$-409]* #,##0.00_ ;_-[$$-409]* \-#,##0.00\ ;_-[$$-409]* "-"??_ ;_-@_ </c:formatCode>
                <c:ptCount val="1"/>
                <c:pt idx="0">
                  <c:v>774526.4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84158840"/>
        <c:axId val="484156488"/>
      </c:barChart>
      <c:catAx>
        <c:axId val="4841588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4156488"/>
        <c:crosses val="autoZero"/>
        <c:auto val="1"/>
        <c:lblAlgn val="ctr"/>
        <c:lblOffset val="100"/>
        <c:noMultiLvlLbl val="0"/>
      </c:catAx>
      <c:valAx>
        <c:axId val="484156488"/>
        <c:scaling>
          <c:orientation val="minMax"/>
          <c:max val="31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158840"/>
        <c:crosses val="autoZero"/>
        <c:crossBetween val="between"/>
        <c:majorUnit val="15000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4703057616190262E-2"/>
          <c:y val="0.36631889763779529"/>
          <c:w val="0.27645458304850157"/>
          <c:h val="0.3688699329250510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Energy Cost for 30 year Design Life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0914837413812024"/>
          <c:y val="0.17171296296296296"/>
          <c:w val="0.58192115856900528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tx>
            <c:v>Original Network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Energy Cost for 30 year Design Life</c:v>
              </c:pt>
            </c:strLit>
          </c:cat>
          <c:val>
            <c:numRef>
              <c:f>Sheet1!$F$15</c:f>
              <c:numCache>
                <c:formatCode>_-[$$-409]* #,##0.00_ ;_-[$$-409]* \-#,##0.00\ ;_-[$$-409]* "-"??_ ;_-@_ </c:formatCode>
                <c:ptCount val="1"/>
                <c:pt idx="0">
                  <c:v>78377022.599999994</c:v>
                </c:pt>
              </c:numCache>
            </c:numRef>
          </c:val>
        </c:ser>
        <c:ser>
          <c:idx val="1"/>
          <c:order val="1"/>
          <c:tx>
            <c:v>Optimised Network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Energy Cost for 30 year Design Life</c:v>
              </c:pt>
            </c:strLit>
          </c:cat>
          <c:val>
            <c:numRef>
              <c:f>Sheet1!$F$34</c:f>
              <c:numCache>
                <c:formatCode>_-[$$-409]* #,##0.00_ ;_-[$$-409]* \-#,##0.00\ ;_-[$$-409]* "-"??_ ;_-@_ </c:formatCode>
                <c:ptCount val="1"/>
                <c:pt idx="0">
                  <c:v>15068355.300000001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2683576"/>
        <c:axId val="382686712"/>
      </c:barChart>
      <c:catAx>
        <c:axId val="3826835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82686712"/>
        <c:crosses val="autoZero"/>
        <c:auto val="1"/>
        <c:lblAlgn val="ctr"/>
        <c:lblOffset val="100"/>
        <c:noMultiLvlLbl val="0"/>
      </c:catAx>
      <c:valAx>
        <c:axId val="382686712"/>
        <c:scaling>
          <c:orientation val="minMax"/>
          <c:max val="8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683576"/>
        <c:crosses val="autoZero"/>
        <c:crossBetween val="between"/>
        <c:majorUnit val="400000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4703057616190262E-2"/>
          <c:y val="0.36631889763779529"/>
          <c:w val="0.27645458304850157"/>
          <c:h val="0.3688699329250510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24</xdr:row>
      <xdr:rowOff>14287</xdr:rowOff>
    </xdr:from>
    <xdr:to>
      <xdr:col>12</xdr:col>
      <xdr:colOff>628650</xdr:colOff>
      <xdr:row>38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40</xdr:row>
      <xdr:rowOff>0</xdr:rowOff>
    </xdr:from>
    <xdr:to>
      <xdr:col>12</xdr:col>
      <xdr:colOff>628650</xdr:colOff>
      <xdr:row>54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28575</xdr:colOff>
      <xdr:row>59</xdr:row>
      <xdr:rowOff>0</xdr:rowOff>
    </xdr:from>
    <xdr:to>
      <xdr:col>12</xdr:col>
      <xdr:colOff>657225</xdr:colOff>
      <xdr:row>73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40"/>
  <sheetViews>
    <sheetView tabSelected="1" workbookViewId="0">
      <selection activeCell="G9" sqref="G9"/>
    </sheetView>
  </sheetViews>
  <sheetFormatPr defaultRowHeight="15" x14ac:dyDescent="0.25"/>
  <cols>
    <col min="1" max="1" width="24.7109375" customWidth="1"/>
    <col min="2" max="3" width="11.7109375" bestFit="1" customWidth="1"/>
    <col min="4" max="4" width="14.85546875" customWidth="1"/>
    <col min="6" max="6" width="15.7109375" bestFit="1" customWidth="1"/>
    <col min="11" max="11" width="33.28515625" customWidth="1"/>
    <col min="12" max="13" width="18.7109375" customWidth="1"/>
  </cols>
  <sheetData>
    <row r="5" spans="1:13" x14ac:dyDescent="0.25">
      <c r="A5" s="1" t="s">
        <v>4</v>
      </c>
    </row>
    <row r="6" spans="1:13" ht="37.5" x14ac:dyDescent="0.3">
      <c r="A6" t="s">
        <v>0</v>
      </c>
      <c r="K6" s="25"/>
      <c r="L6" s="26" t="s">
        <v>40</v>
      </c>
      <c r="M6" s="26" t="s">
        <v>41</v>
      </c>
    </row>
    <row r="7" spans="1:13" x14ac:dyDescent="0.25">
      <c r="A7" t="s">
        <v>12</v>
      </c>
      <c r="B7" t="s">
        <v>28</v>
      </c>
      <c r="C7" s="2">
        <v>1343959.5</v>
      </c>
      <c r="K7" s="13" t="s">
        <v>11</v>
      </c>
      <c r="L7" s="14"/>
      <c r="M7" s="14"/>
    </row>
    <row r="8" spans="1:13" x14ac:dyDescent="0.25">
      <c r="A8" t="s">
        <v>13</v>
      </c>
      <c r="B8" t="s">
        <v>28</v>
      </c>
      <c r="C8" s="2">
        <v>935933.18</v>
      </c>
      <c r="K8" s="6" t="s">
        <v>12</v>
      </c>
      <c r="L8" s="15">
        <v>1343959.5</v>
      </c>
      <c r="M8" s="15">
        <v>1408961.06</v>
      </c>
    </row>
    <row r="9" spans="1:13" x14ac:dyDescent="0.25">
      <c r="A9" t="s">
        <v>14</v>
      </c>
      <c r="B9" t="s">
        <v>28</v>
      </c>
      <c r="C9" s="2">
        <v>70760</v>
      </c>
      <c r="K9" s="7" t="s">
        <v>13</v>
      </c>
      <c r="L9" s="16">
        <v>935933.18</v>
      </c>
      <c r="M9" s="16">
        <v>825403.61</v>
      </c>
    </row>
    <row r="10" spans="1:13" x14ac:dyDescent="0.25">
      <c r="A10" t="s">
        <v>15</v>
      </c>
      <c r="B10" t="s">
        <v>28</v>
      </c>
      <c r="C10" s="2">
        <v>1973377.56</v>
      </c>
      <c r="K10" s="6" t="s">
        <v>14</v>
      </c>
      <c r="L10" s="15">
        <v>70760</v>
      </c>
      <c r="M10" s="15">
        <v>70760</v>
      </c>
    </row>
    <row r="11" spans="1:13" x14ac:dyDescent="0.25">
      <c r="A11" t="s">
        <v>27</v>
      </c>
      <c r="B11" t="s">
        <v>28</v>
      </c>
      <c r="C11" s="2">
        <v>4324030.24</v>
      </c>
      <c r="K11" s="7" t="s">
        <v>15</v>
      </c>
      <c r="L11" s="16">
        <v>1973377.56</v>
      </c>
      <c r="M11" s="16">
        <v>566193.97</v>
      </c>
    </row>
    <row r="12" spans="1:13" x14ac:dyDescent="0.25">
      <c r="K12" s="3" t="s">
        <v>27</v>
      </c>
      <c r="L12" s="17">
        <v>4324030.24</v>
      </c>
      <c r="M12" s="17">
        <v>2800558.64</v>
      </c>
    </row>
    <row r="13" spans="1:13" x14ac:dyDescent="0.25">
      <c r="A13" t="s">
        <v>16</v>
      </c>
      <c r="K13" s="12" t="s">
        <v>16</v>
      </c>
      <c r="L13" s="18"/>
      <c r="M13" s="18"/>
    </row>
    <row r="14" spans="1:13" x14ac:dyDescent="0.25">
      <c r="A14" t="s">
        <v>17</v>
      </c>
      <c r="B14" s="2">
        <v>6220398.6200000001</v>
      </c>
      <c r="K14" s="8" t="s">
        <v>17</v>
      </c>
      <c r="L14" s="19" t="s">
        <v>34</v>
      </c>
      <c r="M14" s="19" t="s">
        <v>37</v>
      </c>
    </row>
    <row r="15" spans="1:13" x14ac:dyDescent="0.25">
      <c r="A15" t="s">
        <v>18</v>
      </c>
      <c r="B15" t="s">
        <v>35</v>
      </c>
      <c r="C15" t="s">
        <v>36</v>
      </c>
      <c r="D15" s="2">
        <v>2612567.42</v>
      </c>
      <c r="F15" s="27">
        <f>D15*30</f>
        <v>78377022.599999994</v>
      </c>
      <c r="K15" s="9" t="s">
        <v>18</v>
      </c>
      <c r="L15" s="20">
        <v>2612567.42</v>
      </c>
      <c r="M15" s="20">
        <v>502278.51</v>
      </c>
    </row>
    <row r="16" spans="1:13" x14ac:dyDescent="0.25">
      <c r="A16" t="s">
        <v>19</v>
      </c>
      <c r="B16" t="s">
        <v>35</v>
      </c>
      <c r="C16" t="s">
        <v>36</v>
      </c>
      <c r="D16" s="2">
        <v>41225.480000000003</v>
      </c>
      <c r="K16" s="4" t="s">
        <v>19</v>
      </c>
      <c r="L16" s="21">
        <v>41225.480000000003</v>
      </c>
      <c r="M16" s="21">
        <v>28082.43</v>
      </c>
    </row>
    <row r="17" spans="1:13" x14ac:dyDescent="0.25">
      <c r="K17" s="11" t="s">
        <v>20</v>
      </c>
      <c r="L17" s="22"/>
      <c r="M17" s="22"/>
    </row>
    <row r="18" spans="1:13" x14ac:dyDescent="0.25">
      <c r="A18" t="s">
        <v>20</v>
      </c>
      <c r="K18" s="10" t="s">
        <v>38</v>
      </c>
      <c r="L18" s="23">
        <v>376988.66</v>
      </c>
      <c r="M18" s="23">
        <v>244165.46</v>
      </c>
    </row>
    <row r="19" spans="1:13" x14ac:dyDescent="0.25">
      <c r="A19" t="s">
        <v>3</v>
      </c>
      <c r="K19" s="5" t="s">
        <v>39</v>
      </c>
      <c r="L19" s="24">
        <f>L18+L15+L16</f>
        <v>3030781.56</v>
      </c>
      <c r="M19" s="24">
        <f>M18+M15+M16</f>
        <v>774526.4</v>
      </c>
    </row>
    <row r="20" spans="1:13" x14ac:dyDescent="0.25">
      <c r="A20" t="s">
        <v>21</v>
      </c>
      <c r="B20" t="s">
        <v>22</v>
      </c>
    </row>
    <row r="21" spans="1:13" x14ac:dyDescent="0.25">
      <c r="A21" t="s">
        <v>23</v>
      </c>
      <c r="B21" t="s">
        <v>24</v>
      </c>
      <c r="C21" t="s">
        <v>25</v>
      </c>
      <c r="D21" t="s">
        <v>26</v>
      </c>
    </row>
    <row r="24" spans="1:13" x14ac:dyDescent="0.25">
      <c r="A24" s="1" t="s">
        <v>8</v>
      </c>
    </row>
    <row r="25" spans="1:13" x14ac:dyDescent="0.25">
      <c r="A25" t="s">
        <v>0</v>
      </c>
    </row>
    <row r="26" spans="1:13" x14ac:dyDescent="0.25">
      <c r="A26" t="s">
        <v>29</v>
      </c>
      <c r="B26" s="2">
        <v>1408961.06</v>
      </c>
      <c r="F26" s="27">
        <f>F15-F34</f>
        <v>63308667.299999997</v>
      </c>
    </row>
    <row r="27" spans="1:13" x14ac:dyDescent="0.25">
      <c r="A27" t="s">
        <v>30</v>
      </c>
      <c r="B27" s="2">
        <v>825403.61</v>
      </c>
    </row>
    <row r="28" spans="1:13" x14ac:dyDescent="0.25">
      <c r="A28" t="s">
        <v>31</v>
      </c>
      <c r="B28">
        <v>0</v>
      </c>
      <c r="F28" s="27">
        <f>F34-F15</f>
        <v>-63308667.299999997</v>
      </c>
    </row>
    <row r="29" spans="1:13" x14ac:dyDescent="0.25">
      <c r="A29" t="s">
        <v>32</v>
      </c>
      <c r="B29" s="2">
        <v>566193.97</v>
      </c>
    </row>
    <row r="30" spans="1:13" x14ac:dyDescent="0.25">
      <c r="A30" t="s">
        <v>33</v>
      </c>
      <c r="B30" s="2">
        <v>2800558.64</v>
      </c>
    </row>
    <row r="32" spans="1:13" x14ac:dyDescent="0.25">
      <c r="A32" t="s">
        <v>1</v>
      </c>
    </row>
    <row r="33" spans="1:6" x14ac:dyDescent="0.25">
      <c r="A33" t="s">
        <v>5</v>
      </c>
    </row>
    <row r="34" spans="1:6" x14ac:dyDescent="0.25">
      <c r="A34" t="s">
        <v>6</v>
      </c>
      <c r="D34" s="2">
        <v>502278.51</v>
      </c>
      <c r="F34" s="27">
        <f>D34*30</f>
        <v>15068355.300000001</v>
      </c>
    </row>
    <row r="35" spans="1:6" x14ac:dyDescent="0.25">
      <c r="A35" t="s">
        <v>9</v>
      </c>
    </row>
    <row r="37" spans="1:6" x14ac:dyDescent="0.25">
      <c r="A37" t="s">
        <v>2</v>
      </c>
    </row>
    <row r="38" spans="1:6" x14ac:dyDescent="0.25">
      <c r="A38" t="s">
        <v>3</v>
      </c>
    </row>
    <row r="39" spans="1:6" x14ac:dyDescent="0.25">
      <c r="A39" t="s">
        <v>10</v>
      </c>
    </row>
    <row r="40" spans="1:6" x14ac:dyDescent="0.25">
      <c r="A40" t="s">
        <v>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2021-01-21T08:50:46Z</dcterms:modified>
</cp:coreProperties>
</file>