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rina\Desktop\"/>
    </mc:Choice>
  </mc:AlternateContent>
  <bookViews>
    <workbookView xWindow="0" yWindow="0" windowWidth="20490" windowHeight="79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D37" i="1" l="1"/>
  <c r="D39" i="1"/>
  <c r="D40" i="1"/>
  <c r="D41" i="1"/>
  <c r="D42" i="1"/>
  <c r="D43" i="1"/>
  <c r="D44" i="1"/>
  <c r="B20" i="1" l="1"/>
  <c r="C11" i="1"/>
  <c r="B7" i="1"/>
  <c r="C6" i="1"/>
  <c r="C5" i="1"/>
  <c r="C4" i="1"/>
  <c r="C21" i="1" l="1"/>
  <c r="B10" i="1"/>
  <c r="B16" i="1" s="1"/>
  <c r="B23" i="1" s="1"/>
  <c r="B24" i="1" s="1"/>
  <c r="B25" i="1" s="1"/>
  <c r="B26" i="1" s="1"/>
  <c r="B27" i="1" s="1"/>
  <c r="B28" i="1" s="1"/>
  <c r="B29" i="1" s="1"/>
  <c r="B30" i="1" s="1"/>
  <c r="B21" i="1" l="1"/>
</calcChain>
</file>

<file path=xl/sharedStrings.xml><?xml version="1.0" encoding="utf-8"?>
<sst xmlns="http://schemas.openxmlformats.org/spreadsheetml/2006/main" count="43" uniqueCount="43">
  <si>
    <r>
      <rPr>
        <sz val="11"/>
        <color rgb="FFC00000"/>
        <rFont val="Calibri"/>
        <family val="2"/>
        <charset val="204"/>
      </rPr>
      <t>От 80 м.кв. –</t>
    </r>
    <r>
      <rPr>
        <sz val="11"/>
        <color indexed="8"/>
        <rFont val="Calibri"/>
        <family val="2"/>
        <charset val="204"/>
      </rPr>
      <t xml:space="preserve"> кафе 
15-20 посадочных мест</t>
    </r>
  </si>
  <si>
    <t>Формат с посадкой,  м.кв.</t>
  </si>
  <si>
    <t>Разов.инвестиции:</t>
  </si>
  <si>
    <t>Сумма в оборот:</t>
  </si>
  <si>
    <t>Инвестиции согласно франчайз. пакету, руб.</t>
  </si>
  <si>
    <t>Доп.инвестиции в ремонт и вытяжн.с-му, руб.(800-1200000</t>
  </si>
  <si>
    <t>Первый товарный запас для запуска, руб.</t>
  </si>
  <si>
    <t>Итого, первоначальн. инвестиции, руб.</t>
  </si>
  <si>
    <t>Операционные расходы, налоги, ЗП:</t>
  </si>
  <si>
    <t>Фуд-кост, 29%, руб.</t>
  </si>
  <si>
    <t>Аренда помещения, руб.</t>
  </si>
  <si>
    <t>ЗП, руб.</t>
  </si>
  <si>
    <t>Налоги, руб.</t>
  </si>
  <si>
    <t>Прочие, руб.</t>
  </si>
  <si>
    <t>Коммунальные, руб.</t>
  </si>
  <si>
    <t>Итого, операц. расходы ежемес., руб.</t>
  </si>
  <si>
    <t>Ежемесячный дебет:</t>
  </si>
  <si>
    <t>Средний чек, руб.</t>
  </si>
  <si>
    <t>Ср. количество чеков/день, шт.</t>
  </si>
  <si>
    <t>Оборот/мес., руб.</t>
  </si>
  <si>
    <t>Итого, прибыль, руб.</t>
  </si>
  <si>
    <t>Окупаемость:</t>
  </si>
  <si>
    <t>1 месяц</t>
  </si>
  <si>
    <t>2 месяц</t>
  </si>
  <si>
    <t>3 месяц</t>
  </si>
  <si>
    <t>4 месяц</t>
  </si>
  <si>
    <t>5 месяц</t>
  </si>
  <si>
    <t>6 месяц</t>
  </si>
  <si>
    <t>7 месяц</t>
  </si>
  <si>
    <t>8 месяц</t>
  </si>
  <si>
    <t>Кол-во чел. в 1 смену:</t>
  </si>
  <si>
    <t>ЗП, руб./1 чел.:</t>
  </si>
  <si>
    <t>ЗП, руб. Всего</t>
  </si>
  <si>
    <t>администратор-управляющий (1)</t>
  </si>
  <si>
    <t>администратор(1)</t>
  </si>
  <si>
    <t>работник зала(2)</t>
  </si>
  <si>
    <t>кассир-бармен (2)</t>
  </si>
  <si>
    <t>повар (5)</t>
  </si>
  <si>
    <t>технический персонал (2)</t>
  </si>
  <si>
    <t>бухгалтер (part-time) (1)</t>
  </si>
  <si>
    <t>Итого:</t>
  </si>
  <si>
    <t>Персонал, всего.</t>
  </si>
  <si>
    <t>Роялти, 3%,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</si>
</sst>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&quot;  &quot;"/>
    <numFmt numFmtId="165" formatCode="#,##0_р_.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rgb="FFC00000"/>
      <name val="Calibri"/>
      <family val="2"/>
      <charset val="204"/>
    </font>
    <font>
      <b/>
      <sz val="11"/>
      <color theme="0"/>
      <name val="Calibri"/>
      <family val="2"/>
      <charset val="204"/>
    </font>
    <font>
      <sz val="11"/>
      <name val="Calibri"/>
      <family val="2"/>
      <charset val="204"/>
    </font>
    <font>
      <b/>
      <sz val="11"/>
      <color rgb="FFC00000"/>
      <name val="Calibri"/>
      <family val="2"/>
      <charset val="204"/>
    </font>
    <font>
      <sz val="11"/>
      <color rgb="FF000000"/>
      <name val="Calibri"/>
      <family val="2"/>
      <charset val="204"/>
    </font>
    <font>
      <i/>
      <sz val="11"/>
      <color indexed="13"/>
      <name val="Calibri"/>
      <family val="2"/>
      <charset val="204"/>
    </font>
    <font>
      <sz val="11"/>
      <color indexed="13"/>
      <name val="Calibri"/>
      <family val="2"/>
      <charset val="204"/>
    </font>
    <font>
      <i/>
      <sz val="11"/>
      <color theme="5" tint="-0.249977111117893"/>
      <name val="Calibri"/>
      <family val="2"/>
      <charset val="204"/>
    </font>
    <font>
      <b/>
      <sz val="11"/>
      <name val="Calibri"/>
      <family val="2"/>
      <charset val="204"/>
    </font>
    <font>
      <sz val="11"/>
      <color theme="5" tint="-0.249977111117893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indexed="8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ck">
        <color rgb="FFC00000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ck">
        <color rgb="FFC0000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ck">
        <color rgb="FFC00000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5" fillId="4" borderId="7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 wrapText="1"/>
    </xf>
    <xf numFmtId="164" fontId="1" fillId="5" borderId="7" xfId="0" applyNumberFormat="1" applyFont="1" applyFill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7" fillId="2" borderId="9" xfId="0" applyNumberFormat="1" applyFont="1" applyFill="1" applyBorder="1" applyAlignment="1">
      <alignment horizontal="center" vertical="center" wrapText="1"/>
    </xf>
    <xf numFmtId="164" fontId="7" fillId="2" borderId="8" xfId="0" applyNumberFormat="1" applyFont="1" applyFill="1" applyBorder="1" applyAlignment="1">
      <alignment horizontal="center" vertical="center" wrapText="1"/>
    </xf>
    <xf numFmtId="164" fontId="7" fillId="5" borderId="7" xfId="0" applyNumberFormat="1" applyFont="1" applyFill="1" applyBorder="1" applyAlignment="1">
      <alignment horizontal="center" vertical="center" wrapText="1"/>
    </xf>
    <xf numFmtId="0" fontId="1" fillId="5" borderId="7" xfId="0" applyNumberFormat="1" applyFont="1" applyFill="1" applyBorder="1" applyAlignment="1">
      <alignment horizontal="center" vertical="center" wrapText="1"/>
    </xf>
    <xf numFmtId="164" fontId="8" fillId="2" borderId="8" xfId="0" applyNumberFormat="1" applyFont="1" applyFill="1" applyBorder="1" applyAlignment="1">
      <alignment horizontal="center" vertical="center" wrapText="1"/>
    </xf>
    <xf numFmtId="164" fontId="8" fillId="5" borderId="7" xfId="0" applyNumberFormat="1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49" fontId="10" fillId="7" borderId="9" xfId="0" applyNumberFormat="1" applyFont="1" applyFill="1" applyBorder="1" applyAlignment="1">
      <alignment horizontal="center" vertical="center" wrapText="1"/>
    </xf>
    <xf numFmtId="164" fontId="10" fillId="7" borderId="8" xfId="0" applyNumberFormat="1" applyFont="1" applyFill="1" applyBorder="1" applyAlignment="1">
      <alignment horizontal="center" vertical="center" wrapText="1"/>
    </xf>
    <xf numFmtId="164" fontId="5" fillId="5" borderId="7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65" fontId="11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165" fontId="1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3" fillId="4" borderId="1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horizontal="right" vertical="center" wrapText="1"/>
    </xf>
    <xf numFmtId="0" fontId="12" fillId="0" borderId="1" xfId="0" applyFont="1" applyBorder="1" applyAlignment="1">
      <alignment wrapText="1"/>
    </xf>
    <xf numFmtId="1" fontId="12" fillId="0" borderId="1" xfId="0" applyNumberFormat="1" applyFont="1" applyBorder="1" applyAlignment="1">
      <alignment wrapText="1"/>
    </xf>
    <xf numFmtId="0" fontId="12" fillId="0" borderId="1" xfId="0" applyFont="1" applyBorder="1" applyAlignment="1">
      <alignment vertical="center" wrapText="1"/>
    </xf>
    <xf numFmtId="1" fontId="12" fillId="0" borderId="1" xfId="0" applyNumberFormat="1" applyFont="1" applyBorder="1" applyAlignment="1">
      <alignment vertical="center" wrapText="1"/>
    </xf>
    <xf numFmtId="0" fontId="12" fillId="6" borderId="1" xfId="0" applyFont="1" applyFill="1" applyBorder="1" applyAlignment="1">
      <alignment wrapText="1"/>
    </xf>
    <xf numFmtId="1" fontId="12" fillId="6" borderId="1" xfId="0" applyNumberFormat="1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49" fontId="4" fillId="4" borderId="10" xfId="0" applyNumberFormat="1" applyFont="1" applyFill="1" applyBorder="1" applyAlignment="1">
      <alignment horizontal="center" vertical="center" wrapText="1"/>
    </xf>
    <xf numFmtId="0" fontId="4" fillId="4" borderId="11" xfId="0" applyNumberFormat="1" applyFont="1" applyFill="1" applyBorder="1" applyAlignment="1">
      <alignment horizontal="center" vertical="center" wrapText="1"/>
    </xf>
    <xf numFmtId="0" fontId="10" fillId="6" borderId="12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49" fontId="4" fillId="4" borderId="5" xfId="0" applyNumberFormat="1" applyFont="1" applyFill="1" applyBorder="1" applyAlignment="1">
      <alignment horizontal="center" vertical="center" wrapText="1"/>
    </xf>
    <xf numFmtId="0" fontId="4" fillId="4" borderId="6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workbookViewId="0">
      <selection activeCell="A12" sqref="A12"/>
    </sheetView>
  </sheetViews>
  <sheetFormatPr defaultRowHeight="15" x14ac:dyDescent="0.25"/>
  <cols>
    <col min="1" max="1" width="60.5703125" style="24" customWidth="1"/>
    <col min="2" max="2" width="10.42578125" style="24" bestFit="1" customWidth="1"/>
    <col min="3" max="3" width="16.42578125" style="24" bestFit="1" customWidth="1"/>
    <col min="4" max="4" width="12.140625" customWidth="1"/>
    <col min="5" max="5" width="9.140625" customWidth="1"/>
  </cols>
  <sheetData>
    <row r="1" spans="1:3" ht="38.25" customHeight="1" x14ac:dyDescent="0.25">
      <c r="A1" s="43" t="s">
        <v>0</v>
      </c>
      <c r="B1" s="43"/>
      <c r="C1" s="43"/>
    </row>
    <row r="2" spans="1:3" ht="46.5" customHeight="1" x14ac:dyDescent="0.25">
      <c r="A2" s="40" t="s">
        <v>1</v>
      </c>
      <c r="B2" s="41"/>
      <c r="C2" s="42"/>
    </row>
    <row r="3" spans="1:3" x14ac:dyDescent="0.25">
      <c r="A3" s="38" t="s">
        <v>2</v>
      </c>
      <c r="B3" s="39"/>
      <c r="C3" s="1" t="s">
        <v>3</v>
      </c>
    </row>
    <row r="4" spans="1:3" x14ac:dyDescent="0.25">
      <c r="A4" s="2" t="s">
        <v>4</v>
      </c>
      <c r="B4" s="3">
        <v>2700000</v>
      </c>
      <c r="C4" s="4">
        <f>B4</f>
        <v>2700000</v>
      </c>
    </row>
    <row r="5" spans="1:3" x14ac:dyDescent="0.25">
      <c r="A5" s="5" t="s">
        <v>5</v>
      </c>
      <c r="B5" s="3">
        <v>1100000</v>
      </c>
      <c r="C5" s="4">
        <f>B5</f>
        <v>1100000</v>
      </c>
    </row>
    <row r="6" spans="1:3" x14ac:dyDescent="0.25">
      <c r="A6" s="5" t="s">
        <v>6</v>
      </c>
      <c r="B6" s="3">
        <v>150000</v>
      </c>
      <c r="C6" s="4">
        <f>B6</f>
        <v>150000</v>
      </c>
    </row>
    <row r="7" spans="1:3" x14ac:dyDescent="0.25">
      <c r="A7" s="6" t="s">
        <v>7</v>
      </c>
      <c r="B7" s="7">
        <f>SUM(B4:B6)</f>
        <v>3950000</v>
      </c>
      <c r="C7" s="8"/>
    </row>
    <row r="8" spans="1:3" x14ac:dyDescent="0.25">
      <c r="A8" s="38" t="s">
        <v>8</v>
      </c>
      <c r="B8" s="39"/>
      <c r="C8" s="9"/>
    </row>
    <row r="9" spans="1:3" x14ac:dyDescent="0.25">
      <c r="A9" s="5" t="s">
        <v>42</v>
      </c>
      <c r="B9" s="10">
        <f>B20*3/100</f>
        <v>55350</v>
      </c>
      <c r="C9" s="11"/>
    </row>
    <row r="10" spans="1:3" x14ac:dyDescent="0.25">
      <c r="A10" s="5" t="s">
        <v>9</v>
      </c>
      <c r="B10" s="10">
        <f>B20*29/100</f>
        <v>535050</v>
      </c>
      <c r="C10" s="11"/>
    </row>
    <row r="11" spans="1:3" x14ac:dyDescent="0.25">
      <c r="A11" s="5" t="s">
        <v>10</v>
      </c>
      <c r="B11" s="3">
        <v>200000</v>
      </c>
      <c r="C11" s="4">
        <f>B11*2</f>
        <v>400000</v>
      </c>
    </row>
    <row r="12" spans="1:3" x14ac:dyDescent="0.25">
      <c r="A12" s="5" t="s">
        <v>11</v>
      </c>
      <c r="B12" s="3">
        <v>395000</v>
      </c>
      <c r="C12" s="4"/>
    </row>
    <row r="13" spans="1:3" x14ac:dyDescent="0.25">
      <c r="A13" s="5" t="s">
        <v>12</v>
      </c>
      <c r="B13" s="3">
        <v>35000</v>
      </c>
      <c r="C13" s="4"/>
    </row>
    <row r="14" spans="1:3" x14ac:dyDescent="0.25">
      <c r="A14" s="5" t="s">
        <v>13</v>
      </c>
      <c r="B14" s="3">
        <v>80000</v>
      </c>
      <c r="C14" s="4"/>
    </row>
    <row r="15" spans="1:3" x14ac:dyDescent="0.25">
      <c r="A15" s="5" t="s">
        <v>14</v>
      </c>
      <c r="B15" s="3">
        <v>40000</v>
      </c>
      <c r="C15" s="4"/>
    </row>
    <row r="16" spans="1:3" x14ac:dyDescent="0.25">
      <c r="A16" s="12" t="s">
        <v>15</v>
      </c>
      <c r="B16" s="7">
        <f>SUM(B9:B15)</f>
        <v>1340400</v>
      </c>
      <c r="C16" s="8"/>
    </row>
    <row r="17" spans="1:3" x14ac:dyDescent="0.25">
      <c r="A17" s="34" t="s">
        <v>16</v>
      </c>
      <c r="B17" s="35"/>
      <c r="C17" s="9"/>
    </row>
    <row r="18" spans="1:3" x14ac:dyDescent="0.25">
      <c r="A18" s="5" t="s">
        <v>17</v>
      </c>
      <c r="B18" s="3">
        <v>410</v>
      </c>
      <c r="C18" s="4"/>
    </row>
    <row r="19" spans="1:3" x14ac:dyDescent="0.25">
      <c r="A19" s="5" t="s">
        <v>18</v>
      </c>
      <c r="B19" s="3">
        <v>150</v>
      </c>
      <c r="C19" s="4"/>
    </row>
    <row r="20" spans="1:3" x14ac:dyDescent="0.25">
      <c r="A20" s="6" t="s">
        <v>19</v>
      </c>
      <c r="B20" s="7">
        <f>B18*B19*30</f>
        <v>1845000</v>
      </c>
      <c r="C20" s="8"/>
    </row>
    <row r="21" spans="1:3" x14ac:dyDescent="0.25">
      <c r="A21" s="13" t="s">
        <v>20</v>
      </c>
      <c r="B21" s="14">
        <f>B20-B16</f>
        <v>504600</v>
      </c>
      <c r="C21" s="15">
        <f>SUM(C4:C20)</f>
        <v>4350000</v>
      </c>
    </row>
    <row r="22" spans="1:3" x14ac:dyDescent="0.25">
      <c r="A22" s="36" t="s">
        <v>21</v>
      </c>
      <c r="B22" s="37"/>
      <c r="C22" s="16"/>
    </row>
    <row r="23" spans="1:3" x14ac:dyDescent="0.25">
      <c r="A23" s="17" t="s">
        <v>22</v>
      </c>
      <c r="B23" s="18">
        <f>-(SUM(B7,B16))+B20</f>
        <v>-3445400</v>
      </c>
      <c r="C23" s="16"/>
    </row>
    <row r="24" spans="1:3" x14ac:dyDescent="0.25">
      <c r="A24" s="17" t="s">
        <v>23</v>
      </c>
      <c r="B24" s="18">
        <f>B23-B16+B20</f>
        <v>-2940800</v>
      </c>
      <c r="C24" s="16"/>
    </row>
    <row r="25" spans="1:3" x14ac:dyDescent="0.25">
      <c r="A25" s="17" t="s">
        <v>24</v>
      </c>
      <c r="B25" s="18">
        <f>B24-B16+B20</f>
        <v>-2436200</v>
      </c>
      <c r="C25" s="16"/>
    </row>
    <row r="26" spans="1:3" x14ac:dyDescent="0.25">
      <c r="A26" s="17" t="s">
        <v>25</v>
      </c>
      <c r="B26" s="18">
        <f>B25-B16+B20</f>
        <v>-1931600</v>
      </c>
      <c r="C26" s="16"/>
    </row>
    <row r="27" spans="1:3" x14ac:dyDescent="0.25">
      <c r="A27" s="17" t="s">
        <v>26</v>
      </c>
      <c r="B27" s="18">
        <f>B26-B16+B20</f>
        <v>-1427000</v>
      </c>
      <c r="C27" s="16"/>
    </row>
    <row r="28" spans="1:3" x14ac:dyDescent="0.25">
      <c r="A28" s="19" t="s">
        <v>27</v>
      </c>
      <c r="B28" s="18">
        <f>B27-B16+B20</f>
        <v>-922400</v>
      </c>
      <c r="C28" s="16"/>
    </row>
    <row r="29" spans="1:3" x14ac:dyDescent="0.25">
      <c r="A29" s="20" t="s">
        <v>28</v>
      </c>
      <c r="B29" s="18">
        <f>B28-B16+B20</f>
        <v>-417800</v>
      </c>
      <c r="C29" s="16"/>
    </row>
    <row r="30" spans="1:3" x14ac:dyDescent="0.25">
      <c r="A30" s="21" t="s">
        <v>29</v>
      </c>
      <c r="B30" s="22">
        <f>B29-B16+B20</f>
        <v>86800</v>
      </c>
      <c r="C30" s="16"/>
    </row>
    <row r="31" spans="1:3" x14ac:dyDescent="0.25">
      <c r="A31" s="23"/>
      <c r="B31" s="23"/>
      <c r="C31" s="16"/>
    </row>
    <row r="32" spans="1:3" x14ac:dyDescent="0.25">
      <c r="A32" s="23"/>
      <c r="B32" s="23"/>
      <c r="C32" s="16"/>
    </row>
    <row r="33" spans="1:4" x14ac:dyDescent="0.25">
      <c r="A33" s="23"/>
      <c r="B33" s="23"/>
      <c r="C33" s="16"/>
    </row>
    <row r="34" spans="1:4" x14ac:dyDescent="0.25">
      <c r="A34" s="23"/>
      <c r="B34" s="23"/>
      <c r="C34" s="16"/>
    </row>
    <row r="35" spans="1:4" x14ac:dyDescent="0.25">
      <c r="A35" s="16"/>
      <c r="B35" s="16"/>
      <c r="C35" s="16"/>
    </row>
    <row r="36" spans="1:4" ht="45" x14ac:dyDescent="0.25">
      <c r="A36" s="25" t="s">
        <v>41</v>
      </c>
      <c r="B36" s="26" t="s">
        <v>30</v>
      </c>
      <c r="C36" s="26" t="s">
        <v>31</v>
      </c>
      <c r="D36" s="26" t="s">
        <v>32</v>
      </c>
    </row>
    <row r="37" spans="1:4" x14ac:dyDescent="0.25">
      <c r="A37" s="27" t="s">
        <v>33</v>
      </c>
      <c r="B37" s="27">
        <v>1</v>
      </c>
      <c r="C37" s="28">
        <v>50000</v>
      </c>
      <c r="D37" s="27">
        <f>C37*B37</f>
        <v>50000</v>
      </c>
    </row>
    <row r="38" spans="1:4" x14ac:dyDescent="0.25">
      <c r="A38" s="27" t="s">
        <v>34</v>
      </c>
      <c r="B38" s="27">
        <v>1</v>
      </c>
      <c r="C38" s="28">
        <v>35000</v>
      </c>
      <c r="D38" s="27">
        <v>35000</v>
      </c>
    </row>
    <row r="39" spans="1:4" x14ac:dyDescent="0.25">
      <c r="A39" s="27" t="s">
        <v>35</v>
      </c>
      <c r="B39" s="27">
        <v>1</v>
      </c>
      <c r="C39" s="28">
        <v>15000</v>
      </c>
      <c r="D39" s="27">
        <f>C39*2</f>
        <v>30000</v>
      </c>
    </row>
    <row r="40" spans="1:4" x14ac:dyDescent="0.25">
      <c r="A40" s="27" t="s">
        <v>36</v>
      </c>
      <c r="B40" s="27">
        <v>2</v>
      </c>
      <c r="C40" s="28">
        <v>30000</v>
      </c>
      <c r="D40" s="27">
        <f>C40*2</f>
        <v>60000</v>
      </c>
    </row>
    <row r="41" spans="1:4" x14ac:dyDescent="0.25">
      <c r="A41" s="27" t="s">
        <v>37</v>
      </c>
      <c r="B41" s="27">
        <v>3</v>
      </c>
      <c r="C41" s="28">
        <v>30000</v>
      </c>
      <c r="D41" s="27">
        <f>C41*5</f>
        <v>150000</v>
      </c>
    </row>
    <row r="42" spans="1:4" x14ac:dyDescent="0.25">
      <c r="A42" s="29" t="s">
        <v>38</v>
      </c>
      <c r="B42" s="29">
        <v>1</v>
      </c>
      <c r="C42" s="30">
        <v>25000</v>
      </c>
      <c r="D42" s="29">
        <f>C42*2</f>
        <v>50000</v>
      </c>
    </row>
    <row r="43" spans="1:4" x14ac:dyDescent="0.25">
      <c r="A43" s="31" t="s">
        <v>39</v>
      </c>
      <c r="B43" s="31">
        <v>1</v>
      </c>
      <c r="C43" s="32">
        <v>20000</v>
      </c>
      <c r="D43" s="27">
        <f>C43*B43</f>
        <v>20000</v>
      </c>
    </row>
    <row r="44" spans="1:4" x14ac:dyDescent="0.25">
      <c r="A44" s="33" t="s">
        <v>40</v>
      </c>
      <c r="B44" s="33"/>
      <c r="C44" s="33"/>
      <c r="D44" s="33">
        <f>SUM(D37:D43)</f>
        <v>395000</v>
      </c>
    </row>
  </sheetData>
  <mergeCells count="6">
    <mergeCell ref="A17:B17"/>
    <mergeCell ref="A22:B22"/>
    <mergeCell ref="A8:B8"/>
    <mergeCell ref="A2:C2"/>
    <mergeCell ref="A1:C1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zarina</dc:creator>
  <cp:lastModifiedBy>zarina</cp:lastModifiedBy>
  <dcterms:created xsi:type="dcterms:W3CDTF">2017-05-18T11:10:00Z</dcterms:created>
  <dcterms:modified xsi:type="dcterms:W3CDTF">2017-05-24T14:55:27Z</dcterms:modified>
</cp:coreProperties>
</file>