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Documents\"/>
    </mc:Choice>
  </mc:AlternateContent>
  <bookViews>
    <workbookView xWindow="0" yWindow="0" windowWidth="38400" windowHeight="17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K17" i="1"/>
  <c r="F17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P11" i="1"/>
  <c r="P10" i="1"/>
  <c r="P17" i="1" s="1"/>
  <c r="O10" i="1"/>
  <c r="O17" i="1" s="1"/>
  <c r="N10" i="1"/>
  <c r="M10" i="1"/>
  <c r="M17" i="1" s="1"/>
  <c r="L10" i="1"/>
  <c r="L17" i="1" s="1"/>
  <c r="K10" i="1"/>
  <c r="J10" i="1"/>
  <c r="J17" i="1" s="1"/>
  <c r="I10" i="1"/>
  <c r="I17" i="1" s="1"/>
  <c r="H10" i="1"/>
  <c r="H17" i="1" s="1"/>
  <c r="G10" i="1"/>
  <c r="G17" i="1" s="1"/>
  <c r="F10" i="1"/>
  <c r="E10" i="1"/>
  <c r="E17" i="1" s="1"/>
  <c r="D10" i="1"/>
  <c r="D17" i="1" s="1"/>
  <c r="Q9" i="1"/>
  <c r="Q14" i="1" s="1"/>
  <c r="Q8" i="1"/>
  <c r="R8" i="1" s="1"/>
  <c r="S8" i="1" l="1"/>
  <c r="Q22" i="1"/>
  <c r="Q26" i="1" s="1"/>
  <c r="Q10" i="1"/>
  <c r="R9" i="1"/>
  <c r="S9" i="1" l="1"/>
  <c r="R14" i="1"/>
  <c r="R10" i="1"/>
  <c r="Q11" i="1"/>
  <c r="Q16" i="1" s="1"/>
  <c r="Q17" i="1" s="1"/>
  <c r="R22" i="1"/>
  <c r="R26" i="1" s="1"/>
  <c r="T8" i="1"/>
  <c r="S22" i="1"/>
  <c r="S26" i="1" s="1"/>
  <c r="Q24" i="1" l="1"/>
  <c r="Q20" i="1"/>
  <c r="U8" i="1"/>
  <c r="T22" i="1"/>
  <c r="T26" i="1" s="1"/>
  <c r="R11" i="1"/>
  <c r="R16" i="1" s="1"/>
  <c r="R17" i="1" s="1"/>
  <c r="S14" i="1"/>
  <c r="T9" i="1"/>
  <c r="S10" i="1"/>
  <c r="R24" i="1" l="1"/>
  <c r="R20" i="1"/>
  <c r="S11" i="1"/>
  <c r="S16" i="1" s="1"/>
  <c r="S17" i="1" s="1"/>
  <c r="U22" i="1"/>
  <c r="U26" i="1" s="1"/>
  <c r="V8" i="1"/>
  <c r="U9" i="1"/>
  <c r="T14" i="1"/>
  <c r="T10" i="1"/>
  <c r="S24" i="1" l="1"/>
  <c r="S20" i="1"/>
  <c r="T11" i="1"/>
  <c r="T16" i="1" s="1"/>
  <c r="T17" i="1" s="1"/>
  <c r="V22" i="1"/>
  <c r="V26" i="1" s="1"/>
  <c r="W8" i="1"/>
  <c r="V9" i="1"/>
  <c r="U14" i="1"/>
  <c r="U10" i="1"/>
  <c r="T20" i="1" l="1"/>
  <c r="T24" i="1"/>
  <c r="V14" i="1"/>
  <c r="W9" i="1"/>
  <c r="V10" i="1"/>
  <c r="W22" i="1"/>
  <c r="W26" i="1" s="1"/>
  <c r="X8" i="1"/>
  <c r="U11" i="1"/>
  <c r="U16" i="1" s="1"/>
  <c r="U17" i="1" s="1"/>
  <c r="U20" i="1" l="1"/>
  <c r="U24" i="1"/>
  <c r="X22" i="1"/>
  <c r="X26" i="1" s="1"/>
  <c r="Y8" i="1"/>
  <c r="V11" i="1"/>
  <c r="V16" i="1" s="1"/>
  <c r="V17" i="1" s="1"/>
  <c r="X9" i="1"/>
  <c r="W10" i="1"/>
  <c r="W14" i="1"/>
  <c r="V20" i="1" l="1"/>
  <c r="V24" i="1"/>
  <c r="W11" i="1"/>
  <c r="W16" i="1" s="1"/>
  <c r="W17" i="1" s="1"/>
  <c r="W24" i="1" s="1"/>
  <c r="Y9" i="1"/>
  <c r="X10" i="1"/>
  <c r="X14" i="1"/>
  <c r="Y22" i="1"/>
  <c r="Y26" i="1" s="1"/>
  <c r="Z8" i="1"/>
  <c r="Z22" i="1" l="1"/>
  <c r="Z26" i="1" s="1"/>
  <c r="AA8" i="1"/>
  <c r="X11" i="1"/>
  <c r="X16" i="1" s="1"/>
  <c r="X17" i="1" s="1"/>
  <c r="X24" i="1" s="1"/>
  <c r="Y10" i="1"/>
  <c r="Y14" i="1"/>
  <c r="Z9" i="1"/>
  <c r="Z10" i="1" l="1"/>
  <c r="AA9" i="1"/>
  <c r="Z14" i="1"/>
  <c r="AA22" i="1"/>
  <c r="AA26" i="1" s="1"/>
  <c r="AB8" i="1"/>
  <c r="Y11" i="1"/>
  <c r="Y16" i="1" s="1"/>
  <c r="Y17" i="1" s="1"/>
  <c r="Y24" i="1" s="1"/>
  <c r="AB22" i="1" l="1"/>
  <c r="AB26" i="1" s="1"/>
  <c r="AC8" i="1"/>
  <c r="AA10" i="1"/>
  <c r="AA14" i="1"/>
  <c r="AB9" i="1"/>
  <c r="Z11" i="1"/>
  <c r="Z16" i="1" s="1"/>
  <c r="Z17" i="1" s="1"/>
  <c r="Z24" i="1" s="1"/>
  <c r="AB10" i="1" l="1"/>
  <c r="AB14" i="1"/>
  <c r="AC9" i="1"/>
  <c r="AA11" i="1"/>
  <c r="AA16" i="1" s="1"/>
  <c r="AA17" i="1" s="1"/>
  <c r="AA24" i="1" s="1"/>
  <c r="AD8" i="1"/>
  <c r="AC22" i="1"/>
  <c r="AC26" i="1" s="1"/>
  <c r="AE8" i="1" l="1"/>
  <c r="AD22" i="1"/>
  <c r="AD26" i="1" s="1"/>
  <c r="AC14" i="1"/>
  <c r="AD9" i="1"/>
  <c r="AC10" i="1"/>
  <c r="AB11" i="1"/>
  <c r="AB16" i="1" s="1"/>
  <c r="AB17" i="1" s="1"/>
  <c r="AB24" i="1" s="1"/>
  <c r="AC11" i="1" l="1"/>
  <c r="AC16" i="1" s="1"/>
  <c r="AC17" i="1" s="1"/>
  <c r="AC24" i="1" s="1"/>
  <c r="AD14" i="1"/>
  <c r="AE9" i="1"/>
  <c r="AD10" i="1"/>
  <c r="AF8" i="1"/>
  <c r="AE22" i="1"/>
  <c r="AE26" i="1" s="1"/>
  <c r="AE14" i="1" l="1"/>
  <c r="AF9" i="1"/>
  <c r="AE10" i="1"/>
  <c r="AG8" i="1"/>
  <c r="AD11" i="1"/>
  <c r="AD16" i="1" s="1"/>
  <c r="AD17" i="1" s="1"/>
  <c r="AD24" i="1" l="1"/>
  <c r="AH8" i="1"/>
  <c r="AE11" i="1"/>
  <c r="AE16" i="1" s="1"/>
  <c r="AE17" i="1"/>
  <c r="AE24" i="1" s="1"/>
  <c r="AF14" i="1"/>
  <c r="AG9" i="1"/>
  <c r="AF10" i="1"/>
  <c r="AG14" i="1" l="1"/>
  <c r="AH9" i="1"/>
  <c r="AG10" i="1"/>
  <c r="AF11" i="1"/>
  <c r="AF16" i="1" s="1"/>
  <c r="AF17" i="1" s="1"/>
  <c r="AI8" i="1"/>
  <c r="AF22" i="1"/>
  <c r="AF26" i="1" s="1"/>
  <c r="AF24" i="1" l="1"/>
  <c r="AG22" i="1"/>
  <c r="AG26" i="1" s="1"/>
  <c r="AJ8" i="1"/>
  <c r="AG11" i="1"/>
  <c r="AG16" i="1" s="1"/>
  <c r="AG17" i="1" s="1"/>
  <c r="AH14" i="1"/>
  <c r="AI9" i="1"/>
  <c r="AH10" i="1"/>
  <c r="AG24" i="1" l="1"/>
  <c r="AH22" i="1"/>
  <c r="AH26" i="1" s="1"/>
  <c r="AH11" i="1"/>
  <c r="AH16" i="1" s="1"/>
  <c r="AH17" i="1" s="1"/>
  <c r="AK8" i="1"/>
  <c r="AJ9" i="1"/>
  <c r="AI10" i="1"/>
  <c r="AI14" i="1"/>
  <c r="AH24" i="1" l="1"/>
  <c r="AI22" i="1"/>
  <c r="AI26" i="1" s="1"/>
  <c r="AI11" i="1"/>
  <c r="AI16" i="1" s="1"/>
  <c r="AI17" i="1" s="1"/>
  <c r="AK9" i="1"/>
  <c r="AJ10" i="1"/>
  <c r="AJ14" i="1"/>
  <c r="AL8" i="1"/>
  <c r="AI24" i="1" l="1"/>
  <c r="AJ22" i="1"/>
  <c r="AJ26" i="1" s="1"/>
  <c r="AK10" i="1"/>
  <c r="AL9" i="1"/>
  <c r="AK14" i="1"/>
  <c r="AJ11" i="1"/>
  <c r="AJ16" i="1" s="1"/>
  <c r="AJ17" i="1" s="1"/>
  <c r="AM8" i="1"/>
  <c r="AJ24" i="1" l="1"/>
  <c r="AK22" i="1"/>
  <c r="AK26" i="1" s="1"/>
  <c r="AN8" i="1"/>
  <c r="AK11" i="1"/>
  <c r="AK16" i="1" s="1"/>
  <c r="AK17" i="1" s="1"/>
  <c r="AL10" i="1"/>
  <c r="AM9" i="1"/>
  <c r="AL14" i="1"/>
  <c r="AK24" i="1" l="1"/>
  <c r="AL22" i="1"/>
  <c r="AL26" i="1" s="1"/>
  <c r="AM10" i="1"/>
  <c r="AM14" i="1"/>
  <c r="AN9" i="1"/>
  <c r="AL11" i="1"/>
  <c r="AL16" i="1" s="1"/>
  <c r="AL17" i="1" s="1"/>
  <c r="AO8" i="1"/>
  <c r="AL24" i="1" l="1"/>
  <c r="AM22" i="1"/>
  <c r="AM26" i="1" s="1"/>
  <c r="AP8" i="1"/>
  <c r="AN10" i="1"/>
  <c r="AN14" i="1"/>
  <c r="AO9" i="1"/>
  <c r="AM11" i="1"/>
  <c r="AM16" i="1" s="1"/>
  <c r="AM17" i="1"/>
  <c r="AM24" i="1" s="1"/>
  <c r="AN11" i="1" l="1"/>
  <c r="AN16" i="1" s="1"/>
  <c r="AN17" i="1" s="1"/>
  <c r="AO14" i="1"/>
  <c r="AP9" i="1"/>
  <c r="AO10" i="1"/>
  <c r="AQ8" i="1"/>
  <c r="AN22" i="1"/>
  <c r="AN26" i="1" s="1"/>
  <c r="AN24" i="1" l="1"/>
  <c r="AO22" i="1"/>
  <c r="AO26" i="1" s="1"/>
  <c r="AO11" i="1"/>
  <c r="AO16" i="1" s="1"/>
  <c r="AO17" i="1" s="1"/>
  <c r="AP14" i="1"/>
  <c r="AQ9" i="1"/>
  <c r="AP10" i="1"/>
  <c r="AR8" i="1"/>
  <c r="AO24" i="1" l="1"/>
  <c r="AP22" i="1"/>
  <c r="AP26" i="1" s="1"/>
  <c r="AP11" i="1"/>
  <c r="AP16" i="1" s="1"/>
  <c r="AP17" i="1" s="1"/>
  <c r="AQ14" i="1"/>
  <c r="AR9" i="1"/>
  <c r="AQ10" i="1"/>
  <c r="AS8" i="1"/>
  <c r="AP24" i="1" l="1"/>
  <c r="AQ22" i="1"/>
  <c r="AQ26" i="1" s="1"/>
  <c r="AQ11" i="1"/>
  <c r="AQ16" i="1" s="1"/>
  <c r="AQ17" i="1" s="1"/>
  <c r="AR14" i="1"/>
  <c r="AR10" i="1"/>
  <c r="AS9" i="1"/>
  <c r="AT8" i="1"/>
  <c r="AQ24" i="1" l="1"/>
  <c r="AR22" i="1"/>
  <c r="AR26" i="1" s="1"/>
  <c r="AU8" i="1"/>
  <c r="AR11" i="1"/>
  <c r="AR16" i="1" s="1"/>
  <c r="AR17" i="1"/>
  <c r="AR24" i="1" s="1"/>
  <c r="AT9" i="1"/>
  <c r="AS14" i="1"/>
  <c r="AS10" i="1"/>
  <c r="AT14" i="1" l="1"/>
  <c r="AU9" i="1"/>
  <c r="AT10" i="1"/>
  <c r="AS11" i="1"/>
  <c r="AS16" i="1" s="1"/>
  <c r="AS17" i="1" s="1"/>
  <c r="AV8" i="1"/>
  <c r="AS22" i="1"/>
  <c r="AS26" i="1" s="1"/>
  <c r="AS24" i="1" l="1"/>
  <c r="AT22" i="1"/>
  <c r="AT26" i="1" s="1"/>
  <c r="AT11" i="1"/>
  <c r="AT16" i="1" s="1"/>
  <c r="AT17" i="1" s="1"/>
  <c r="AV9" i="1"/>
  <c r="AU10" i="1"/>
  <c r="AU14" i="1"/>
  <c r="AT24" i="1" l="1"/>
  <c r="AU22" i="1"/>
  <c r="AU26" i="1" s="1"/>
  <c r="AV10" i="1"/>
  <c r="AV14" i="1"/>
  <c r="AU11" i="1"/>
  <c r="AU16" i="1" s="1"/>
  <c r="AU17" i="1" s="1"/>
  <c r="AU24" i="1" l="1"/>
  <c r="AV22" i="1"/>
  <c r="AV26" i="1" s="1"/>
  <c r="AV11" i="1"/>
  <c r="AV16" i="1" s="1"/>
  <c r="AV17" i="1" s="1"/>
  <c r="AV24" i="1" s="1"/>
</calcChain>
</file>

<file path=xl/sharedStrings.xml><?xml version="1.0" encoding="utf-8"?>
<sst xmlns="http://schemas.openxmlformats.org/spreadsheetml/2006/main" count="15" uniqueCount="14">
  <si>
    <t>рост в % от месяца к месяцу</t>
  </si>
  <si>
    <t>покупка(оборотка)</t>
  </si>
  <si>
    <t>продажа</t>
  </si>
  <si>
    <t>прибыль с продаж</t>
  </si>
  <si>
    <t>% с продаж</t>
  </si>
  <si>
    <t>новые сотрудники 7 чел по 15000</t>
  </si>
  <si>
    <t>количество продавцов</t>
  </si>
  <si>
    <t>косты на офис+ персонал</t>
  </si>
  <si>
    <t>прибыль с продаж до уплаты налогов</t>
  </si>
  <si>
    <t>инвестиции на з/п до выохода на самоокупаемость</t>
  </si>
  <si>
    <t>инвестиции на развитие</t>
  </si>
  <si>
    <t>требуемая сумма на оборотку</t>
  </si>
  <si>
    <t>Дивиденты: 0,25%</t>
  </si>
  <si>
    <t>доля Юсен Тольятти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</si>
</sst>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7" fontId="0" fillId="0" borderId="0" xfId="0" applyNumberFormat="1"/>
    <xf numFmtId="4" fontId="0" fillId="0" borderId="0" xfId="0" applyNumberFormat="1"/>
    <xf numFmtId="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V35"/>
  <sheetViews>
    <sheetView tabSelected="1" workbookViewId="0">
      <selection activeCell="J23" sqref="J23"/>
    </sheetView>
  </sheetViews>
  <sheetFormatPr defaultRowHeight="14.5" x14ac:dyDescent="0.35"/>
  <cols>
    <col min="3" max="3" width="46.26953125" bestFit="1" customWidth="1"/>
    <col min="4" max="31" width="11.1796875" bestFit="1" customWidth="1"/>
    <col min="32" max="32" width="11.81640625" bestFit="1" customWidth="1"/>
    <col min="33" max="48" width="11.1796875" bestFit="1" customWidth="1"/>
  </cols>
  <sheetData>
    <row r="6" spans="3:48" x14ac:dyDescent="0.35">
      <c r="C6" t="s">
        <v>0</v>
      </c>
      <c r="D6">
        <v>0.2</v>
      </c>
      <c r="Q6" s="1"/>
    </row>
    <row r="7" spans="3:48" x14ac:dyDescent="0.35">
      <c r="D7" s="2">
        <v>43191</v>
      </c>
      <c r="E7" s="2">
        <v>43221</v>
      </c>
      <c r="F7" s="2">
        <v>43252</v>
      </c>
      <c r="G7" s="2">
        <v>43282</v>
      </c>
      <c r="H7" s="2">
        <v>43313</v>
      </c>
      <c r="I7" s="2">
        <v>43344</v>
      </c>
      <c r="J7" s="2">
        <v>43374</v>
      </c>
      <c r="K7" s="2">
        <v>43405</v>
      </c>
      <c r="L7" s="2">
        <v>43435</v>
      </c>
      <c r="M7" s="2">
        <v>43466</v>
      </c>
      <c r="N7" s="2">
        <v>43497</v>
      </c>
      <c r="O7" s="2">
        <v>43525</v>
      </c>
      <c r="P7" s="2">
        <v>43556</v>
      </c>
      <c r="Q7" s="2">
        <v>43586</v>
      </c>
      <c r="R7" s="2">
        <v>43617</v>
      </c>
      <c r="S7" s="2">
        <v>43647</v>
      </c>
      <c r="T7" s="2">
        <v>43678</v>
      </c>
      <c r="U7" s="2">
        <v>43709</v>
      </c>
      <c r="V7" s="2">
        <v>43739</v>
      </c>
      <c r="W7" s="2">
        <v>43770</v>
      </c>
      <c r="X7" s="2">
        <v>43800</v>
      </c>
      <c r="Y7" s="2">
        <v>43831</v>
      </c>
      <c r="Z7" s="2">
        <v>43862</v>
      </c>
      <c r="AA7" s="2">
        <v>43891</v>
      </c>
      <c r="AB7" s="2">
        <v>43922</v>
      </c>
      <c r="AC7" s="2">
        <v>43952</v>
      </c>
      <c r="AD7" s="2">
        <v>43983</v>
      </c>
      <c r="AE7" s="2">
        <v>44013</v>
      </c>
      <c r="AF7" s="2">
        <v>44044</v>
      </c>
      <c r="AG7" s="2">
        <v>44075</v>
      </c>
      <c r="AH7" s="2">
        <v>44105</v>
      </c>
      <c r="AI7" s="2">
        <v>44136</v>
      </c>
      <c r="AJ7" s="2">
        <v>44166</v>
      </c>
      <c r="AK7" s="2">
        <v>44197</v>
      </c>
      <c r="AL7" s="2">
        <v>44228</v>
      </c>
      <c r="AM7" s="2">
        <v>44256</v>
      </c>
      <c r="AN7" s="2">
        <v>44287</v>
      </c>
      <c r="AO7" s="2">
        <v>44317</v>
      </c>
      <c r="AP7" s="2">
        <v>44348</v>
      </c>
      <c r="AQ7" s="2">
        <v>44378</v>
      </c>
      <c r="AR7" s="2">
        <v>44409</v>
      </c>
      <c r="AS7" s="2">
        <v>44440</v>
      </c>
      <c r="AT7" s="2">
        <v>44470</v>
      </c>
      <c r="AU7" s="2">
        <v>44501</v>
      </c>
      <c r="AV7" s="2">
        <v>44531</v>
      </c>
    </row>
    <row r="8" spans="3:48" x14ac:dyDescent="0.35">
      <c r="C8" t="s">
        <v>1</v>
      </c>
      <c r="D8" s="3">
        <v>737000</v>
      </c>
      <c r="E8" s="3">
        <v>1321390</v>
      </c>
      <c r="F8" s="3">
        <v>2557256</v>
      </c>
      <c r="G8" s="3">
        <v>3099997</v>
      </c>
      <c r="H8" s="3">
        <v>1952955</v>
      </c>
      <c r="I8" s="3">
        <v>4042051</v>
      </c>
      <c r="J8" s="3">
        <v>4546904</v>
      </c>
      <c r="K8" s="3">
        <v>6952508</v>
      </c>
      <c r="L8" s="3">
        <v>3299974</v>
      </c>
      <c r="M8" s="3">
        <v>998617</v>
      </c>
      <c r="N8" s="3">
        <v>858284</v>
      </c>
      <c r="O8" s="3">
        <v>2487841</v>
      </c>
      <c r="P8" s="3">
        <v>1650543</v>
      </c>
      <c r="Q8" s="3">
        <f>P8*$C$1+P8</f>
        <v>1650543</v>
      </c>
      <c r="R8" s="3">
        <f>Q8*$C$1+Q8</f>
        <v>1650543</v>
      </c>
      <c r="S8" s="3">
        <f>R8*$C$1+R8</f>
        <v>1650543</v>
      </c>
      <c r="T8" s="3">
        <f>S8*$C$1+S8</f>
        <v>1650543</v>
      </c>
      <c r="U8" s="3">
        <f>T8*$C$1+T8</f>
        <v>1650543</v>
      </c>
      <c r="V8" s="3">
        <f>U8*$C$1+U8</f>
        <v>1650543</v>
      </c>
      <c r="W8" s="3">
        <f>V8*$C$1+V8</f>
        <v>1650543</v>
      </c>
      <c r="X8" s="3">
        <f>W8*$C$1+W8</f>
        <v>1650543</v>
      </c>
      <c r="Y8" s="3">
        <f t="shared" ref="Y8:AV8" si="0">X8*$C$1+X8</f>
        <v>1650543</v>
      </c>
      <c r="Z8" s="3">
        <f t="shared" si="0"/>
        <v>1650543</v>
      </c>
      <c r="AA8" s="3">
        <f t="shared" si="0"/>
        <v>1650543</v>
      </c>
      <c r="AB8" s="3">
        <f t="shared" si="0"/>
        <v>1650543</v>
      </c>
      <c r="AC8" s="3">
        <f t="shared" si="0"/>
        <v>1650543</v>
      </c>
      <c r="AD8" s="3">
        <f t="shared" si="0"/>
        <v>1650543</v>
      </c>
      <c r="AE8" s="3">
        <f t="shared" si="0"/>
        <v>1650543</v>
      </c>
      <c r="AF8" s="3">
        <f t="shared" si="0"/>
        <v>1650543</v>
      </c>
      <c r="AG8" s="3">
        <f t="shared" si="0"/>
        <v>1650543</v>
      </c>
      <c r="AH8" s="3">
        <f t="shared" si="0"/>
        <v>1650543</v>
      </c>
      <c r="AI8" s="3">
        <f t="shared" si="0"/>
        <v>1650543</v>
      </c>
      <c r="AJ8" s="3">
        <f t="shared" si="0"/>
        <v>1650543</v>
      </c>
      <c r="AK8" s="3">
        <f t="shared" si="0"/>
        <v>1650543</v>
      </c>
      <c r="AL8" s="3">
        <f t="shared" si="0"/>
        <v>1650543</v>
      </c>
      <c r="AM8" s="3">
        <f t="shared" si="0"/>
        <v>1650543</v>
      </c>
      <c r="AN8" s="3">
        <f t="shared" si="0"/>
        <v>1650543</v>
      </c>
      <c r="AO8" s="3">
        <f t="shared" si="0"/>
        <v>1650543</v>
      </c>
      <c r="AP8" s="3">
        <f t="shared" si="0"/>
        <v>1650543</v>
      </c>
      <c r="AQ8" s="3">
        <f t="shared" si="0"/>
        <v>1650543</v>
      </c>
      <c r="AR8" s="3">
        <f t="shared" si="0"/>
        <v>1650543</v>
      </c>
      <c r="AS8" s="3">
        <f t="shared" si="0"/>
        <v>1650543</v>
      </c>
      <c r="AT8" s="3">
        <f t="shared" si="0"/>
        <v>1650543</v>
      </c>
      <c r="AU8" s="3">
        <f t="shared" si="0"/>
        <v>1650543</v>
      </c>
      <c r="AV8" s="3">
        <f t="shared" si="0"/>
        <v>1650543</v>
      </c>
    </row>
    <row r="9" spans="3:48" x14ac:dyDescent="0.35">
      <c r="C9" t="s">
        <v>2</v>
      </c>
      <c r="D9" s="3">
        <v>1090682</v>
      </c>
      <c r="E9" s="3">
        <v>1514600</v>
      </c>
      <c r="F9" s="3">
        <v>2835000</v>
      </c>
      <c r="G9" s="3">
        <v>3681959</v>
      </c>
      <c r="H9" s="3">
        <v>2383500</v>
      </c>
      <c r="I9" s="3">
        <v>5001550</v>
      </c>
      <c r="J9" s="3">
        <v>5669751</v>
      </c>
      <c r="K9" s="3">
        <v>7901380</v>
      </c>
      <c r="L9" s="3">
        <v>4016546</v>
      </c>
      <c r="M9" s="3">
        <v>1260462</v>
      </c>
      <c r="N9" s="3">
        <v>1066550</v>
      </c>
      <c r="O9" s="3">
        <v>2976000</v>
      </c>
      <c r="P9" s="3">
        <v>1954700</v>
      </c>
      <c r="Q9" s="3">
        <f>P9*$C$1+P9</f>
        <v>1954700</v>
      </c>
      <c r="R9" s="3">
        <f t="shared" ref="R9:AV9" si="1">Q9*$C$1+Q9</f>
        <v>1954700</v>
      </c>
      <c r="S9" s="3">
        <f t="shared" si="1"/>
        <v>1954700</v>
      </c>
      <c r="T9" s="3">
        <f t="shared" si="1"/>
        <v>1954700</v>
      </c>
      <c r="U9" s="3">
        <f t="shared" si="1"/>
        <v>1954700</v>
      </c>
      <c r="V9" s="3">
        <f t="shared" si="1"/>
        <v>1954700</v>
      </c>
      <c r="W9" s="3">
        <f t="shared" si="1"/>
        <v>1954700</v>
      </c>
      <c r="X9" s="3">
        <f t="shared" si="1"/>
        <v>1954700</v>
      </c>
      <c r="Y9" s="3">
        <f t="shared" si="1"/>
        <v>1954700</v>
      </c>
      <c r="Z9" s="3">
        <f t="shared" si="1"/>
        <v>1954700</v>
      </c>
      <c r="AA9" s="3">
        <f t="shared" si="1"/>
        <v>1954700</v>
      </c>
      <c r="AB9" s="3">
        <f t="shared" si="1"/>
        <v>1954700</v>
      </c>
      <c r="AC9" s="3">
        <f t="shared" si="1"/>
        <v>1954700</v>
      </c>
      <c r="AD9" s="3">
        <f t="shared" si="1"/>
        <v>1954700</v>
      </c>
      <c r="AE9" s="3">
        <f t="shared" si="1"/>
        <v>1954700</v>
      </c>
      <c r="AF9" s="3">
        <f t="shared" si="1"/>
        <v>1954700</v>
      </c>
      <c r="AG9" s="3">
        <f t="shared" si="1"/>
        <v>1954700</v>
      </c>
      <c r="AH9" s="3">
        <f t="shared" si="1"/>
        <v>1954700</v>
      </c>
      <c r="AI9" s="3">
        <f t="shared" si="1"/>
        <v>1954700</v>
      </c>
      <c r="AJ9" s="3">
        <f t="shared" si="1"/>
        <v>1954700</v>
      </c>
      <c r="AK9" s="3">
        <f t="shared" si="1"/>
        <v>1954700</v>
      </c>
      <c r="AL9" s="3">
        <f t="shared" si="1"/>
        <v>1954700</v>
      </c>
      <c r="AM9" s="3">
        <f t="shared" si="1"/>
        <v>1954700</v>
      </c>
      <c r="AN9" s="3">
        <f t="shared" si="1"/>
        <v>1954700</v>
      </c>
      <c r="AO9" s="3">
        <f t="shared" si="1"/>
        <v>1954700</v>
      </c>
      <c r="AP9" s="3">
        <f t="shared" si="1"/>
        <v>1954700</v>
      </c>
      <c r="AQ9" s="3">
        <f t="shared" si="1"/>
        <v>1954700</v>
      </c>
      <c r="AR9" s="3">
        <f t="shared" si="1"/>
        <v>1954700</v>
      </c>
      <c r="AS9" s="3">
        <f t="shared" si="1"/>
        <v>1954700</v>
      </c>
      <c r="AT9" s="3">
        <f t="shared" si="1"/>
        <v>1954700</v>
      </c>
      <c r="AU9" s="3">
        <f t="shared" si="1"/>
        <v>1954700</v>
      </c>
      <c r="AV9" s="3">
        <f t="shared" si="1"/>
        <v>1954700</v>
      </c>
    </row>
    <row r="10" spans="3:48" x14ac:dyDescent="0.35">
      <c r="C10" t="s">
        <v>3</v>
      </c>
      <c r="D10" s="3">
        <f>D9-D8</f>
        <v>353682</v>
      </c>
      <c r="E10" s="3">
        <f t="shared" ref="E10:AV10" si="2">E9-E8</f>
        <v>193210</v>
      </c>
      <c r="F10" s="3">
        <f t="shared" si="2"/>
        <v>277744</v>
      </c>
      <c r="G10" s="3">
        <f>G9-G8</f>
        <v>581962</v>
      </c>
      <c r="H10" s="3">
        <f t="shared" si="2"/>
        <v>430545</v>
      </c>
      <c r="I10" s="3">
        <f t="shared" si="2"/>
        <v>959499</v>
      </c>
      <c r="J10" s="3">
        <f t="shared" si="2"/>
        <v>1122847</v>
      </c>
      <c r="K10" s="3">
        <f t="shared" si="2"/>
        <v>948872</v>
      </c>
      <c r="L10" s="3">
        <f t="shared" si="2"/>
        <v>716572</v>
      </c>
      <c r="M10" s="3">
        <f t="shared" si="2"/>
        <v>261845</v>
      </c>
      <c r="N10" s="3">
        <f t="shared" si="2"/>
        <v>208266</v>
      </c>
      <c r="O10" s="3">
        <f t="shared" si="2"/>
        <v>488159</v>
      </c>
      <c r="P10" s="3">
        <f t="shared" si="2"/>
        <v>304157</v>
      </c>
      <c r="Q10" s="3">
        <f t="shared" si="2"/>
        <v>304157</v>
      </c>
      <c r="R10" s="3">
        <f t="shared" si="2"/>
        <v>304157</v>
      </c>
      <c r="S10" s="3">
        <f t="shared" si="2"/>
        <v>304157</v>
      </c>
      <c r="T10" s="3">
        <f t="shared" si="2"/>
        <v>304157</v>
      </c>
      <c r="U10" s="3">
        <f t="shared" si="2"/>
        <v>304157</v>
      </c>
      <c r="V10" s="3">
        <f t="shared" si="2"/>
        <v>304157</v>
      </c>
      <c r="W10" s="3">
        <f t="shared" si="2"/>
        <v>304157</v>
      </c>
      <c r="X10" s="3">
        <f t="shared" si="2"/>
        <v>304157</v>
      </c>
      <c r="Y10" s="3">
        <f t="shared" si="2"/>
        <v>304157</v>
      </c>
      <c r="Z10" s="3">
        <f t="shared" si="2"/>
        <v>304157</v>
      </c>
      <c r="AA10" s="3">
        <f t="shared" si="2"/>
        <v>304157</v>
      </c>
      <c r="AB10" s="3">
        <f t="shared" si="2"/>
        <v>304157</v>
      </c>
      <c r="AC10" s="3">
        <f t="shared" si="2"/>
        <v>304157</v>
      </c>
      <c r="AD10" s="3">
        <f t="shared" si="2"/>
        <v>304157</v>
      </c>
      <c r="AE10" s="3">
        <f t="shared" si="2"/>
        <v>304157</v>
      </c>
      <c r="AF10" s="3">
        <f t="shared" si="2"/>
        <v>304157</v>
      </c>
      <c r="AG10" s="3">
        <f t="shared" si="2"/>
        <v>304157</v>
      </c>
      <c r="AH10" s="3">
        <f t="shared" si="2"/>
        <v>304157</v>
      </c>
      <c r="AI10" s="3">
        <f t="shared" si="2"/>
        <v>304157</v>
      </c>
      <c r="AJ10" s="3">
        <f t="shared" si="2"/>
        <v>304157</v>
      </c>
      <c r="AK10" s="3">
        <f t="shared" si="2"/>
        <v>304157</v>
      </c>
      <c r="AL10" s="3">
        <f t="shared" si="2"/>
        <v>304157</v>
      </c>
      <c r="AM10" s="3">
        <f t="shared" si="2"/>
        <v>304157</v>
      </c>
      <c r="AN10" s="3">
        <f t="shared" si="2"/>
        <v>304157</v>
      </c>
      <c r="AO10" s="3">
        <f t="shared" si="2"/>
        <v>304157</v>
      </c>
      <c r="AP10" s="3">
        <f t="shared" si="2"/>
        <v>304157</v>
      </c>
      <c r="AQ10" s="3">
        <f t="shared" si="2"/>
        <v>304157</v>
      </c>
      <c r="AR10" s="3">
        <f t="shared" si="2"/>
        <v>304157</v>
      </c>
      <c r="AS10" s="3">
        <f t="shared" si="2"/>
        <v>304157</v>
      </c>
      <c r="AT10" s="3">
        <f t="shared" si="2"/>
        <v>304157</v>
      </c>
      <c r="AU10" s="3">
        <f t="shared" si="2"/>
        <v>304157</v>
      </c>
      <c r="AV10" s="3">
        <f t="shared" si="2"/>
        <v>304157</v>
      </c>
    </row>
    <row r="11" spans="3:48" x14ac:dyDescent="0.35">
      <c r="C11" t="s">
        <v>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f>IF(P10&gt;200, P10*0.2)</f>
        <v>60831.4</v>
      </c>
      <c r="Q11" s="3">
        <f t="shared" ref="Q11:AV11" si="3">IF(Q10&gt;200, Q10*0.2)</f>
        <v>60831.4</v>
      </c>
      <c r="R11" s="3">
        <f t="shared" si="3"/>
        <v>60831.4</v>
      </c>
      <c r="S11" s="3">
        <f t="shared" si="3"/>
        <v>60831.4</v>
      </c>
      <c r="T11" s="3">
        <f t="shared" si="3"/>
        <v>60831.4</v>
      </c>
      <c r="U11" s="3">
        <f t="shared" si="3"/>
        <v>60831.4</v>
      </c>
      <c r="V11" s="3">
        <f t="shared" si="3"/>
        <v>60831.4</v>
      </c>
      <c r="W11" s="3">
        <f t="shared" si="3"/>
        <v>60831.4</v>
      </c>
      <c r="X11" s="3">
        <f t="shared" si="3"/>
        <v>60831.4</v>
      </c>
      <c r="Y11" s="3">
        <f t="shared" si="3"/>
        <v>60831.4</v>
      </c>
      <c r="Z11" s="3">
        <f t="shared" si="3"/>
        <v>60831.4</v>
      </c>
      <c r="AA11" s="3">
        <f t="shared" si="3"/>
        <v>60831.4</v>
      </c>
      <c r="AB11" s="3">
        <f t="shared" si="3"/>
        <v>60831.4</v>
      </c>
      <c r="AC11" s="3">
        <f t="shared" si="3"/>
        <v>60831.4</v>
      </c>
      <c r="AD11" s="3">
        <f t="shared" si="3"/>
        <v>60831.4</v>
      </c>
      <c r="AE11" s="3">
        <f t="shared" si="3"/>
        <v>60831.4</v>
      </c>
      <c r="AF11" s="3">
        <f t="shared" si="3"/>
        <v>60831.4</v>
      </c>
      <c r="AG11" s="3">
        <f t="shared" si="3"/>
        <v>60831.4</v>
      </c>
      <c r="AH11" s="3">
        <f t="shared" si="3"/>
        <v>60831.4</v>
      </c>
      <c r="AI11" s="3">
        <f t="shared" si="3"/>
        <v>60831.4</v>
      </c>
      <c r="AJ11" s="3">
        <f t="shared" si="3"/>
        <v>60831.4</v>
      </c>
      <c r="AK11" s="3">
        <f t="shared" si="3"/>
        <v>60831.4</v>
      </c>
      <c r="AL11" s="3">
        <f t="shared" si="3"/>
        <v>60831.4</v>
      </c>
      <c r="AM11" s="3">
        <f t="shared" si="3"/>
        <v>60831.4</v>
      </c>
      <c r="AN11" s="3">
        <f t="shared" si="3"/>
        <v>60831.4</v>
      </c>
      <c r="AO11" s="3">
        <f t="shared" si="3"/>
        <v>60831.4</v>
      </c>
      <c r="AP11" s="3">
        <f t="shared" si="3"/>
        <v>60831.4</v>
      </c>
      <c r="AQ11" s="3">
        <f t="shared" si="3"/>
        <v>60831.4</v>
      </c>
      <c r="AR11" s="3">
        <f t="shared" si="3"/>
        <v>60831.4</v>
      </c>
      <c r="AS11" s="3">
        <f t="shared" si="3"/>
        <v>60831.4</v>
      </c>
      <c r="AT11" s="3">
        <f t="shared" si="3"/>
        <v>60831.4</v>
      </c>
      <c r="AU11" s="3">
        <f t="shared" si="3"/>
        <v>60831.4</v>
      </c>
      <c r="AV11" s="3">
        <f t="shared" si="3"/>
        <v>60831.4</v>
      </c>
    </row>
    <row r="12" spans="3:48" x14ac:dyDescent="0.35">
      <c r="C12" t="s">
        <v>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145000</v>
      </c>
      <c r="R12" s="3">
        <v>145000</v>
      </c>
      <c r="S12" s="3">
        <v>145000</v>
      </c>
      <c r="T12" s="3">
        <v>145000</v>
      </c>
      <c r="U12" s="3">
        <v>145000</v>
      </c>
      <c r="V12" s="3">
        <v>145000</v>
      </c>
      <c r="W12" s="3">
        <v>145000</v>
      </c>
      <c r="X12" s="3">
        <v>145000</v>
      </c>
      <c r="Y12" s="3">
        <v>145000</v>
      </c>
      <c r="Z12" s="3">
        <v>145000</v>
      </c>
      <c r="AA12" s="3">
        <v>145000</v>
      </c>
      <c r="AB12" s="3">
        <v>145000</v>
      </c>
      <c r="AC12" s="3">
        <v>145000</v>
      </c>
      <c r="AD12" s="3">
        <v>145000</v>
      </c>
      <c r="AE12" s="3">
        <v>145000</v>
      </c>
      <c r="AF12" s="3">
        <v>145000</v>
      </c>
      <c r="AG12" s="3">
        <v>145000</v>
      </c>
      <c r="AH12" s="3">
        <v>145000</v>
      </c>
      <c r="AI12" s="3">
        <v>145000</v>
      </c>
      <c r="AJ12" s="3">
        <v>145000</v>
      </c>
      <c r="AK12" s="3">
        <v>145000</v>
      </c>
      <c r="AL12" s="3">
        <v>145000</v>
      </c>
      <c r="AM12" s="3">
        <v>145000</v>
      </c>
      <c r="AN12" s="3">
        <v>145000</v>
      </c>
      <c r="AO12" s="3">
        <v>145000</v>
      </c>
      <c r="AP12" s="3">
        <v>145000</v>
      </c>
      <c r="AQ12" s="3">
        <v>145000</v>
      </c>
      <c r="AR12" s="3">
        <v>145000</v>
      </c>
      <c r="AS12" s="3">
        <v>145000</v>
      </c>
      <c r="AT12" s="3">
        <v>145000</v>
      </c>
      <c r="AU12" s="3">
        <v>145000</v>
      </c>
      <c r="AV12" s="3">
        <v>145000</v>
      </c>
    </row>
    <row r="13" spans="3:48" x14ac:dyDescent="0.3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3:48" x14ac:dyDescent="0.35">
      <c r="D14" s="3">
        <f>D9/D8</f>
        <v>1.4798941655359565</v>
      </c>
      <c r="E14" s="3">
        <f t="shared" ref="E14:P14" si="4">E9/E8</f>
        <v>1.1462172409356814</v>
      </c>
      <c r="F14" s="3">
        <f t="shared" si="4"/>
        <v>1.108610166522241</v>
      </c>
      <c r="G14" s="3">
        <f t="shared" si="4"/>
        <v>1.187729859093412</v>
      </c>
      <c r="H14" s="3">
        <f t="shared" si="4"/>
        <v>1.2204582286842247</v>
      </c>
      <c r="I14" s="3">
        <f t="shared" si="4"/>
        <v>1.2373792413801805</v>
      </c>
      <c r="J14" s="3">
        <f t="shared" si="4"/>
        <v>1.246947593351432</v>
      </c>
      <c r="K14" s="3">
        <f t="shared" si="4"/>
        <v>1.1364790950258525</v>
      </c>
      <c r="L14" s="3">
        <f t="shared" si="4"/>
        <v>1.2171447411403848</v>
      </c>
      <c r="M14" s="3">
        <f t="shared" si="4"/>
        <v>1.2622076331566556</v>
      </c>
      <c r="N14" s="3">
        <f t="shared" si="4"/>
        <v>1.242653946712277</v>
      </c>
      <c r="O14" s="3">
        <f t="shared" si="4"/>
        <v>1.1962179255024739</v>
      </c>
      <c r="P14" s="3">
        <f t="shared" si="4"/>
        <v>1.1842769318945341</v>
      </c>
      <c r="Q14" s="3">
        <f>Q9/Q8</f>
        <v>1.1842769318945341</v>
      </c>
      <c r="R14" s="3">
        <f t="shared" ref="R14:AV14" si="5">R9/R8</f>
        <v>1.1842769318945341</v>
      </c>
      <c r="S14" s="3">
        <f t="shared" si="5"/>
        <v>1.1842769318945341</v>
      </c>
      <c r="T14" s="3">
        <f t="shared" si="5"/>
        <v>1.1842769318945341</v>
      </c>
      <c r="U14" s="3">
        <f t="shared" si="5"/>
        <v>1.1842769318945341</v>
      </c>
      <c r="V14" s="3">
        <f t="shared" si="5"/>
        <v>1.1842769318945341</v>
      </c>
      <c r="W14" s="3">
        <f t="shared" si="5"/>
        <v>1.1842769318945341</v>
      </c>
      <c r="X14" s="3">
        <f t="shared" si="5"/>
        <v>1.1842769318945341</v>
      </c>
      <c r="Y14" s="3">
        <f t="shared" si="5"/>
        <v>1.1842769318945341</v>
      </c>
      <c r="Z14" s="3">
        <f t="shared" si="5"/>
        <v>1.1842769318945341</v>
      </c>
      <c r="AA14" s="3">
        <f t="shared" si="5"/>
        <v>1.1842769318945341</v>
      </c>
      <c r="AB14" s="3">
        <f t="shared" si="5"/>
        <v>1.1842769318945341</v>
      </c>
      <c r="AC14" s="3">
        <f t="shared" si="5"/>
        <v>1.1842769318945341</v>
      </c>
      <c r="AD14" s="3">
        <f t="shared" si="5"/>
        <v>1.1842769318945341</v>
      </c>
      <c r="AE14" s="3">
        <f t="shared" si="5"/>
        <v>1.1842769318945341</v>
      </c>
      <c r="AF14" s="3">
        <f t="shared" si="5"/>
        <v>1.1842769318945341</v>
      </c>
      <c r="AG14" s="3">
        <f t="shared" si="5"/>
        <v>1.1842769318945341</v>
      </c>
      <c r="AH14" s="3">
        <f t="shared" si="5"/>
        <v>1.1842769318945341</v>
      </c>
      <c r="AI14" s="3">
        <f t="shared" si="5"/>
        <v>1.1842769318945341</v>
      </c>
      <c r="AJ14" s="3">
        <f t="shared" si="5"/>
        <v>1.1842769318945341</v>
      </c>
      <c r="AK14" s="3">
        <f t="shared" si="5"/>
        <v>1.1842769318945341</v>
      </c>
      <c r="AL14" s="3">
        <f t="shared" si="5"/>
        <v>1.1842769318945341</v>
      </c>
      <c r="AM14" s="3">
        <f t="shared" si="5"/>
        <v>1.1842769318945341</v>
      </c>
      <c r="AN14" s="3">
        <f t="shared" si="5"/>
        <v>1.1842769318945341</v>
      </c>
      <c r="AO14" s="3">
        <f t="shared" si="5"/>
        <v>1.1842769318945341</v>
      </c>
      <c r="AP14" s="3">
        <f t="shared" si="5"/>
        <v>1.1842769318945341</v>
      </c>
      <c r="AQ14" s="3">
        <f t="shared" si="5"/>
        <v>1.1842769318945341</v>
      </c>
      <c r="AR14" s="3">
        <f t="shared" si="5"/>
        <v>1.1842769318945341</v>
      </c>
      <c r="AS14" s="3">
        <f t="shared" si="5"/>
        <v>1.1842769318945341</v>
      </c>
      <c r="AT14" s="3">
        <f t="shared" si="5"/>
        <v>1.1842769318945341</v>
      </c>
      <c r="AU14" s="3">
        <f t="shared" si="5"/>
        <v>1.1842769318945341</v>
      </c>
      <c r="AV14" s="3">
        <f t="shared" si="5"/>
        <v>1.1842769318945341</v>
      </c>
    </row>
    <row r="15" spans="3:48" x14ac:dyDescent="0.35">
      <c r="C15" t="s">
        <v>6</v>
      </c>
      <c r="D15" s="3">
        <v>3</v>
      </c>
      <c r="E15" s="3">
        <v>3</v>
      </c>
      <c r="F15" s="3">
        <v>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3:48" x14ac:dyDescent="0.35">
      <c r="C16" t="s">
        <v>7</v>
      </c>
      <c r="D16" s="3">
        <v>166000</v>
      </c>
      <c r="E16" s="3">
        <v>177000</v>
      </c>
      <c r="F16" s="3">
        <v>263689</v>
      </c>
      <c r="G16" s="3">
        <v>249738</v>
      </c>
      <c r="H16" s="3">
        <v>220250</v>
      </c>
      <c r="I16" s="3">
        <v>293845</v>
      </c>
      <c r="J16" s="3">
        <v>436701</v>
      </c>
      <c r="K16" s="3">
        <v>669864</v>
      </c>
      <c r="L16" s="3">
        <v>528922</v>
      </c>
      <c r="M16" s="3">
        <v>475734</v>
      </c>
      <c r="N16" s="3">
        <v>449514</v>
      </c>
      <c r="O16" s="3">
        <v>502000</v>
      </c>
      <c r="P16" s="3">
        <v>676760</v>
      </c>
      <c r="Q16" s="3">
        <f>$O$11+Q11+Q12</f>
        <v>205831.4</v>
      </c>
      <c r="R16" s="3">
        <f>$O$11+R11+R12</f>
        <v>205831.4</v>
      </c>
      <c r="S16" s="3">
        <f>$O$11+S11+S12</f>
        <v>205831.4</v>
      </c>
      <c r="T16" s="3">
        <f t="shared" ref="T16:AV16" si="6">$O$11+T11+T12</f>
        <v>205831.4</v>
      </c>
      <c r="U16" s="3">
        <f t="shared" si="6"/>
        <v>205831.4</v>
      </c>
      <c r="V16" s="3">
        <f t="shared" si="6"/>
        <v>205831.4</v>
      </c>
      <c r="W16" s="3">
        <f t="shared" si="6"/>
        <v>205831.4</v>
      </c>
      <c r="X16" s="3">
        <f t="shared" si="6"/>
        <v>205831.4</v>
      </c>
      <c r="Y16" s="3">
        <f t="shared" si="6"/>
        <v>205831.4</v>
      </c>
      <c r="Z16" s="3">
        <f t="shared" si="6"/>
        <v>205831.4</v>
      </c>
      <c r="AA16" s="3">
        <f t="shared" si="6"/>
        <v>205831.4</v>
      </c>
      <c r="AB16" s="3">
        <f t="shared" si="6"/>
        <v>205831.4</v>
      </c>
      <c r="AC16" s="3">
        <f t="shared" si="6"/>
        <v>205831.4</v>
      </c>
      <c r="AD16" s="3">
        <f t="shared" si="6"/>
        <v>205831.4</v>
      </c>
      <c r="AE16" s="3">
        <f t="shared" si="6"/>
        <v>205831.4</v>
      </c>
      <c r="AF16" s="3">
        <f t="shared" si="6"/>
        <v>205831.4</v>
      </c>
      <c r="AG16" s="3">
        <f t="shared" si="6"/>
        <v>205831.4</v>
      </c>
      <c r="AH16" s="3">
        <f t="shared" si="6"/>
        <v>205831.4</v>
      </c>
      <c r="AI16" s="3">
        <f t="shared" si="6"/>
        <v>205831.4</v>
      </c>
      <c r="AJ16" s="3">
        <f t="shared" si="6"/>
        <v>205831.4</v>
      </c>
      <c r="AK16" s="3">
        <f t="shared" si="6"/>
        <v>205831.4</v>
      </c>
      <c r="AL16" s="3">
        <f t="shared" si="6"/>
        <v>205831.4</v>
      </c>
      <c r="AM16" s="3">
        <f t="shared" si="6"/>
        <v>205831.4</v>
      </c>
      <c r="AN16" s="3">
        <f t="shared" si="6"/>
        <v>205831.4</v>
      </c>
      <c r="AO16" s="3">
        <f t="shared" si="6"/>
        <v>205831.4</v>
      </c>
      <c r="AP16" s="3">
        <f t="shared" si="6"/>
        <v>205831.4</v>
      </c>
      <c r="AQ16" s="3">
        <f t="shared" si="6"/>
        <v>205831.4</v>
      </c>
      <c r="AR16" s="3">
        <f t="shared" si="6"/>
        <v>205831.4</v>
      </c>
      <c r="AS16" s="3">
        <f t="shared" si="6"/>
        <v>205831.4</v>
      </c>
      <c r="AT16" s="3">
        <f t="shared" si="6"/>
        <v>205831.4</v>
      </c>
      <c r="AU16" s="3">
        <f t="shared" si="6"/>
        <v>205831.4</v>
      </c>
      <c r="AV16" s="3">
        <f t="shared" si="6"/>
        <v>205831.4</v>
      </c>
    </row>
    <row r="17" spans="3:48" x14ac:dyDescent="0.35">
      <c r="C17" t="s">
        <v>8</v>
      </c>
      <c r="D17" s="4">
        <f>D10-D16</f>
        <v>187682</v>
      </c>
      <c r="E17" s="4">
        <f t="shared" ref="E17:AV17" si="7">E10-E16</f>
        <v>16210</v>
      </c>
      <c r="F17" s="4">
        <f t="shared" si="7"/>
        <v>14055</v>
      </c>
      <c r="G17" s="4">
        <f t="shared" si="7"/>
        <v>332224</v>
      </c>
      <c r="H17" s="4">
        <f t="shared" si="7"/>
        <v>210295</v>
      </c>
      <c r="I17" s="4">
        <f t="shared" si="7"/>
        <v>665654</v>
      </c>
      <c r="J17" s="4">
        <f t="shared" si="7"/>
        <v>686146</v>
      </c>
      <c r="K17" s="4">
        <f t="shared" si="7"/>
        <v>279008</v>
      </c>
      <c r="L17" s="4">
        <f t="shared" si="7"/>
        <v>187650</v>
      </c>
      <c r="M17" s="4">
        <f t="shared" si="7"/>
        <v>-213889</v>
      </c>
      <c r="N17" s="4">
        <f t="shared" si="7"/>
        <v>-241248</v>
      </c>
      <c r="O17" s="4">
        <f t="shared" si="7"/>
        <v>-13841</v>
      </c>
      <c r="P17" s="4">
        <f t="shared" si="7"/>
        <v>-372603</v>
      </c>
      <c r="Q17" s="4">
        <f t="shared" si="7"/>
        <v>98325.6</v>
      </c>
      <c r="R17" s="4">
        <f t="shared" si="7"/>
        <v>98325.6</v>
      </c>
      <c r="S17" s="4">
        <f t="shared" si="7"/>
        <v>98325.6</v>
      </c>
      <c r="T17" s="4">
        <f t="shared" si="7"/>
        <v>98325.6</v>
      </c>
      <c r="U17" s="4">
        <f t="shared" si="7"/>
        <v>98325.6</v>
      </c>
      <c r="V17" s="4">
        <f t="shared" si="7"/>
        <v>98325.6</v>
      </c>
      <c r="W17" s="4">
        <f t="shared" si="7"/>
        <v>98325.6</v>
      </c>
      <c r="X17" s="4">
        <f t="shared" si="7"/>
        <v>98325.6</v>
      </c>
      <c r="Y17" s="4">
        <f t="shared" si="7"/>
        <v>98325.6</v>
      </c>
      <c r="Z17" s="4">
        <f t="shared" si="7"/>
        <v>98325.6</v>
      </c>
      <c r="AA17" s="4">
        <f t="shared" si="7"/>
        <v>98325.6</v>
      </c>
      <c r="AB17" s="4">
        <f t="shared" si="7"/>
        <v>98325.6</v>
      </c>
      <c r="AC17" s="4">
        <f t="shared" si="7"/>
        <v>98325.6</v>
      </c>
      <c r="AD17" s="4">
        <f t="shared" si="7"/>
        <v>98325.6</v>
      </c>
      <c r="AE17" s="4">
        <f t="shared" si="7"/>
        <v>98325.6</v>
      </c>
      <c r="AF17" s="4">
        <f t="shared" si="7"/>
        <v>98325.6</v>
      </c>
      <c r="AG17" s="4">
        <f t="shared" si="7"/>
        <v>98325.6</v>
      </c>
      <c r="AH17" s="4">
        <f t="shared" si="7"/>
        <v>98325.6</v>
      </c>
      <c r="AI17" s="4">
        <f t="shared" si="7"/>
        <v>98325.6</v>
      </c>
      <c r="AJ17" s="4">
        <f t="shared" si="7"/>
        <v>98325.6</v>
      </c>
      <c r="AK17" s="4">
        <f t="shared" si="7"/>
        <v>98325.6</v>
      </c>
      <c r="AL17" s="4">
        <f t="shared" si="7"/>
        <v>98325.6</v>
      </c>
      <c r="AM17" s="4">
        <f t="shared" si="7"/>
        <v>98325.6</v>
      </c>
      <c r="AN17" s="4">
        <f t="shared" si="7"/>
        <v>98325.6</v>
      </c>
      <c r="AO17" s="4">
        <f t="shared" si="7"/>
        <v>98325.6</v>
      </c>
      <c r="AP17" s="4">
        <f t="shared" si="7"/>
        <v>98325.6</v>
      </c>
      <c r="AQ17" s="4">
        <f t="shared" si="7"/>
        <v>98325.6</v>
      </c>
      <c r="AR17" s="4">
        <f t="shared" si="7"/>
        <v>98325.6</v>
      </c>
      <c r="AS17" s="4">
        <f t="shared" si="7"/>
        <v>98325.6</v>
      </c>
      <c r="AT17" s="4">
        <f t="shared" si="7"/>
        <v>98325.6</v>
      </c>
      <c r="AU17" s="4">
        <f t="shared" si="7"/>
        <v>98325.6</v>
      </c>
      <c r="AV17" s="4">
        <f t="shared" si="7"/>
        <v>98325.6</v>
      </c>
    </row>
    <row r="18" spans="3:48" x14ac:dyDescent="0.3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3:48" x14ac:dyDescent="0.3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3:48" x14ac:dyDescent="0.35">
      <c r="C20" t="s">
        <v>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b">
        <f>IF(Q17&lt;0,-(Q17))</f>
        <v>0</v>
      </c>
      <c r="R20" s="3" t="b">
        <f>IF(R17&lt;0,-(R17))</f>
        <v>0</v>
      </c>
      <c r="S20" s="3" t="b">
        <f t="shared" ref="S20:V20" si="8">IF(S17&lt;0,-(S17))</f>
        <v>0</v>
      </c>
      <c r="T20" s="3" t="b">
        <f t="shared" si="8"/>
        <v>0</v>
      </c>
      <c r="U20" s="3" t="b">
        <f t="shared" si="8"/>
        <v>0</v>
      </c>
      <c r="V20" s="3" t="b">
        <f t="shared" si="8"/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3:48" x14ac:dyDescent="0.35">
      <c r="C21" t="s">
        <v>10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145000</v>
      </c>
      <c r="R21" s="3">
        <v>145000</v>
      </c>
      <c r="S21" s="3">
        <v>145000</v>
      </c>
      <c r="T21" s="3">
        <v>145000</v>
      </c>
      <c r="U21" s="3">
        <v>145000</v>
      </c>
      <c r="V21" s="3">
        <v>145000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3:48" x14ac:dyDescent="0.35">
      <c r="C22" t="s">
        <v>11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f>Q8</f>
        <v>1650543</v>
      </c>
      <c r="R22" s="3">
        <f>R8-Q22</f>
        <v>0</v>
      </c>
      <c r="S22" s="3">
        <f>S8-Q22-R22</f>
        <v>0</v>
      </c>
      <c r="T22" s="3">
        <f>T8-R22-S22-Q22</f>
        <v>0</v>
      </c>
      <c r="U22" s="3">
        <f>U8-T22-S22-R22-Q22</f>
        <v>0</v>
      </c>
      <c r="V22" s="3">
        <f>V8-U22-T22-S22-R22-Q22</f>
        <v>0</v>
      </c>
      <c r="W22" s="3">
        <f>W8-V22-U22-T22-S22-R22-Q22</f>
        <v>0</v>
      </c>
      <c r="X22" s="3">
        <f>X8-W22-V22-U22-T22-S22-R22-Q22</f>
        <v>0</v>
      </c>
      <c r="Y22" s="3">
        <f>Y8-X22-W22-V22-U22-T22-S22-R22-Q22</f>
        <v>0</v>
      </c>
      <c r="Z22" s="3">
        <f>Z8-Y22-X22-W22-V22-U22-T22-S22-R22-Q22</f>
        <v>0</v>
      </c>
      <c r="AA22" s="3">
        <f>AA8-Z22-Y22-X22-W22-V22-U22-T22-S22-R22-Q22</f>
        <v>0</v>
      </c>
      <c r="AB22" s="3">
        <f>AB8-AA22-Z22-Y22-X22-SUM(Q22:W22)</f>
        <v>0</v>
      </c>
      <c r="AC22" s="3">
        <f>AC8-SUM(Q22:AB22)</f>
        <v>0</v>
      </c>
      <c r="AD22" s="3">
        <f>AD8-SUM(Q22:AC22)</f>
        <v>0</v>
      </c>
      <c r="AE22" s="3">
        <f>AE8-SUM(Q22:AD22)</f>
        <v>0</v>
      </c>
      <c r="AF22" s="3">
        <f>AF8-SUM($P$17:AE22)</f>
        <v>-1972281</v>
      </c>
      <c r="AG22" s="3">
        <f>AG8-SUM($P$17:AF22)</f>
        <v>-98325.600000000093</v>
      </c>
      <c r="AH22" s="3">
        <f>AH8-SUM($P$17:AG22)</f>
        <v>-98325.600000000093</v>
      </c>
      <c r="AI22" s="3">
        <f>AI8-SUM($P$17:AH22)</f>
        <v>-98325.600000000093</v>
      </c>
      <c r="AJ22" s="3">
        <f>AJ8-SUM($P$17:AI22)</f>
        <v>-98325.600000000093</v>
      </c>
      <c r="AK22" s="3">
        <f>AK8-SUM($P$17:AJ22)</f>
        <v>-98325.600000000093</v>
      </c>
      <c r="AL22" s="3">
        <f>AL8-SUM($P$17:AK22)</f>
        <v>-98325.600000000093</v>
      </c>
      <c r="AM22" s="3">
        <f>AM8-SUM($P$17:AL22)</f>
        <v>-98325.600000000559</v>
      </c>
      <c r="AN22" s="3">
        <f>AN8-SUM($P$17:AM22)</f>
        <v>-98325.599999999627</v>
      </c>
      <c r="AO22" s="3">
        <f>AO8-SUM($P$17:AN22)</f>
        <v>-98325.599999999627</v>
      </c>
      <c r="AP22" s="3">
        <f>AP8-SUM($P$17:AO22)</f>
        <v>-98325.600000000559</v>
      </c>
      <c r="AQ22" s="3">
        <f>AQ8-SUM($P$17:AP22)</f>
        <v>-98325.600000000559</v>
      </c>
      <c r="AR22" s="3">
        <f>AR8-SUM($P$17:AQ22)</f>
        <v>-98325.599999999627</v>
      </c>
      <c r="AS22" s="3">
        <f>AS8-SUM($P$17:AR22)</f>
        <v>-98325.599999999627</v>
      </c>
      <c r="AT22" s="3">
        <f>AT8-SUM($P$17:AS22)</f>
        <v>-98325.600000000559</v>
      </c>
      <c r="AU22" s="3">
        <f>AU8-SUM($P$17:AT22)</f>
        <v>-98325.600000000559</v>
      </c>
      <c r="AV22" s="3">
        <f>AV8-SUM($P$17:AU22)</f>
        <v>-98325.599999999627</v>
      </c>
    </row>
    <row r="23" spans="3:4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3:48" x14ac:dyDescent="0.35">
      <c r="C24" t="s">
        <v>12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f>IF(Q17&gt;0,Q17+0.5, 0)</f>
        <v>98326.1</v>
      </c>
      <c r="R24" s="3">
        <f>IF(R17&gt;0,R17+0.5, 0)</f>
        <v>98326.1</v>
      </c>
      <c r="S24" s="3">
        <f>IF(S17&gt;0,S17+0.5, 0)</f>
        <v>98326.1</v>
      </c>
      <c r="T24" s="3">
        <f>IF(T17&gt;0,T17+0.5, 0)</f>
        <v>98326.1</v>
      </c>
      <c r="U24" s="3">
        <f>IF(U17&gt;0,U17+0.5, 0)</f>
        <v>98326.1</v>
      </c>
      <c r="V24" s="3">
        <f>IF(V17&gt;0,V17+0.5, 0)</f>
        <v>98326.1</v>
      </c>
      <c r="W24" s="3">
        <f>IF(W17&gt;0,W17*0.25, 0)</f>
        <v>24581.4</v>
      </c>
      <c r="X24" s="3">
        <f>IF(X17&gt;0,X17*0.25, 0)</f>
        <v>24581.4</v>
      </c>
      <c r="Y24" s="3">
        <f>IF(Y17&gt;0,Y17*0.25, 0)</f>
        <v>24581.4</v>
      </c>
      <c r="Z24" s="3">
        <f>IF(Z17&gt;0,Z17*0.25, 0)</f>
        <v>24581.4</v>
      </c>
      <c r="AA24" s="3">
        <f>IF(AA17&gt;0,AA17*0.25, 0)</f>
        <v>24581.4</v>
      </c>
      <c r="AB24" s="3">
        <f t="shared" ref="AB24:AV24" si="9">IF(AB17&gt;0,AB17*0.25, 0)</f>
        <v>24581.4</v>
      </c>
      <c r="AC24" s="3">
        <f t="shared" si="9"/>
        <v>24581.4</v>
      </c>
      <c r="AD24" s="3">
        <f t="shared" si="9"/>
        <v>24581.4</v>
      </c>
      <c r="AE24" s="3">
        <f t="shared" si="9"/>
        <v>24581.4</v>
      </c>
      <c r="AF24" s="3">
        <f t="shared" si="9"/>
        <v>24581.4</v>
      </c>
      <c r="AG24" s="3">
        <f t="shared" si="9"/>
        <v>24581.4</v>
      </c>
      <c r="AH24" s="3">
        <f t="shared" si="9"/>
        <v>24581.4</v>
      </c>
      <c r="AI24" s="3">
        <f t="shared" si="9"/>
        <v>24581.4</v>
      </c>
      <c r="AJ24" s="3">
        <f t="shared" si="9"/>
        <v>24581.4</v>
      </c>
      <c r="AK24" s="3">
        <f t="shared" si="9"/>
        <v>24581.4</v>
      </c>
      <c r="AL24" s="3">
        <f t="shared" si="9"/>
        <v>24581.4</v>
      </c>
      <c r="AM24" s="3">
        <f t="shared" si="9"/>
        <v>24581.4</v>
      </c>
      <c r="AN24" s="3">
        <f t="shared" si="9"/>
        <v>24581.4</v>
      </c>
      <c r="AO24" s="3">
        <f t="shared" si="9"/>
        <v>24581.4</v>
      </c>
      <c r="AP24" s="3">
        <f t="shared" si="9"/>
        <v>24581.4</v>
      </c>
      <c r="AQ24" s="3">
        <f t="shared" si="9"/>
        <v>24581.4</v>
      </c>
      <c r="AR24" s="3">
        <f t="shared" si="9"/>
        <v>24581.4</v>
      </c>
      <c r="AS24" s="3">
        <f t="shared" si="9"/>
        <v>24581.4</v>
      </c>
      <c r="AT24" s="3">
        <f t="shared" si="9"/>
        <v>24581.4</v>
      </c>
      <c r="AU24" s="3">
        <f t="shared" si="9"/>
        <v>24581.4</v>
      </c>
      <c r="AV24" s="3">
        <f t="shared" si="9"/>
        <v>24581.4</v>
      </c>
    </row>
    <row r="25" spans="3:48" x14ac:dyDescent="0.3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3:48" x14ac:dyDescent="0.3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f>Q22/2</f>
        <v>825271.5</v>
      </c>
      <c r="R26" s="3">
        <f>R22/2</f>
        <v>0</v>
      </c>
      <c r="S26" s="3">
        <f t="shared" ref="S26:AV26" si="10">S22/2</f>
        <v>0</v>
      </c>
      <c r="T26" s="3">
        <f t="shared" si="10"/>
        <v>0</v>
      </c>
      <c r="U26" s="3">
        <f t="shared" si="10"/>
        <v>0</v>
      </c>
      <c r="V26" s="3">
        <f t="shared" si="10"/>
        <v>0</v>
      </c>
      <c r="W26" s="3">
        <f t="shared" si="10"/>
        <v>0</v>
      </c>
      <c r="X26" s="3">
        <f t="shared" si="10"/>
        <v>0</v>
      </c>
      <c r="Y26" s="3">
        <f t="shared" si="10"/>
        <v>0</v>
      </c>
      <c r="Z26" s="3">
        <f t="shared" si="10"/>
        <v>0</v>
      </c>
      <c r="AA26" s="3">
        <f t="shared" si="10"/>
        <v>0</v>
      </c>
      <c r="AB26" s="3">
        <f t="shared" si="10"/>
        <v>0</v>
      </c>
      <c r="AC26" s="3">
        <f t="shared" si="10"/>
        <v>0</v>
      </c>
      <c r="AD26" s="3">
        <f t="shared" si="10"/>
        <v>0</v>
      </c>
      <c r="AE26" s="3">
        <f t="shared" si="10"/>
        <v>0</v>
      </c>
      <c r="AF26" s="3">
        <f t="shared" si="10"/>
        <v>-986140.5</v>
      </c>
      <c r="AG26" s="3">
        <f t="shared" si="10"/>
        <v>-49162.800000000047</v>
      </c>
      <c r="AH26" s="3">
        <f t="shared" si="10"/>
        <v>-49162.800000000047</v>
      </c>
      <c r="AI26" s="3">
        <f t="shared" si="10"/>
        <v>-49162.800000000047</v>
      </c>
      <c r="AJ26" s="3">
        <f t="shared" si="10"/>
        <v>-49162.800000000047</v>
      </c>
      <c r="AK26" s="3">
        <f t="shared" si="10"/>
        <v>-49162.800000000047</v>
      </c>
      <c r="AL26" s="3">
        <f t="shared" si="10"/>
        <v>-49162.800000000047</v>
      </c>
      <c r="AM26" s="3">
        <f t="shared" si="10"/>
        <v>-49162.800000000279</v>
      </c>
      <c r="AN26" s="3">
        <f t="shared" si="10"/>
        <v>-49162.799999999814</v>
      </c>
      <c r="AO26" s="3">
        <f t="shared" si="10"/>
        <v>-49162.799999999814</v>
      </c>
      <c r="AP26" s="3">
        <f t="shared" si="10"/>
        <v>-49162.800000000279</v>
      </c>
      <c r="AQ26" s="3">
        <f t="shared" si="10"/>
        <v>-49162.800000000279</v>
      </c>
      <c r="AR26" s="3">
        <f t="shared" si="10"/>
        <v>-49162.799999999814</v>
      </c>
      <c r="AS26" s="3">
        <f t="shared" si="10"/>
        <v>-49162.799999999814</v>
      </c>
      <c r="AT26" s="3">
        <f t="shared" si="10"/>
        <v>-49162.800000000279</v>
      </c>
      <c r="AU26" s="3">
        <f t="shared" si="10"/>
        <v>-49162.800000000279</v>
      </c>
      <c r="AV26" s="3">
        <f t="shared" si="10"/>
        <v>-49162.799999999814</v>
      </c>
    </row>
    <row r="27" spans="3:48" x14ac:dyDescent="0.3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3:48" x14ac:dyDescent="0.3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3:48" x14ac:dyDescent="0.3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3:48" x14ac:dyDescent="0.35">
      <c r="C30" t="s">
        <v>3</v>
      </c>
      <c r="D30" s="3">
        <v>353682</v>
      </c>
      <c r="E30" s="3">
        <v>193210</v>
      </c>
      <c r="F30" s="3">
        <v>277744</v>
      </c>
      <c r="G30" s="3">
        <v>581962</v>
      </c>
      <c r="H30" s="3">
        <v>430545</v>
      </c>
      <c r="I30" s="3">
        <v>959499</v>
      </c>
      <c r="J30" s="3">
        <v>1122847</v>
      </c>
      <c r="K30" s="3">
        <v>948872</v>
      </c>
      <c r="L30" s="3">
        <v>716572</v>
      </c>
      <c r="M30" s="3">
        <v>261845</v>
      </c>
      <c r="N30" s="3">
        <v>208266</v>
      </c>
      <c r="O30" s="3">
        <v>488159</v>
      </c>
      <c r="P30" s="3">
        <v>304157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3:48" x14ac:dyDescent="0.35">
      <c r="C31" t="s">
        <v>13</v>
      </c>
      <c r="D31">
        <v>340100</v>
      </c>
      <c r="E31">
        <v>83250</v>
      </c>
      <c r="F31">
        <v>45560</v>
      </c>
      <c r="G31">
        <v>184261</v>
      </c>
      <c r="H31">
        <v>255012</v>
      </c>
      <c r="I31">
        <v>80172</v>
      </c>
      <c r="J31">
        <v>433990</v>
      </c>
      <c r="K31">
        <v>223769</v>
      </c>
      <c r="L31">
        <v>337921</v>
      </c>
      <c r="M31">
        <v>177957</v>
      </c>
      <c r="N31">
        <v>102243</v>
      </c>
      <c r="O31">
        <v>166160</v>
      </c>
      <c r="P31">
        <v>15000</v>
      </c>
      <c r="Q31" s="1"/>
    </row>
    <row r="32" spans="3:48" x14ac:dyDescent="0.35">
      <c r="Q32" s="1"/>
    </row>
    <row r="33" spans="17:17" x14ac:dyDescent="0.35">
      <c r="Q33" s="1"/>
    </row>
    <row r="34" spans="17:17" x14ac:dyDescent="0.35">
      <c r="Q34" s="1"/>
    </row>
    <row r="35" spans="17:17" x14ac:dyDescent="0.35">
      <c r="Q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2019-04-25T13:38:27Z</dcterms:created>
  <dcterms:modified xsi:type="dcterms:W3CDTF">2019-04-25T13:38:44Z</dcterms:modified>
</cp:coreProperties>
</file>