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chgk-graphs\src\main\resources\"/>
    </mc:Choice>
  </mc:AlternateContent>
  <xr:revisionPtr revIDLastSave="0" documentId="13_ncr:1_{C632DF3A-20BB-423F-8C89-296995FE4B05}" xr6:coauthVersionLast="47" xr6:coauthVersionMax="47" xr10:uidLastSave="{00000000-0000-0000-0000-000000000000}"/>
  <bookViews>
    <workbookView xWindow="22932" yWindow="-1140" windowWidth="23256" windowHeight="13176" xr2:uid="{00000000-000D-0000-FFFF-FFFF00000000}"/>
  </bookViews>
  <sheets>
    <sheet name="Команды" sheetId="1" r:id="rId1"/>
    <sheet name="Тур 1" sheetId="2" r:id="rId2"/>
    <sheet name="Тур 2" sheetId="3" r:id="rId3"/>
    <sheet name="Тур 3" sheetId="4" r:id="rId4"/>
    <sheet name="Тур 4" sheetId="5" r:id="rId5"/>
    <sheet name="Тур 5" sheetId="6" r:id="rId6"/>
    <sheet name="Тур 6" sheetId="7" r:id="rId7"/>
    <sheet name="Перестрелка" sheetId="8" state="hidden" r:id="rId8"/>
    <sheet name="Результаты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9" l="1"/>
  <c r="I38" i="9"/>
  <c r="H38" i="9"/>
  <c r="G38" i="9"/>
  <c r="F38" i="9"/>
  <c r="E38" i="9"/>
  <c r="D38" i="9"/>
  <c r="C38" i="9"/>
  <c r="B38" i="9"/>
  <c r="A38" i="9"/>
  <c r="J37" i="9"/>
  <c r="I37" i="9"/>
  <c r="H37" i="9"/>
  <c r="G37" i="9"/>
  <c r="F37" i="9"/>
  <c r="E37" i="9"/>
  <c r="D37" i="9"/>
  <c r="C37" i="9"/>
  <c r="B37" i="9"/>
  <c r="A37" i="9"/>
  <c r="J36" i="9"/>
  <c r="I36" i="9"/>
  <c r="H36" i="9"/>
  <c r="G36" i="9"/>
  <c r="F36" i="9"/>
  <c r="E36" i="9"/>
  <c r="D36" i="9"/>
  <c r="C36" i="9"/>
  <c r="B36" i="9"/>
  <c r="A36" i="9"/>
  <c r="J35" i="9"/>
  <c r="I35" i="9"/>
  <c r="H35" i="9"/>
  <c r="G35" i="9"/>
  <c r="F35" i="9"/>
  <c r="E35" i="9"/>
  <c r="D35" i="9"/>
  <c r="C35" i="9"/>
  <c r="B35" i="9"/>
  <c r="A35" i="9"/>
  <c r="J34" i="9"/>
  <c r="I34" i="9"/>
  <c r="H34" i="9"/>
  <c r="G34" i="9"/>
  <c r="F34" i="9"/>
  <c r="E34" i="9"/>
  <c r="D34" i="9"/>
  <c r="C34" i="9"/>
  <c r="B34" i="9"/>
  <c r="A34" i="9"/>
  <c r="J33" i="9"/>
  <c r="I33" i="9"/>
  <c r="H33" i="9"/>
  <c r="G33" i="9"/>
  <c r="F33" i="9"/>
  <c r="E33" i="9"/>
  <c r="D33" i="9"/>
  <c r="C33" i="9"/>
  <c r="B33" i="9"/>
  <c r="A33" i="9"/>
  <c r="J32" i="9"/>
  <c r="I32" i="9"/>
  <c r="H32" i="9"/>
  <c r="G32" i="9"/>
  <c r="F32" i="9"/>
  <c r="E32" i="9"/>
  <c r="D32" i="9"/>
  <c r="C32" i="9"/>
  <c r="B32" i="9"/>
  <c r="A32" i="9"/>
  <c r="J31" i="9"/>
  <c r="I31" i="9"/>
  <c r="H31" i="9"/>
  <c r="G31" i="9"/>
  <c r="F31" i="9"/>
  <c r="E31" i="9"/>
  <c r="D31" i="9"/>
  <c r="C31" i="9"/>
  <c r="B31" i="9"/>
  <c r="A31" i="9"/>
  <c r="J30" i="9"/>
  <c r="I30" i="9"/>
  <c r="H30" i="9"/>
  <c r="G30" i="9"/>
  <c r="F30" i="9"/>
  <c r="E30" i="9"/>
  <c r="D30" i="9"/>
  <c r="C30" i="9"/>
  <c r="B30" i="9"/>
  <c r="A30" i="9"/>
  <c r="J29" i="9"/>
  <c r="I29" i="9"/>
  <c r="H29" i="9"/>
  <c r="G29" i="9"/>
  <c r="F29" i="9"/>
  <c r="E29" i="9"/>
  <c r="D29" i="9"/>
  <c r="C29" i="9"/>
  <c r="B29" i="9"/>
  <c r="A29" i="9"/>
  <c r="J28" i="9"/>
  <c r="I28" i="9"/>
  <c r="H28" i="9"/>
  <c r="G28" i="9"/>
  <c r="F28" i="9"/>
  <c r="E28" i="9"/>
  <c r="D28" i="9"/>
  <c r="C28" i="9"/>
  <c r="B28" i="9"/>
  <c r="A28" i="9"/>
  <c r="J27" i="9"/>
  <c r="I27" i="9"/>
  <c r="H27" i="9"/>
  <c r="G27" i="9"/>
  <c r="F27" i="9"/>
  <c r="E27" i="9"/>
  <c r="D27" i="9"/>
  <c r="C27" i="9"/>
  <c r="B27" i="9"/>
  <c r="A27" i="9"/>
  <c r="J26" i="9"/>
  <c r="I26" i="9"/>
  <c r="H26" i="9"/>
  <c r="G26" i="9"/>
  <c r="F26" i="9"/>
  <c r="E26" i="9"/>
  <c r="D26" i="9"/>
  <c r="C26" i="9"/>
  <c r="B26" i="9"/>
  <c r="A26" i="9"/>
  <c r="J25" i="9"/>
  <c r="I25" i="9"/>
  <c r="H25" i="9"/>
  <c r="G25" i="9"/>
  <c r="F25" i="9"/>
  <c r="E25" i="9"/>
  <c r="D25" i="9"/>
  <c r="C25" i="9"/>
  <c r="B25" i="9"/>
  <c r="A25" i="9"/>
  <c r="J24" i="9"/>
  <c r="I24" i="9"/>
  <c r="H24" i="9"/>
  <c r="G24" i="9"/>
  <c r="F24" i="9"/>
  <c r="E24" i="9"/>
  <c r="D24" i="9"/>
  <c r="C24" i="9"/>
  <c r="B24" i="9"/>
  <c r="A24" i="9"/>
  <c r="J23" i="9"/>
  <c r="I23" i="9"/>
  <c r="H23" i="9"/>
  <c r="G23" i="9"/>
  <c r="F23" i="9"/>
  <c r="E23" i="9"/>
  <c r="D23" i="9"/>
  <c r="C23" i="9"/>
  <c r="B23" i="9"/>
  <c r="A23" i="9"/>
  <c r="J22" i="9"/>
  <c r="I22" i="9"/>
  <c r="H22" i="9"/>
  <c r="G22" i="9"/>
  <c r="F22" i="9"/>
  <c r="E22" i="9"/>
  <c r="D22" i="9"/>
  <c r="C22" i="9"/>
  <c r="B22" i="9"/>
  <c r="A22" i="9"/>
  <c r="J21" i="9"/>
  <c r="I21" i="9"/>
  <c r="H21" i="9"/>
  <c r="G21" i="9"/>
  <c r="F21" i="9"/>
  <c r="E21" i="9"/>
  <c r="D21" i="9"/>
  <c r="C21" i="9"/>
  <c r="B21" i="9"/>
  <c r="A21" i="9"/>
  <c r="J20" i="9"/>
  <c r="I20" i="9"/>
  <c r="H20" i="9"/>
  <c r="G20" i="9"/>
  <c r="F20" i="9"/>
  <c r="E20" i="9"/>
  <c r="D20" i="9"/>
  <c r="C20" i="9"/>
  <c r="B20" i="9"/>
  <c r="A20" i="9"/>
  <c r="J19" i="9"/>
  <c r="I19" i="9"/>
  <c r="H19" i="9"/>
  <c r="G19" i="9"/>
  <c r="F19" i="9"/>
  <c r="E19" i="9"/>
  <c r="D19" i="9"/>
  <c r="C19" i="9"/>
  <c r="B19" i="9"/>
  <c r="A19" i="9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J16" i="9"/>
  <c r="I16" i="9"/>
  <c r="H16" i="9"/>
  <c r="G16" i="9"/>
  <c r="F16" i="9"/>
  <c r="E16" i="9"/>
  <c r="D16" i="9"/>
  <c r="C16" i="9"/>
  <c r="B16" i="9"/>
  <c r="A16" i="9"/>
  <c r="J15" i="9"/>
  <c r="I15" i="9"/>
  <c r="H15" i="9"/>
  <c r="G15" i="9"/>
  <c r="F15" i="9"/>
  <c r="E15" i="9"/>
  <c r="D15" i="9"/>
  <c r="C15" i="9"/>
  <c r="B15" i="9"/>
  <c r="A15" i="9"/>
  <c r="J14" i="9"/>
  <c r="I14" i="9"/>
  <c r="H14" i="9"/>
  <c r="G14" i="9"/>
  <c r="F14" i="9"/>
  <c r="E14" i="9"/>
  <c r="D14" i="9"/>
  <c r="C14" i="9"/>
  <c r="B14" i="9"/>
  <c r="A14" i="9"/>
  <c r="J13" i="9"/>
  <c r="I13" i="9"/>
  <c r="H13" i="9"/>
  <c r="G13" i="9"/>
  <c r="F13" i="9"/>
  <c r="E13" i="9"/>
  <c r="D13" i="9"/>
  <c r="C13" i="9"/>
  <c r="B13" i="9"/>
  <c r="A13" i="9"/>
  <c r="J12" i="9"/>
  <c r="I12" i="9"/>
  <c r="H12" i="9"/>
  <c r="G12" i="9"/>
  <c r="F12" i="9"/>
  <c r="E12" i="9"/>
  <c r="D12" i="9"/>
  <c r="C12" i="9"/>
  <c r="B12" i="9"/>
  <c r="A12" i="9"/>
  <c r="J11" i="9"/>
  <c r="I11" i="9"/>
  <c r="H11" i="9"/>
  <c r="G11" i="9"/>
  <c r="F11" i="9"/>
  <c r="E11" i="9"/>
  <c r="D11" i="9"/>
  <c r="C11" i="9"/>
  <c r="B11" i="9"/>
  <c r="A11" i="9"/>
  <c r="J10" i="9"/>
  <c r="I10" i="9"/>
  <c r="H10" i="9"/>
  <c r="G10" i="9"/>
  <c r="F10" i="9"/>
  <c r="E10" i="9"/>
  <c r="D10" i="9"/>
  <c r="C10" i="9"/>
  <c r="B10" i="9"/>
  <c r="A10" i="9"/>
  <c r="J9" i="9"/>
  <c r="I9" i="9"/>
  <c r="H9" i="9"/>
  <c r="G9" i="9"/>
  <c r="F9" i="9"/>
  <c r="E9" i="9"/>
  <c r="D9" i="9"/>
  <c r="C9" i="9"/>
  <c r="B9" i="9"/>
  <c r="A9" i="9"/>
  <c r="J8" i="9"/>
  <c r="I8" i="9"/>
  <c r="H8" i="9"/>
  <c r="G8" i="9"/>
  <c r="F8" i="9"/>
  <c r="E8" i="9"/>
  <c r="D8" i="9"/>
  <c r="C8" i="9"/>
  <c r="B8" i="9"/>
  <c r="A8" i="9"/>
  <c r="J7" i="9"/>
  <c r="I7" i="9"/>
  <c r="H7" i="9"/>
  <c r="G7" i="9"/>
  <c r="F7" i="9"/>
  <c r="E7" i="9"/>
  <c r="D7" i="9"/>
  <c r="C7" i="9"/>
  <c r="B7" i="9"/>
  <c r="A7" i="9"/>
  <c r="J6" i="9"/>
  <c r="I6" i="9"/>
  <c r="H6" i="9"/>
  <c r="G6" i="9"/>
  <c r="F6" i="9"/>
  <c r="E6" i="9"/>
  <c r="D6" i="9"/>
  <c r="C6" i="9"/>
  <c r="B6" i="9"/>
  <c r="A6" i="9"/>
  <c r="J5" i="9"/>
  <c r="I5" i="9"/>
  <c r="H5" i="9"/>
  <c r="G5" i="9"/>
  <c r="F5" i="9"/>
  <c r="E5" i="9"/>
  <c r="D5" i="9"/>
  <c r="C5" i="9"/>
  <c r="B5" i="9"/>
  <c r="A5" i="9"/>
  <c r="J4" i="9"/>
  <c r="I4" i="9"/>
  <c r="H4" i="9"/>
  <c r="G4" i="9"/>
  <c r="F4" i="9"/>
  <c r="E4" i="9"/>
  <c r="D4" i="9"/>
  <c r="C4" i="9"/>
  <c r="B4" i="9"/>
  <c r="A4" i="9"/>
  <c r="J3" i="9"/>
  <c r="I3" i="9"/>
  <c r="H3" i="9"/>
  <c r="G3" i="9"/>
  <c r="F3" i="9"/>
  <c r="E3" i="9"/>
  <c r="D3" i="9"/>
  <c r="C3" i="9"/>
  <c r="B3" i="9"/>
  <c r="A3" i="9"/>
  <c r="J2" i="9"/>
  <c r="I2" i="9"/>
  <c r="H2" i="9"/>
  <c r="G2" i="9"/>
  <c r="F2" i="9"/>
  <c r="E2" i="9"/>
  <c r="D2" i="9"/>
  <c r="C2" i="9"/>
  <c r="B2" i="9"/>
  <c r="A2" i="9"/>
  <c r="J1" i="9"/>
  <c r="I1" i="9"/>
  <c r="H1" i="9"/>
  <c r="G1" i="9"/>
  <c r="F1" i="9"/>
  <c r="E1" i="9"/>
  <c r="D1" i="9"/>
  <c r="C1" i="9"/>
  <c r="B1" i="9"/>
  <c r="A1" i="9"/>
  <c r="A1" i="8"/>
  <c r="P44" i="7"/>
  <c r="O44" i="7"/>
  <c r="N44" i="7"/>
  <c r="M44" i="7"/>
  <c r="L44" i="7"/>
  <c r="K44" i="7"/>
  <c r="J44" i="7"/>
  <c r="I44" i="7"/>
  <c r="H44" i="7"/>
  <c r="G44" i="7"/>
  <c r="F44" i="7"/>
  <c r="E44" i="7"/>
  <c r="B44" i="7"/>
  <c r="P43" i="7"/>
  <c r="O43" i="7"/>
  <c r="N43" i="7"/>
  <c r="M43" i="7"/>
  <c r="L43" i="7"/>
  <c r="K43" i="7"/>
  <c r="J43" i="7"/>
  <c r="I43" i="7"/>
  <c r="H43" i="7"/>
  <c r="G43" i="7"/>
  <c r="F43" i="7"/>
  <c r="E43" i="7"/>
  <c r="B43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37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35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34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33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27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26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25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24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23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20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19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17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P44" i="6"/>
  <c r="O44" i="6"/>
  <c r="N44" i="6"/>
  <c r="M44" i="6"/>
  <c r="L44" i="6"/>
  <c r="K44" i="6"/>
  <c r="J44" i="6"/>
  <c r="I44" i="6"/>
  <c r="H44" i="6"/>
  <c r="G44" i="6"/>
  <c r="F44" i="6"/>
  <c r="E44" i="6"/>
  <c r="B44" i="6"/>
  <c r="P43" i="6"/>
  <c r="O43" i="6"/>
  <c r="N43" i="6"/>
  <c r="M43" i="6"/>
  <c r="L43" i="6"/>
  <c r="K43" i="6"/>
  <c r="J43" i="6"/>
  <c r="I43" i="6"/>
  <c r="H43" i="6"/>
  <c r="G43" i="6"/>
  <c r="F43" i="6"/>
  <c r="E43" i="6"/>
  <c r="B43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P44" i="5"/>
  <c r="O44" i="5"/>
  <c r="N44" i="5"/>
  <c r="M44" i="5"/>
  <c r="L44" i="5"/>
  <c r="K44" i="5"/>
  <c r="J44" i="5"/>
  <c r="I44" i="5"/>
  <c r="H44" i="5"/>
  <c r="G44" i="5"/>
  <c r="F44" i="5"/>
  <c r="E44" i="5"/>
  <c r="B44" i="5"/>
  <c r="P43" i="5"/>
  <c r="O43" i="5"/>
  <c r="N43" i="5"/>
  <c r="M43" i="5"/>
  <c r="L43" i="5"/>
  <c r="K43" i="5"/>
  <c r="J43" i="5"/>
  <c r="I43" i="5"/>
  <c r="H43" i="5"/>
  <c r="G43" i="5"/>
  <c r="F43" i="5"/>
  <c r="E43" i="5"/>
  <c r="B43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P44" i="4"/>
  <c r="O44" i="4"/>
  <c r="N44" i="4"/>
  <c r="M44" i="4"/>
  <c r="L44" i="4"/>
  <c r="K44" i="4"/>
  <c r="J44" i="4"/>
  <c r="I44" i="4"/>
  <c r="H44" i="4"/>
  <c r="G44" i="4"/>
  <c r="F44" i="4"/>
  <c r="E44" i="4"/>
  <c r="B44" i="4"/>
  <c r="P43" i="4"/>
  <c r="O43" i="4"/>
  <c r="N43" i="4"/>
  <c r="M43" i="4"/>
  <c r="L43" i="4"/>
  <c r="K43" i="4"/>
  <c r="J43" i="4"/>
  <c r="I43" i="4"/>
  <c r="H43" i="4"/>
  <c r="G43" i="4"/>
  <c r="F43" i="4"/>
  <c r="E43" i="4"/>
  <c r="B43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P44" i="3"/>
  <c r="O44" i="3"/>
  <c r="N44" i="3"/>
  <c r="M44" i="3"/>
  <c r="L44" i="3"/>
  <c r="K44" i="3"/>
  <c r="J44" i="3"/>
  <c r="I44" i="3"/>
  <c r="H44" i="3"/>
  <c r="G44" i="3"/>
  <c r="F44" i="3"/>
  <c r="E44" i="3"/>
  <c r="B44" i="3"/>
  <c r="P43" i="3"/>
  <c r="O43" i="3"/>
  <c r="N43" i="3"/>
  <c r="M43" i="3"/>
  <c r="L43" i="3"/>
  <c r="K43" i="3"/>
  <c r="J43" i="3"/>
  <c r="I43" i="3"/>
  <c r="H43" i="3"/>
  <c r="G43" i="3"/>
  <c r="F43" i="3"/>
  <c r="E43" i="3"/>
  <c r="B43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P44" i="2"/>
  <c r="O44" i="2"/>
  <c r="N44" i="2"/>
  <c r="M44" i="2"/>
  <c r="L44" i="2"/>
  <c r="K44" i="2"/>
  <c r="J44" i="2"/>
  <c r="I44" i="2"/>
  <c r="H44" i="2"/>
  <c r="G44" i="2"/>
  <c r="F44" i="2"/>
  <c r="E44" i="2"/>
  <c r="B44" i="2"/>
  <c r="P43" i="2"/>
  <c r="O43" i="2"/>
  <c r="N43" i="2"/>
  <c r="M43" i="2"/>
  <c r="L43" i="2"/>
  <c r="K43" i="2"/>
  <c r="J43" i="2"/>
  <c r="I43" i="2"/>
  <c r="H43" i="2"/>
  <c r="G43" i="2"/>
  <c r="F43" i="2"/>
  <c r="E43" i="2"/>
  <c r="B43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38" i="1"/>
  <c r="C38" i="1"/>
  <c r="B38" i="1"/>
  <c r="A38" i="1"/>
  <c r="D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8"/>
  <sheetViews>
    <sheetView tabSelected="1" topLeftCell="A19" workbookViewId="0">
      <selection activeCell="C38" sqref="C38"/>
    </sheetView>
  </sheetViews>
  <sheetFormatPr defaultColWidth="12.5703125" defaultRowHeight="15.75" customHeight="1" x14ac:dyDescent="0.2"/>
  <cols>
    <col min="1" max="1" width="26.140625" customWidth="1"/>
    <col min="2" max="2" width="15.5703125" customWidth="1"/>
    <col min="3" max="3" width="10.5703125" customWidth="1"/>
    <col min="4" max="4" width="8.5703125" customWidth="1"/>
  </cols>
  <sheetData>
    <row r="1" spans="1:4" x14ac:dyDescent="0.2">
      <c r="A1" s="1" t="str">
        <f ca="1">IFERROR(__xludf.DUMMYFUNCTION("IMPORTRANGE(""https://docs.google.com/spreadsheets/d/1io35IBp8dEJKOVqADu7oczeVHpKYMSFkYkagW953iho/edit#gid=2127077996"", ""teams!A1:D41"")"),"Название")</f>
        <v>Название</v>
      </c>
      <c r="B1" s="1" t="str">
        <f ca="1">IFERROR(__xludf.DUMMYFUNCTION("""COMPUTED_VALUE"""),"Город")</f>
        <v>Город</v>
      </c>
      <c r="C1" s="1" t="str">
        <f ca="1">IFERROR(__xludf.DUMMYFUNCTION("""COMPUTED_VALUE"""),"ID")</f>
        <v>ID</v>
      </c>
      <c r="D1" s="1" t="str">
        <f ca="1">IFERROR(__xludf.DUMMYFUNCTION("""COMPUTED_VALUE"""),"Номер")</f>
        <v>Номер</v>
      </c>
    </row>
    <row r="2" spans="1:4" x14ac:dyDescent="0.2">
      <c r="A2" t="str">
        <f ca="1">IFERROR(__xludf.DUMMYFUNCTION("""COMPUTED_VALUE"""),"В гостях у Кафки")</f>
        <v>В гостях у Кафки</v>
      </c>
      <c r="B2" t="str">
        <f ca="1">IFERROR(__xludf.DUMMYFUNCTION("""COMPUTED_VALUE"""),"Прага")</f>
        <v>Прага</v>
      </c>
      <c r="C2">
        <f ca="1">IFERROR(__xludf.DUMMYFUNCTION("""COMPUTED_VALUE"""),65268)</f>
        <v>65268</v>
      </c>
      <c r="D2">
        <f ca="1">IFERROR(__xludf.DUMMYFUNCTION("""COMPUTED_VALUE"""),1)</f>
        <v>1</v>
      </c>
    </row>
    <row r="3" spans="1:4" x14ac:dyDescent="0.2">
      <c r="A3" t="str">
        <f ca="1">IFERROR(__xludf.DUMMYFUNCTION("""COMPUTED_VALUE"""),"В Поисках Названия")</f>
        <v>В Поисках Названия</v>
      </c>
      <c r="B3" t="str">
        <f ca="1">IFERROR(__xludf.DUMMYFUNCTION("""COMPUTED_VALUE"""),"Прага")</f>
        <v>Прага</v>
      </c>
      <c r="C3">
        <f ca="1">IFERROR(__xludf.DUMMYFUNCTION("""COMPUTED_VALUE"""),65703)</f>
        <v>65703</v>
      </c>
      <c r="D3">
        <f ca="1">IFERROR(__xludf.DUMMYFUNCTION("""COMPUTED_VALUE"""),2)</f>
        <v>2</v>
      </c>
    </row>
    <row r="4" spans="1:4" x14ac:dyDescent="0.2">
      <c r="A4" t="str">
        <f ca="1">IFERROR(__xludf.DUMMYFUNCTION("""COMPUTED_VALUE"""),"Шутка со смыслом")</f>
        <v>Шутка со смыслом</v>
      </c>
      <c r="B4" t="str">
        <f ca="1">IFERROR(__xludf.DUMMYFUNCTION("""COMPUTED_VALUE"""),"Мюнхен")</f>
        <v>Мюнхен</v>
      </c>
      <c r="C4">
        <f ca="1">IFERROR(__xludf.DUMMYFUNCTION("""COMPUTED_VALUE"""),72474)</f>
        <v>72474</v>
      </c>
      <c r="D4">
        <f ca="1">IFERROR(__xludf.DUMMYFUNCTION("""COMPUTED_VALUE"""),3)</f>
        <v>3</v>
      </c>
    </row>
    <row r="5" spans="1:4" x14ac:dyDescent="0.2">
      <c r="A5" t="str">
        <f ca="1">IFERROR(__xludf.DUMMYFUNCTION("""COMPUTED_VALUE"""),"Котобусер Тор")</f>
        <v>Котобусер Тор</v>
      </c>
      <c r="B5" t="str">
        <f ca="1">IFERROR(__xludf.DUMMYFUNCTION("""COMPUTED_VALUE"""),"Берлин")</f>
        <v>Берлин</v>
      </c>
      <c r="C5">
        <f ca="1">IFERROR(__xludf.DUMMYFUNCTION("""COMPUTED_VALUE"""),67678)</f>
        <v>67678</v>
      </c>
      <c r="D5">
        <f ca="1">IFERROR(__xludf.DUMMYFUNCTION("""COMPUTED_VALUE"""),4)</f>
        <v>4</v>
      </c>
    </row>
    <row r="6" spans="1:4" x14ac:dyDescent="0.2">
      <c r="A6" t="str">
        <f ca="1">IFERROR(__xludf.DUMMYFUNCTION("""COMPUTED_VALUE"""),"Странные агенты")</f>
        <v>Странные агенты</v>
      </c>
      <c r="B6" t="str">
        <f ca="1">IFERROR(__xludf.DUMMYFUNCTION("""COMPUTED_VALUE"""),"Берлин")</f>
        <v>Берлин</v>
      </c>
      <c r="C6">
        <f ca="1">IFERROR(__xludf.DUMMYFUNCTION("""COMPUTED_VALUE"""),85037)</f>
        <v>85037</v>
      </c>
      <c r="D6">
        <f ca="1">IFERROR(__xludf.DUMMYFUNCTION("""COMPUTED_VALUE"""),5)</f>
        <v>5</v>
      </c>
    </row>
    <row r="7" spans="1:4" x14ac:dyDescent="0.2">
      <c r="A7" t="str">
        <f ca="1">IFERROR(__xludf.DUMMYFUNCTION("""COMPUTED_VALUE"""),"Завинач Павлова")</f>
        <v>Завинач Павлова</v>
      </c>
      <c r="B7" t="str">
        <f ca="1">IFERROR(__xludf.DUMMYFUNCTION("""COMPUTED_VALUE"""),"Прага")</f>
        <v>Прага</v>
      </c>
      <c r="C7">
        <f ca="1">IFERROR(__xludf.DUMMYFUNCTION("""COMPUTED_VALUE"""),72422)</f>
        <v>72422</v>
      </c>
      <c r="D7">
        <f ca="1">IFERROR(__xludf.DUMMYFUNCTION("""COMPUTED_VALUE"""),6)</f>
        <v>6</v>
      </c>
    </row>
    <row r="8" spans="1:4" x14ac:dyDescent="0.2">
      <c r="A8" t="str">
        <f ca="1">IFERROR(__xludf.DUMMYFUNCTION("""COMPUTED_VALUE"""),"Йота Киля")</f>
        <v>Йота Киля</v>
      </c>
      <c r="B8" t="str">
        <f ca="1">IFERROR(__xludf.DUMMYFUNCTION("""COMPUTED_VALUE"""),"Дрезден")</f>
        <v>Дрезден</v>
      </c>
      <c r="C8">
        <f ca="1">IFERROR(__xludf.DUMMYFUNCTION("""COMPUTED_VALUE"""),54151)</f>
        <v>54151</v>
      </c>
      <c r="D8">
        <f ca="1">IFERROR(__xludf.DUMMYFUNCTION("""COMPUTED_VALUE"""),7)</f>
        <v>7</v>
      </c>
    </row>
    <row r="9" spans="1:4" x14ac:dyDescent="0.2">
      <c r="A9" t="str">
        <f ca="1">IFERROR(__xludf.DUMMYFUNCTION("""COMPUTED_VALUE"""),"Как-то так")</f>
        <v>Как-то так</v>
      </c>
      <c r="B9" t="str">
        <f ca="1">IFERROR(__xludf.DUMMYFUNCTION("""COMPUTED_VALUE"""),"Прага")</f>
        <v>Прага</v>
      </c>
      <c r="C9">
        <f ca="1">IFERROR(__xludf.DUMMYFUNCTION("""COMPUTED_VALUE"""),4130)</f>
        <v>4130</v>
      </c>
      <c r="D9">
        <f ca="1">IFERROR(__xludf.DUMMYFUNCTION("""COMPUTED_VALUE"""),8)</f>
        <v>8</v>
      </c>
    </row>
    <row r="10" spans="1:4" x14ac:dyDescent="0.2">
      <c r="A10" t="str">
        <f ca="1">IFERROR(__xludf.DUMMYFUNCTION("""COMPUTED_VALUE"""),"Свидетели антидепрессантов")</f>
        <v>Свидетели антидепрессантов</v>
      </c>
      <c r="B10" t="str">
        <f ca="1">IFERROR(__xludf.DUMMYFUNCTION("""COMPUTED_VALUE"""),"Прага")</f>
        <v>Прага</v>
      </c>
      <c r="C10">
        <f ca="1">IFERROR(__xludf.DUMMYFUNCTION("""COMPUTED_VALUE"""),54152)</f>
        <v>54152</v>
      </c>
      <c r="D10">
        <f ca="1">IFERROR(__xludf.DUMMYFUNCTION("""COMPUTED_VALUE"""),9)</f>
        <v>9</v>
      </c>
    </row>
    <row r="11" spans="1:4" x14ac:dyDescent="0.2">
      <c r="A11" t="str">
        <f ca="1">IFERROR(__xludf.DUMMYFUNCTION("""COMPUTED_VALUE"""),"Бавовна одной ладонью")</f>
        <v>Бавовна одной ладонью</v>
      </c>
      <c r="B11" t="str">
        <f ca="1">IFERROR(__xludf.DUMMYFUNCTION("""COMPUTED_VALUE"""),"сборная")</f>
        <v>сборная</v>
      </c>
      <c r="C11">
        <f ca="1">IFERROR(__xludf.DUMMYFUNCTION("""COMPUTED_VALUE"""),89886)</f>
        <v>89886</v>
      </c>
      <c r="D11">
        <f ca="1">IFERROR(__xludf.DUMMYFUNCTION("""COMPUTED_VALUE"""),10)</f>
        <v>10</v>
      </c>
    </row>
    <row r="12" spans="1:4" x14ac:dyDescent="0.2">
      <c r="A12" t="str">
        <f ca="1">IFERROR(__xludf.DUMMYFUNCTION("""COMPUTED_VALUE"""),"Британская инквизиция")</f>
        <v>Британская инквизиция</v>
      </c>
      <c r="B12" t="str">
        <f ca="1">IFERROR(__xludf.DUMMYFUNCTION("""COMPUTED_VALUE"""),"Лондон")</f>
        <v>Лондон</v>
      </c>
      <c r="C12">
        <f ca="1">IFERROR(__xludf.DUMMYFUNCTION("""COMPUTED_VALUE"""),79988)</f>
        <v>79988</v>
      </c>
      <c r="D12">
        <f ca="1">IFERROR(__xludf.DUMMYFUNCTION("""COMPUTED_VALUE"""),11)</f>
        <v>11</v>
      </c>
    </row>
    <row r="13" spans="1:4" x14ac:dyDescent="0.2">
      <c r="A13" t="str">
        <f ca="1">IFERROR(__xludf.DUMMYFUNCTION("""COMPUTED_VALUE"""),"В поисках мема")</f>
        <v>В поисках мема</v>
      </c>
      <c r="B13" t="str">
        <f ca="1">IFERROR(__xludf.DUMMYFUNCTION("""COMPUTED_VALUE"""),"Цюрих")</f>
        <v>Цюрих</v>
      </c>
      <c r="C13">
        <f ca="1">IFERROR(__xludf.DUMMYFUNCTION("""COMPUTED_VALUE"""),79286)</f>
        <v>79286</v>
      </c>
      <c r="D13">
        <f ca="1">IFERROR(__xludf.DUMMYFUNCTION("""COMPUTED_VALUE"""),12)</f>
        <v>12</v>
      </c>
    </row>
    <row r="14" spans="1:4" x14ac:dyDescent="0.2">
      <c r="A14" t="str">
        <f ca="1">IFERROR(__xludf.DUMMYFUNCTION("""COMPUTED_VALUE"""),"Хы")</f>
        <v>Хы</v>
      </c>
      <c r="B14" t="str">
        <f ca="1">IFERROR(__xludf.DUMMYFUNCTION("""COMPUTED_VALUE"""),"Мюнхен")</f>
        <v>Мюнхен</v>
      </c>
      <c r="C14">
        <f ca="1">IFERROR(__xludf.DUMMYFUNCTION("""COMPUTED_VALUE"""),86832)</f>
        <v>86832</v>
      </c>
      <c r="D14">
        <f ca="1">IFERROR(__xludf.DUMMYFUNCTION("""COMPUTED_VALUE"""),13)</f>
        <v>13</v>
      </c>
    </row>
    <row r="15" spans="1:4" x14ac:dyDescent="0.2">
      <c r="A15" t="str">
        <f ca="1">IFERROR(__xludf.DUMMYFUNCTION("""COMPUTED_VALUE"""),"Тёмный лес")</f>
        <v>Тёмный лес</v>
      </c>
      <c r="B15" t="str">
        <f ca="1">IFERROR(__xludf.DUMMYFUNCTION("""COMPUTED_VALUE"""),"Мюнхен")</f>
        <v>Мюнхен</v>
      </c>
      <c r="C15">
        <f ca="1">IFERROR(__xludf.DUMMYFUNCTION("""COMPUTED_VALUE"""),6790)</f>
        <v>6790</v>
      </c>
      <c r="D15">
        <f ca="1">IFERROR(__xludf.DUMMYFUNCTION("""COMPUTED_VALUE"""),14)</f>
        <v>14</v>
      </c>
    </row>
    <row r="16" spans="1:4" x14ac:dyDescent="0.2">
      <c r="A16" t="str">
        <f ca="1">IFERROR(__xludf.DUMMYFUNCTION("""COMPUTED_VALUE"""),"Севрюга")</f>
        <v>Севрюга</v>
      </c>
      <c r="B16" t="str">
        <f ca="1">IFERROR(__xludf.DUMMYFUNCTION("""COMPUTED_VALUE"""),"сборная")</f>
        <v>сборная</v>
      </c>
      <c r="C16">
        <f ca="1">IFERROR(__xludf.DUMMYFUNCTION("""COMPUTED_VALUE"""),67959)</f>
        <v>67959</v>
      </c>
      <c r="D16">
        <f ca="1">IFERROR(__xludf.DUMMYFUNCTION("""COMPUTED_VALUE"""),15)</f>
        <v>15</v>
      </c>
    </row>
    <row r="17" spans="1:4" x14ac:dyDescent="0.2">
      <c r="A17" t="str">
        <f ca="1">IFERROR(__xludf.DUMMYFUNCTION("""COMPUTED_VALUE"""),"или вася")</f>
        <v>или вася</v>
      </c>
      <c r="B17" t="str">
        <f ca="1">IFERROR(__xludf.DUMMYFUNCTION("""COMPUTED_VALUE"""),"Прага")</f>
        <v>Прага</v>
      </c>
      <c r="C17">
        <f ca="1">IFERROR(__xludf.DUMMYFUNCTION("""COMPUTED_VALUE"""),86290)</f>
        <v>86290</v>
      </c>
      <c r="D17">
        <f ca="1">IFERROR(__xludf.DUMMYFUNCTION("""COMPUTED_VALUE"""),16)</f>
        <v>16</v>
      </c>
    </row>
    <row r="18" spans="1:4" x14ac:dyDescent="0.2">
      <c r="A18" t="str">
        <f ca="1">IFERROR(__xludf.DUMMYFUNCTION("""COMPUTED_VALUE"""),"Бристольская Шкала")</f>
        <v>Бристольская Шкала</v>
      </c>
      <c r="B18" t="str">
        <f ca="1">IFERROR(__xludf.DUMMYFUNCTION("""COMPUTED_VALUE"""),"Хайфа")</f>
        <v>Хайфа</v>
      </c>
      <c r="C18">
        <f ca="1">IFERROR(__xludf.DUMMYFUNCTION("""COMPUTED_VALUE"""),72865)</f>
        <v>72865</v>
      </c>
      <c r="D18">
        <f ca="1">IFERROR(__xludf.DUMMYFUNCTION("""COMPUTED_VALUE"""),17)</f>
        <v>17</v>
      </c>
    </row>
    <row r="19" spans="1:4" x14ac:dyDescent="0.2">
      <c r="A19" t="str">
        <f ca="1">IFERROR(__xludf.DUMMYFUNCTION("""COMPUTED_VALUE"""),"ВЕСЛО")</f>
        <v>ВЕСЛО</v>
      </c>
      <c r="B19" t="str">
        <f ca="1">IFERROR(__xludf.DUMMYFUNCTION("""COMPUTED_VALUE"""),"Вена")</f>
        <v>Вена</v>
      </c>
      <c r="C19">
        <f ca="1">IFERROR(__xludf.DUMMYFUNCTION("""COMPUTED_VALUE"""),63470)</f>
        <v>63470</v>
      </c>
      <c r="D19">
        <f ca="1">IFERROR(__xludf.DUMMYFUNCTION("""COMPUTED_VALUE"""),18)</f>
        <v>18</v>
      </c>
    </row>
    <row r="20" spans="1:4" x14ac:dyDescent="0.2">
      <c r="A20" t="str">
        <f ca="1">IFERROR(__xludf.DUMMYFUNCTION("""COMPUTED_VALUE"""),"Гимназия имени Сруликов")</f>
        <v>Гимназия имени Сруликов</v>
      </c>
      <c r="B20" t="str">
        <f ca="1">IFERROR(__xludf.DUMMYFUNCTION("""COMPUTED_VALUE"""),"Краков")</f>
        <v>Краков</v>
      </c>
      <c r="C20">
        <f ca="1">IFERROR(__xludf.DUMMYFUNCTION("""COMPUTED_VALUE"""),85064)</f>
        <v>85064</v>
      </c>
      <c r="D20">
        <f ca="1">IFERROR(__xludf.DUMMYFUNCTION("""COMPUTED_VALUE"""),19)</f>
        <v>19</v>
      </c>
    </row>
    <row r="21" spans="1:4" x14ac:dyDescent="0.2">
      <c r="A21" t="str">
        <f ca="1">IFERROR(__xludf.DUMMYFUNCTION("""COMPUTED_VALUE"""),"X-promt")</f>
        <v>X-promt</v>
      </c>
      <c r="B21" t="str">
        <f ca="1">IFERROR(__xludf.DUMMYFUNCTION("""COMPUTED_VALUE"""),"Рига")</f>
        <v>Рига</v>
      </c>
      <c r="C21">
        <f ca="1">IFERROR(__xludf.DUMMYFUNCTION("""COMPUTED_VALUE"""),4032)</f>
        <v>4032</v>
      </c>
      <c r="D21">
        <f ca="1">IFERROR(__xludf.DUMMYFUNCTION("""COMPUTED_VALUE"""),20)</f>
        <v>20</v>
      </c>
    </row>
    <row r="22" spans="1:4" x14ac:dyDescent="0.2">
      <c r="A22" t="str">
        <f ca="1">IFERROR(__xludf.DUMMYFUNCTION("""COMPUTED_VALUE"""),"Большая команда")</f>
        <v>Большая команда</v>
      </c>
      <c r="B22" t="str">
        <f ca="1">IFERROR(__xludf.DUMMYFUNCTION("""COMPUTED_VALUE"""),"Карлсруэ")</f>
        <v>Карлсруэ</v>
      </c>
      <c r="C22">
        <f ca="1">IFERROR(__xludf.DUMMYFUNCTION("""COMPUTED_VALUE"""),78221)</f>
        <v>78221</v>
      </c>
      <c r="D22">
        <f ca="1">IFERROR(__xludf.DUMMYFUNCTION("""COMPUTED_VALUE"""),21)</f>
        <v>21</v>
      </c>
    </row>
    <row r="23" spans="1:4" x14ac:dyDescent="0.2">
      <c r="A23" t="str">
        <f ca="1">IFERROR(__xludf.DUMMYFUNCTION("""COMPUTED_VALUE"""),"Так получилось")</f>
        <v>Так получилось</v>
      </c>
      <c r="B23" t="str">
        <f ca="1">IFERROR(__xludf.DUMMYFUNCTION("""COMPUTED_VALUE"""),"Дюссельдорф")</f>
        <v>Дюссельдорф</v>
      </c>
      <c r="C23">
        <f ca="1">IFERROR(__xludf.DUMMYFUNCTION("""COMPUTED_VALUE"""),86781)</f>
        <v>86781</v>
      </c>
      <c r="D23">
        <f ca="1">IFERROR(__xludf.DUMMYFUNCTION("""COMPUTED_VALUE"""),22)</f>
        <v>22</v>
      </c>
    </row>
    <row r="24" spans="1:4" x14ac:dyDescent="0.2">
      <c r="A24" t="str">
        <f ca="1">IFERROR(__xludf.DUMMYFUNCTION("""COMPUTED_VALUE"""),"Savage")</f>
        <v>Savage</v>
      </c>
      <c r="B24" t="str">
        <f ca="1">IFERROR(__xludf.DUMMYFUNCTION("""COMPUTED_VALUE"""),"Кишинев")</f>
        <v>Кишинев</v>
      </c>
      <c r="C24">
        <f ca="1">IFERROR(__xludf.DUMMYFUNCTION("""COMPUTED_VALUE"""),42558)</f>
        <v>42558</v>
      </c>
      <c r="D24">
        <f ca="1">IFERROR(__xludf.DUMMYFUNCTION("""COMPUTED_VALUE"""),23)</f>
        <v>23</v>
      </c>
    </row>
    <row r="25" spans="1:4" x14ac:dyDescent="0.2">
      <c r="A25" t="str">
        <f ca="1">IFERROR(__xludf.DUMMYFUNCTION("""COMPUTED_VALUE"""),"Пурурум")</f>
        <v>Пурурум</v>
      </c>
      <c r="B25" t="str">
        <f ca="1">IFERROR(__xludf.DUMMYFUNCTION("""COMPUTED_VALUE"""),"Нюрнберг")</f>
        <v>Нюрнберг</v>
      </c>
      <c r="C25">
        <f ca="1">IFERROR(__xludf.DUMMYFUNCTION("""COMPUTED_VALUE"""),87193)</f>
        <v>87193</v>
      </c>
      <c r="D25">
        <f ca="1">IFERROR(__xludf.DUMMYFUNCTION("""COMPUTED_VALUE"""),24)</f>
        <v>24</v>
      </c>
    </row>
    <row r="26" spans="1:4" x14ac:dyDescent="0.2">
      <c r="A26" t="str">
        <f ca="1">IFERROR(__xludf.DUMMYFUNCTION("""COMPUTED_VALUE"""),"Закон Этлиба")</f>
        <v>Закон Этлиба</v>
      </c>
      <c r="B26" t="str">
        <f ca="1">IFERROR(__xludf.DUMMYFUNCTION("""COMPUTED_VALUE"""),"Таллинн ")</f>
        <v xml:space="preserve">Таллинн </v>
      </c>
      <c r="C26">
        <f ca="1">IFERROR(__xludf.DUMMYFUNCTION("""COMPUTED_VALUE"""),69321)</f>
        <v>69321</v>
      </c>
      <c r="D26">
        <f ca="1">IFERROR(__xludf.DUMMYFUNCTION("""COMPUTED_VALUE"""),25)</f>
        <v>25</v>
      </c>
    </row>
    <row r="27" spans="1:4" x14ac:dyDescent="0.2">
      <c r="A27" t="str">
        <f ca="1">IFERROR(__xludf.DUMMYFUNCTION("""COMPUTED_VALUE"""),"Проверено")</f>
        <v>Проверено</v>
      </c>
      <c r="B27" t="str">
        <f ca="1">IFERROR(__xludf.DUMMYFUNCTION("""COMPUTED_VALUE"""),"сборная")</f>
        <v>сборная</v>
      </c>
      <c r="C27">
        <f ca="1">IFERROR(__xludf.DUMMYFUNCTION("""COMPUTED_VALUE"""),89889)</f>
        <v>89889</v>
      </c>
      <c r="D27">
        <f ca="1">IFERROR(__xludf.DUMMYFUNCTION("""COMPUTED_VALUE"""),26)</f>
        <v>26</v>
      </c>
    </row>
    <row r="28" spans="1:4" x14ac:dyDescent="0.2">
      <c r="A28" t="str">
        <f ca="1">IFERROR(__xludf.DUMMYFUNCTION("""COMPUTED_VALUE"""),"Игрунки")</f>
        <v>Игрунки</v>
      </c>
      <c r="B28" t="str">
        <f ca="1">IFERROR(__xludf.DUMMYFUNCTION("""COMPUTED_VALUE"""),"сборная")</f>
        <v>сборная</v>
      </c>
      <c r="C28">
        <f ca="1">IFERROR(__xludf.DUMMYFUNCTION("""COMPUTED_VALUE"""),89887)</f>
        <v>89887</v>
      </c>
      <c r="D28">
        <f ca="1">IFERROR(__xludf.DUMMYFUNCTION("""COMPUTED_VALUE"""),27)</f>
        <v>27</v>
      </c>
    </row>
    <row r="29" spans="1:4" x14ac:dyDescent="0.2">
      <c r="A29" t="str">
        <f ca="1">IFERROR(__xludf.DUMMYFUNCTION("""COMPUTED_VALUE"""),"Бесславные Краснолюдки")</f>
        <v>Бесславные Краснолюдки</v>
      </c>
      <c r="B29" t="str">
        <f ca="1">IFERROR(__xludf.DUMMYFUNCTION("""COMPUTED_VALUE"""),"Вроцлав")</f>
        <v>Вроцлав</v>
      </c>
      <c r="C29">
        <f ca="1">IFERROR(__xludf.DUMMYFUNCTION("""COMPUTED_VALUE"""),63220)</f>
        <v>63220</v>
      </c>
      <c r="D29">
        <f ca="1">IFERROR(__xludf.DUMMYFUNCTION("""COMPUTED_VALUE"""),28)</f>
        <v>28</v>
      </c>
    </row>
    <row r="30" spans="1:4" x14ac:dyDescent="0.2">
      <c r="A30" t="str">
        <f ca="1">IFERROR(__xludf.DUMMYFUNCTION("""COMPUTED_VALUE"""),"Мы-6")</f>
        <v>Мы-6</v>
      </c>
      <c r="B30" t="str">
        <f ca="1">IFERROR(__xludf.DUMMYFUNCTION("""COMPUTED_VALUE"""),"Хельсинки")</f>
        <v>Хельсинки</v>
      </c>
      <c r="C30">
        <f ca="1">IFERROR(__xludf.DUMMYFUNCTION("""COMPUTED_VALUE"""),3950)</f>
        <v>3950</v>
      </c>
      <c r="D30">
        <f ca="1">IFERROR(__xludf.DUMMYFUNCTION("""COMPUTED_VALUE"""),29)</f>
        <v>29</v>
      </c>
    </row>
    <row r="31" spans="1:4" x14ac:dyDescent="0.2">
      <c r="A31" t="str">
        <f ca="1">IFERROR(__xludf.DUMMYFUNCTION("""COMPUTED_VALUE"""),"Polish Space Marines")</f>
        <v>Polish Space Marines</v>
      </c>
      <c r="B31" t="str">
        <f ca="1">IFERROR(__xludf.DUMMYFUNCTION("""COMPUTED_VALUE"""),"Краков")</f>
        <v>Краков</v>
      </c>
      <c r="C31">
        <f ca="1">IFERROR(__xludf.DUMMYFUNCTION("""COMPUTED_VALUE"""),77174)</f>
        <v>77174</v>
      </c>
      <c r="D31">
        <f ca="1">IFERROR(__xludf.DUMMYFUNCTION("""COMPUTED_VALUE"""),30)</f>
        <v>30</v>
      </c>
    </row>
    <row r="32" spans="1:4" x14ac:dyDescent="0.2">
      <c r="A32" t="str">
        <f ca="1">IFERROR(__xludf.DUMMYFUNCTION("""COMPUTED_VALUE"""),"Кортизолушка")</f>
        <v>Кортизолушка</v>
      </c>
      <c r="B32" t="str">
        <f ca="1">IFERROR(__xludf.DUMMYFUNCTION("""COMPUTED_VALUE"""),"Берлин")</f>
        <v>Берлин</v>
      </c>
      <c r="C32">
        <f ca="1">IFERROR(__xludf.DUMMYFUNCTION("""COMPUTED_VALUE"""),77689)</f>
        <v>77689</v>
      </c>
      <c r="D32">
        <f ca="1">IFERROR(__xludf.DUMMYFUNCTION("""COMPUTED_VALUE"""),31)</f>
        <v>31</v>
      </c>
    </row>
    <row r="33" spans="1:4" x14ac:dyDescent="0.2">
      <c r="A33" t="str">
        <f ca="1">IFERROR(__xludf.DUMMYFUNCTION("""COMPUTED_VALUE"""),"Слишком много знали")</f>
        <v>Слишком много знали</v>
      </c>
      <c r="B33" t="str">
        <f ca="1">IFERROR(__xludf.DUMMYFUNCTION("""COMPUTED_VALUE"""),"Прага")</f>
        <v>Прага</v>
      </c>
      <c r="C33">
        <f ca="1">IFERROR(__xludf.DUMMYFUNCTION("""COMPUTED_VALUE"""),89766)</f>
        <v>89766</v>
      </c>
      <c r="D33">
        <f ca="1">IFERROR(__xludf.DUMMYFUNCTION("""COMPUTED_VALUE"""),32)</f>
        <v>32</v>
      </c>
    </row>
    <row r="34" spans="1:4" x14ac:dyDescent="0.2">
      <c r="A34" t="str">
        <f ca="1">IFERROR(__xludf.DUMMYFUNCTION("""COMPUTED_VALUE"""),"Гринфилд, Массачусетс")</f>
        <v>Гринфилд, Массачусетс</v>
      </c>
      <c r="B34" t="str">
        <f ca="1">IFERROR(__xludf.DUMMYFUNCTION("""COMPUTED_VALUE"""),"Берлин")</f>
        <v>Берлин</v>
      </c>
      <c r="C34">
        <f ca="1">IFERROR(__xludf.DUMMYFUNCTION("""COMPUTED_VALUE"""),89890)</f>
        <v>89890</v>
      </c>
      <c r="D34">
        <f ca="1">IFERROR(__xludf.DUMMYFUNCTION("""COMPUTED_VALUE"""),33)</f>
        <v>33</v>
      </c>
    </row>
    <row r="35" spans="1:4" x14ac:dyDescent="0.2">
      <c r="A35" t="str">
        <f ca="1">IFERROR(__xludf.DUMMYFUNCTION("""COMPUTED_VALUE"""),"Авось")</f>
        <v>Авось</v>
      </c>
      <c r="B35" t="str">
        <f ca="1">IFERROR(__xludf.DUMMYFUNCTION("""COMPUTED_VALUE"""),"Дортмунд")</f>
        <v>Дортмунд</v>
      </c>
      <c r="C35">
        <f ca="1">IFERROR(__xludf.DUMMYFUNCTION("""COMPUTED_VALUE"""),3146)</f>
        <v>3146</v>
      </c>
      <c r="D35">
        <f ca="1">IFERROR(__xludf.DUMMYFUNCTION("""COMPUTED_VALUE"""),34)</f>
        <v>34</v>
      </c>
    </row>
    <row r="36" spans="1:4" x14ac:dyDescent="0.2">
      <c r="A36" t="str">
        <f ca="1">IFERROR(__xludf.DUMMYFUNCTION("""COMPUTED_VALUE"""),"Нетудыхатка")</f>
        <v>Нетудыхатка</v>
      </c>
      <c r="B36" t="str">
        <f ca="1">IFERROR(__xludf.DUMMYFUNCTION("""COMPUTED_VALUE"""),"Нюрнберг ")</f>
        <v xml:space="preserve">Нюрнберг </v>
      </c>
      <c r="C36">
        <f ca="1">IFERROR(__xludf.DUMMYFUNCTION("""COMPUTED_VALUE"""),89891)</f>
        <v>89891</v>
      </c>
      <c r="D36">
        <f ca="1">IFERROR(__xludf.DUMMYFUNCTION("""COMPUTED_VALUE"""),35)</f>
        <v>35</v>
      </c>
    </row>
    <row r="37" spans="1:4" x14ac:dyDescent="0.2">
      <c r="A37" t="str">
        <f ca="1">IFERROR(__xludf.DUMMYFUNCTION("""COMPUTED_VALUE"""),"Два слова на букву К")</f>
        <v>Два слова на букву К</v>
      </c>
      <c r="B37" t="str">
        <f ca="1">IFERROR(__xludf.DUMMYFUNCTION("""COMPUTED_VALUE"""),"Мёрфельден-Вальдорф")</f>
        <v>Мёрфельден-Вальдорф</v>
      </c>
      <c r="C37">
        <v>55486</v>
      </c>
      <c r="D37">
        <f ca="1">IFERROR(__xludf.DUMMYFUNCTION("""COMPUTED_VALUE"""),36)</f>
        <v>36</v>
      </c>
    </row>
    <row r="38" spans="1:4" x14ac:dyDescent="0.2">
      <c r="A38" t="str">
        <f ca="1">IFERROR(__xludf.DUMMYFUNCTION("""COMPUTED_VALUE"""),"Юнона")</f>
        <v>Юнона</v>
      </c>
      <c r="B38" t="str">
        <f ca="1">IFERROR(__xludf.DUMMYFUNCTION("""COMPUTED_VALUE"""),"Дортмунд")</f>
        <v>Дортмунд</v>
      </c>
      <c r="C38">
        <f ca="1">IFERROR(__xludf.DUMMYFUNCTION("""COMPUTED_VALUE"""),89888)</f>
        <v>89888</v>
      </c>
      <c r="D38">
        <f ca="1">IFERROR(__xludf.DUMMYFUNCTION("""COMPUTED_VALUE"""),37)</f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44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14.85546875" customWidth="1"/>
    <col min="3" max="3" width="3.5703125" customWidth="1"/>
    <col min="4" max="4" width="6" customWidth="1"/>
    <col min="5" max="16" width="3.85546875" customWidth="1"/>
    <col min="17" max="17" width="5.85546875" customWidth="1"/>
    <col min="18" max="18" width="7" customWidth="1"/>
  </cols>
  <sheetData>
    <row r="1" spans="1:18" x14ac:dyDescent="0.2">
      <c r="A1" s="1" t="str">
        <f ca="1">IFERROR(__xludf.DUMMYFUNCTION("IMPORTRANGE(""https://docs.google.com/spreadsheets/d/1io35IBp8dEJKOVqADu7oczeVHpKYMSFkYkagW953iho/edit#gid=2127077996"", ""Тур 1!A1:R44"")"),"Название")</f>
        <v>Название</v>
      </c>
      <c r="B1" s="1" t="str">
        <f ca="1">IFERROR(__xludf.DUMMYFUNCTION("""COMPUTED_VALUE"""),"Город")</f>
        <v>Город</v>
      </c>
      <c r="C1" s="1" t="str">
        <f ca="1">IFERROR(__xludf.DUMMYFUNCTION("""COMPUTED_VALUE"""),"Тур")</f>
        <v>Тур</v>
      </c>
      <c r="D1" s="1" t="str">
        <f ca="1">IFERROR(__xludf.DUMMYFUNCTION("""COMPUTED_VALUE"""),"Номер")</f>
        <v>Номер</v>
      </c>
      <c r="E1" s="1">
        <f ca="1">IFERROR(__xludf.DUMMYFUNCTION("""COMPUTED_VALUE"""),1)</f>
        <v>1</v>
      </c>
      <c r="F1" s="1">
        <f ca="1">IFERROR(__xludf.DUMMYFUNCTION("""COMPUTED_VALUE"""),2)</f>
        <v>2</v>
      </c>
      <c r="G1" s="1">
        <f ca="1">IFERROR(__xludf.DUMMYFUNCTION("""COMPUTED_VALUE"""),3)</f>
        <v>3</v>
      </c>
      <c r="H1" s="1">
        <f ca="1">IFERROR(__xludf.DUMMYFUNCTION("""COMPUTED_VALUE"""),4)</f>
        <v>4</v>
      </c>
      <c r="I1" s="1">
        <f ca="1">IFERROR(__xludf.DUMMYFUNCTION("""COMPUTED_VALUE"""),5)</f>
        <v>5</v>
      </c>
      <c r="J1" s="1">
        <f ca="1">IFERROR(__xludf.DUMMYFUNCTION("""COMPUTED_VALUE"""),6)</f>
        <v>6</v>
      </c>
      <c r="K1" s="1">
        <f ca="1">IFERROR(__xludf.DUMMYFUNCTION("""COMPUTED_VALUE"""),7)</f>
        <v>7</v>
      </c>
      <c r="L1" s="1">
        <f ca="1">IFERROR(__xludf.DUMMYFUNCTION("""COMPUTED_VALUE"""),8)</f>
        <v>8</v>
      </c>
      <c r="M1" s="1">
        <f ca="1">IFERROR(__xludf.DUMMYFUNCTION("""COMPUTED_VALUE"""),9)</f>
        <v>9</v>
      </c>
      <c r="N1" s="1">
        <f ca="1">IFERROR(__xludf.DUMMYFUNCTION("""COMPUTED_VALUE"""),10)</f>
        <v>10</v>
      </c>
      <c r="O1" s="1">
        <f ca="1">IFERROR(__xludf.DUMMYFUNCTION("""COMPUTED_VALUE"""),11)</f>
        <v>11</v>
      </c>
      <c r="P1" s="1">
        <f ca="1">IFERROR(__xludf.DUMMYFUNCTION("""COMPUTED_VALUE"""),12)</f>
        <v>12</v>
      </c>
      <c r="Q1" s="1" t="str">
        <f ca="1">IFERROR(__xludf.DUMMYFUNCTION("""COMPUTED_VALUE"""),"В туре")</f>
        <v>В туре</v>
      </c>
      <c r="R1" s="1" t="str">
        <f ca="1">IFERROR(__xludf.DUMMYFUNCTION("""COMPUTED_VALUE"""),"Рейтинг")</f>
        <v>Рейтинг</v>
      </c>
    </row>
    <row r="2" spans="1:18" x14ac:dyDescent="0.2">
      <c r="A2" t="str">
        <f ca="1">IFERROR(__xludf.DUMMYFUNCTION("""COMPUTED_VALUE"""),"В гостях у Кафки")</f>
        <v>В гостях у Кафки</v>
      </c>
      <c r="B2" t="str">
        <f ca="1">IFERROR(__xludf.DUMMYFUNCTION("""COMPUTED_VALUE"""),"Прага")</f>
        <v>Прага</v>
      </c>
      <c r="C2">
        <f ca="1">IFERROR(__xludf.DUMMYFUNCTION("""COMPUTED_VALUE"""),1)</f>
        <v>1</v>
      </c>
      <c r="D2">
        <f ca="1">IFERROR(__xludf.DUMMYFUNCTION("""COMPUTED_VALUE"""),1)</f>
        <v>1</v>
      </c>
      <c r="E2">
        <f ca="1">IFERROR(__xludf.DUMMYFUNCTION("""COMPUTED_VALUE"""),1)</f>
        <v>1</v>
      </c>
      <c r="F2">
        <f ca="1">IFERROR(__xludf.DUMMYFUNCTION("""COMPUTED_VALUE"""),0)</f>
        <v>0</v>
      </c>
      <c r="G2">
        <f ca="1">IFERROR(__xludf.DUMMYFUNCTION("""COMPUTED_VALUE"""),0)</f>
        <v>0</v>
      </c>
      <c r="H2">
        <f ca="1">IFERROR(__xludf.DUMMYFUNCTION("""COMPUTED_VALUE"""),1)</f>
        <v>1</v>
      </c>
      <c r="I2">
        <f ca="1">IFERROR(__xludf.DUMMYFUNCTION("""COMPUTED_VALUE"""),1)</f>
        <v>1</v>
      </c>
      <c r="J2">
        <f ca="1">IFERROR(__xludf.DUMMYFUNCTION("""COMPUTED_VALUE"""),1)</f>
        <v>1</v>
      </c>
      <c r="K2">
        <f ca="1">IFERROR(__xludf.DUMMYFUNCTION("""COMPUTED_VALUE"""),0)</f>
        <v>0</v>
      </c>
      <c r="L2">
        <f ca="1">IFERROR(__xludf.DUMMYFUNCTION("""COMPUTED_VALUE"""),1)</f>
        <v>1</v>
      </c>
      <c r="M2">
        <f ca="1">IFERROR(__xludf.DUMMYFUNCTION("""COMPUTED_VALUE"""),1)</f>
        <v>1</v>
      </c>
      <c r="N2">
        <f ca="1">IFERROR(__xludf.DUMMYFUNCTION("""COMPUTED_VALUE"""),1)</f>
        <v>1</v>
      </c>
      <c r="O2">
        <f ca="1">IFERROR(__xludf.DUMMYFUNCTION("""COMPUTED_VALUE"""),1)</f>
        <v>1</v>
      </c>
      <c r="P2">
        <f ca="1">IFERROR(__xludf.DUMMYFUNCTION("""COMPUTED_VALUE"""),0)</f>
        <v>0</v>
      </c>
      <c r="Q2">
        <f ca="1">IFERROR(__xludf.DUMMYFUNCTION("""COMPUTED_VALUE"""),8)</f>
        <v>8</v>
      </c>
      <c r="R2">
        <f ca="1">IFERROR(__xludf.DUMMYFUNCTION("""COMPUTED_VALUE"""),70)</f>
        <v>70</v>
      </c>
    </row>
    <row r="3" spans="1:18" x14ac:dyDescent="0.2">
      <c r="A3" t="str">
        <f ca="1">IFERROR(__xludf.DUMMYFUNCTION("""COMPUTED_VALUE"""),"В Поисках Названия")</f>
        <v>В Поисках Названия</v>
      </c>
      <c r="B3" t="str">
        <f ca="1">IFERROR(__xludf.DUMMYFUNCTION("""COMPUTED_VALUE"""),"Прага")</f>
        <v>Прага</v>
      </c>
      <c r="C3">
        <f ca="1">IFERROR(__xludf.DUMMYFUNCTION("""COMPUTED_VALUE"""),1)</f>
        <v>1</v>
      </c>
      <c r="D3">
        <f ca="1">IFERROR(__xludf.DUMMYFUNCTION("""COMPUTED_VALUE"""),2)</f>
        <v>2</v>
      </c>
      <c r="E3">
        <f ca="1">IFERROR(__xludf.DUMMYFUNCTION("""COMPUTED_VALUE"""),0)</f>
        <v>0</v>
      </c>
      <c r="F3">
        <f ca="1">IFERROR(__xludf.DUMMYFUNCTION("""COMPUTED_VALUE"""),0)</f>
        <v>0</v>
      </c>
      <c r="G3">
        <f ca="1">IFERROR(__xludf.DUMMYFUNCTION("""COMPUTED_VALUE"""),0)</f>
        <v>0</v>
      </c>
      <c r="H3">
        <f ca="1">IFERROR(__xludf.DUMMYFUNCTION("""COMPUTED_VALUE"""),0)</f>
        <v>0</v>
      </c>
      <c r="I3">
        <f ca="1">IFERROR(__xludf.DUMMYFUNCTION("""COMPUTED_VALUE"""),1)</f>
        <v>1</v>
      </c>
      <c r="J3">
        <f ca="1">IFERROR(__xludf.DUMMYFUNCTION("""COMPUTED_VALUE"""),1)</f>
        <v>1</v>
      </c>
      <c r="K3">
        <f ca="1">IFERROR(__xludf.DUMMYFUNCTION("""COMPUTED_VALUE"""),0)</f>
        <v>0</v>
      </c>
      <c r="L3">
        <f ca="1">IFERROR(__xludf.DUMMYFUNCTION("""COMPUTED_VALUE"""),0)</f>
        <v>0</v>
      </c>
      <c r="M3">
        <f ca="1">IFERROR(__xludf.DUMMYFUNCTION("""COMPUTED_VALUE"""),0)</f>
        <v>0</v>
      </c>
      <c r="N3">
        <f ca="1">IFERROR(__xludf.DUMMYFUNCTION("""COMPUTED_VALUE"""),0)</f>
        <v>0</v>
      </c>
      <c r="O3">
        <f ca="1">IFERROR(__xludf.DUMMYFUNCTION("""COMPUTED_VALUE"""),1)</f>
        <v>1</v>
      </c>
      <c r="P3">
        <f ca="1">IFERROR(__xludf.DUMMYFUNCTION("""COMPUTED_VALUE"""),0)</f>
        <v>0</v>
      </c>
      <c r="Q3">
        <f ca="1">IFERROR(__xludf.DUMMYFUNCTION("""COMPUTED_VALUE"""),3)</f>
        <v>3</v>
      </c>
      <c r="R3">
        <f ca="1">IFERROR(__xludf.DUMMYFUNCTION("""COMPUTED_VALUE"""),10)</f>
        <v>10</v>
      </c>
    </row>
    <row r="4" spans="1:18" x14ac:dyDescent="0.2">
      <c r="A4" t="str">
        <f ca="1">IFERROR(__xludf.DUMMYFUNCTION("""COMPUTED_VALUE"""),"Шутка со смыслом")</f>
        <v>Шутка со смыслом</v>
      </c>
      <c r="B4" t="str">
        <f ca="1">IFERROR(__xludf.DUMMYFUNCTION("""COMPUTED_VALUE"""),"Мюнхен")</f>
        <v>Мюнхен</v>
      </c>
      <c r="C4">
        <f ca="1">IFERROR(__xludf.DUMMYFUNCTION("""COMPUTED_VALUE"""),1)</f>
        <v>1</v>
      </c>
      <c r="D4">
        <f ca="1">IFERROR(__xludf.DUMMYFUNCTION("""COMPUTED_VALUE"""),3)</f>
        <v>3</v>
      </c>
      <c r="E4">
        <f ca="1">IFERROR(__xludf.DUMMYFUNCTION("""COMPUTED_VALUE"""),1)</f>
        <v>1</v>
      </c>
      <c r="F4">
        <f ca="1">IFERROR(__xludf.DUMMYFUNCTION("""COMPUTED_VALUE"""),1)</f>
        <v>1</v>
      </c>
      <c r="G4">
        <f ca="1">IFERROR(__xludf.DUMMYFUNCTION("""COMPUTED_VALUE"""),0)</f>
        <v>0</v>
      </c>
      <c r="H4">
        <f ca="1">IFERROR(__xludf.DUMMYFUNCTION("""COMPUTED_VALUE"""),1)</f>
        <v>1</v>
      </c>
      <c r="I4">
        <f ca="1">IFERROR(__xludf.DUMMYFUNCTION("""COMPUTED_VALUE"""),1)</f>
        <v>1</v>
      </c>
      <c r="J4">
        <f ca="1">IFERROR(__xludf.DUMMYFUNCTION("""COMPUTED_VALUE"""),1)</f>
        <v>1</v>
      </c>
      <c r="K4">
        <f ca="1">IFERROR(__xludf.DUMMYFUNCTION("""COMPUTED_VALUE"""),0)</f>
        <v>0</v>
      </c>
      <c r="L4">
        <f ca="1">IFERROR(__xludf.DUMMYFUNCTION("""COMPUTED_VALUE"""),1)</f>
        <v>1</v>
      </c>
      <c r="M4">
        <f ca="1">IFERROR(__xludf.DUMMYFUNCTION("""COMPUTED_VALUE"""),0)</f>
        <v>0</v>
      </c>
      <c r="N4">
        <f ca="1">IFERROR(__xludf.DUMMYFUNCTION("""COMPUTED_VALUE"""),1)</f>
        <v>1</v>
      </c>
      <c r="O4">
        <f ca="1">IFERROR(__xludf.DUMMYFUNCTION("""COMPUTED_VALUE"""),1)</f>
        <v>1</v>
      </c>
      <c r="P4">
        <f ca="1">IFERROR(__xludf.DUMMYFUNCTION("""COMPUTED_VALUE"""),0)</f>
        <v>0</v>
      </c>
      <c r="Q4">
        <f ca="1">IFERROR(__xludf.DUMMYFUNCTION("""COMPUTED_VALUE"""),8)</f>
        <v>8</v>
      </c>
      <c r="R4">
        <f ca="1">IFERROR(__xludf.DUMMYFUNCTION("""COMPUTED_VALUE"""),55)</f>
        <v>55</v>
      </c>
    </row>
    <row r="5" spans="1:18" x14ac:dyDescent="0.2">
      <c r="A5" t="str">
        <f ca="1">IFERROR(__xludf.DUMMYFUNCTION("""COMPUTED_VALUE"""),"Котобусер Тор")</f>
        <v>Котобусер Тор</v>
      </c>
      <c r="B5" t="str">
        <f ca="1">IFERROR(__xludf.DUMMYFUNCTION("""COMPUTED_VALUE"""),"Берлин")</f>
        <v>Берлин</v>
      </c>
      <c r="C5">
        <f ca="1">IFERROR(__xludf.DUMMYFUNCTION("""COMPUTED_VALUE"""),1)</f>
        <v>1</v>
      </c>
      <c r="D5">
        <f ca="1">IFERROR(__xludf.DUMMYFUNCTION("""COMPUTED_VALUE"""),4)</f>
        <v>4</v>
      </c>
      <c r="E5">
        <f ca="1">IFERROR(__xludf.DUMMYFUNCTION("""COMPUTED_VALUE"""),1)</f>
        <v>1</v>
      </c>
      <c r="F5">
        <f ca="1">IFERROR(__xludf.DUMMYFUNCTION("""COMPUTED_VALUE"""),1)</f>
        <v>1</v>
      </c>
      <c r="G5">
        <f ca="1">IFERROR(__xludf.DUMMYFUNCTION("""COMPUTED_VALUE"""),0)</f>
        <v>0</v>
      </c>
      <c r="H5">
        <f ca="1">IFERROR(__xludf.DUMMYFUNCTION("""COMPUTED_VALUE"""),1)</f>
        <v>1</v>
      </c>
      <c r="I5">
        <f ca="1">IFERROR(__xludf.DUMMYFUNCTION("""COMPUTED_VALUE"""),1)</f>
        <v>1</v>
      </c>
      <c r="J5">
        <f ca="1">IFERROR(__xludf.DUMMYFUNCTION("""COMPUTED_VALUE"""),1)</f>
        <v>1</v>
      </c>
      <c r="K5">
        <f ca="1">IFERROR(__xludf.DUMMYFUNCTION("""COMPUTED_VALUE"""),1)</f>
        <v>1</v>
      </c>
      <c r="L5">
        <f ca="1">IFERROR(__xludf.DUMMYFUNCTION("""COMPUTED_VALUE"""),1)</f>
        <v>1</v>
      </c>
      <c r="M5">
        <f ca="1">IFERROR(__xludf.DUMMYFUNCTION("""COMPUTED_VALUE"""),0)</f>
        <v>0</v>
      </c>
      <c r="N5">
        <f ca="1">IFERROR(__xludf.DUMMYFUNCTION("""COMPUTED_VALUE"""),1)</f>
        <v>1</v>
      </c>
      <c r="O5">
        <f ca="1">IFERROR(__xludf.DUMMYFUNCTION("""COMPUTED_VALUE"""),1)</f>
        <v>1</v>
      </c>
      <c r="P5">
        <f ca="1">IFERROR(__xludf.DUMMYFUNCTION("""COMPUTED_VALUE"""),0)</f>
        <v>0</v>
      </c>
      <c r="Q5">
        <f ca="1">IFERROR(__xludf.DUMMYFUNCTION("""COMPUTED_VALUE"""),9)</f>
        <v>9</v>
      </c>
      <c r="R5">
        <f ca="1">IFERROR(__xludf.DUMMYFUNCTION("""COMPUTED_VALUE"""),82)</f>
        <v>82</v>
      </c>
    </row>
    <row r="6" spans="1:18" x14ac:dyDescent="0.2">
      <c r="A6" t="str">
        <f ca="1">IFERROR(__xludf.DUMMYFUNCTION("""COMPUTED_VALUE"""),"Странные агенты")</f>
        <v>Странные агенты</v>
      </c>
      <c r="B6" t="str">
        <f ca="1">IFERROR(__xludf.DUMMYFUNCTION("""COMPUTED_VALUE"""),"Берлин")</f>
        <v>Берлин</v>
      </c>
      <c r="C6">
        <f ca="1">IFERROR(__xludf.DUMMYFUNCTION("""COMPUTED_VALUE"""),1)</f>
        <v>1</v>
      </c>
      <c r="D6">
        <f ca="1">IFERROR(__xludf.DUMMYFUNCTION("""COMPUTED_VALUE"""),5)</f>
        <v>5</v>
      </c>
      <c r="E6">
        <f ca="1">IFERROR(__xludf.DUMMYFUNCTION("""COMPUTED_VALUE"""),1)</f>
        <v>1</v>
      </c>
      <c r="F6">
        <f ca="1">IFERROR(__xludf.DUMMYFUNCTION("""COMPUTED_VALUE"""),1)</f>
        <v>1</v>
      </c>
      <c r="G6">
        <f ca="1">IFERROR(__xludf.DUMMYFUNCTION("""COMPUTED_VALUE"""),0)</f>
        <v>0</v>
      </c>
      <c r="H6">
        <f ca="1">IFERROR(__xludf.DUMMYFUNCTION("""COMPUTED_VALUE"""),1)</f>
        <v>1</v>
      </c>
      <c r="I6">
        <f ca="1">IFERROR(__xludf.DUMMYFUNCTION("""COMPUTED_VALUE"""),1)</f>
        <v>1</v>
      </c>
      <c r="J6">
        <f ca="1">IFERROR(__xludf.DUMMYFUNCTION("""COMPUTED_VALUE"""),0)</f>
        <v>0</v>
      </c>
      <c r="K6">
        <f ca="1">IFERROR(__xludf.DUMMYFUNCTION("""COMPUTED_VALUE"""),1)</f>
        <v>1</v>
      </c>
      <c r="L6">
        <f ca="1">IFERROR(__xludf.DUMMYFUNCTION("""COMPUTED_VALUE"""),1)</f>
        <v>1</v>
      </c>
      <c r="M6">
        <f ca="1">IFERROR(__xludf.DUMMYFUNCTION("""COMPUTED_VALUE"""),1)</f>
        <v>1</v>
      </c>
      <c r="N6">
        <f ca="1">IFERROR(__xludf.DUMMYFUNCTION("""COMPUTED_VALUE"""),1)</f>
        <v>1</v>
      </c>
      <c r="O6">
        <f ca="1">IFERROR(__xludf.DUMMYFUNCTION("""COMPUTED_VALUE"""),1)</f>
        <v>1</v>
      </c>
      <c r="P6">
        <f ca="1">IFERROR(__xludf.DUMMYFUNCTION("""COMPUTED_VALUE"""),0)</f>
        <v>0</v>
      </c>
      <c r="Q6">
        <f ca="1">IFERROR(__xludf.DUMMYFUNCTION("""COMPUTED_VALUE"""),9)</f>
        <v>9</v>
      </c>
      <c r="R6">
        <f ca="1">IFERROR(__xludf.DUMMYFUNCTION("""COMPUTED_VALUE"""),105)</f>
        <v>105</v>
      </c>
    </row>
    <row r="7" spans="1:18" x14ac:dyDescent="0.2">
      <c r="A7" t="str">
        <f ca="1">IFERROR(__xludf.DUMMYFUNCTION("""COMPUTED_VALUE"""),"Завинач Павлова")</f>
        <v>Завинач Павлова</v>
      </c>
      <c r="B7" t="str">
        <f ca="1">IFERROR(__xludf.DUMMYFUNCTION("""COMPUTED_VALUE"""),"Прага")</f>
        <v>Прага</v>
      </c>
      <c r="C7">
        <f ca="1">IFERROR(__xludf.DUMMYFUNCTION("""COMPUTED_VALUE"""),1)</f>
        <v>1</v>
      </c>
      <c r="D7">
        <f ca="1">IFERROR(__xludf.DUMMYFUNCTION("""COMPUTED_VALUE"""),6)</f>
        <v>6</v>
      </c>
      <c r="E7">
        <f ca="1">IFERROR(__xludf.DUMMYFUNCTION("""COMPUTED_VALUE"""),0)</f>
        <v>0</v>
      </c>
      <c r="F7">
        <f ca="1">IFERROR(__xludf.DUMMYFUNCTION("""COMPUTED_VALUE"""),0)</f>
        <v>0</v>
      </c>
      <c r="G7">
        <f ca="1">IFERROR(__xludf.DUMMYFUNCTION("""COMPUTED_VALUE"""),0)</f>
        <v>0</v>
      </c>
      <c r="H7">
        <f ca="1">IFERROR(__xludf.DUMMYFUNCTION("""COMPUTED_VALUE"""),1)</f>
        <v>1</v>
      </c>
      <c r="I7">
        <f ca="1">IFERROR(__xludf.DUMMYFUNCTION("""COMPUTED_VALUE"""),1)</f>
        <v>1</v>
      </c>
      <c r="J7">
        <f ca="1">IFERROR(__xludf.DUMMYFUNCTION("""COMPUTED_VALUE"""),1)</f>
        <v>1</v>
      </c>
      <c r="K7">
        <f ca="1">IFERROR(__xludf.DUMMYFUNCTION("""COMPUTED_VALUE"""),0)</f>
        <v>0</v>
      </c>
      <c r="L7">
        <f ca="1">IFERROR(__xludf.DUMMYFUNCTION("""COMPUTED_VALUE"""),1)</f>
        <v>1</v>
      </c>
      <c r="M7">
        <f ca="1">IFERROR(__xludf.DUMMYFUNCTION("""COMPUTED_VALUE"""),0)</f>
        <v>0</v>
      </c>
      <c r="N7">
        <f ca="1">IFERROR(__xludf.DUMMYFUNCTION("""COMPUTED_VALUE"""),1)</f>
        <v>1</v>
      </c>
      <c r="O7">
        <f ca="1">IFERROR(__xludf.DUMMYFUNCTION("""COMPUTED_VALUE"""),1)</f>
        <v>1</v>
      </c>
      <c r="P7">
        <f ca="1">IFERROR(__xludf.DUMMYFUNCTION("""COMPUTED_VALUE"""),0)</f>
        <v>0</v>
      </c>
      <c r="Q7">
        <f ca="1">IFERROR(__xludf.DUMMYFUNCTION("""COMPUTED_VALUE"""),6)</f>
        <v>6</v>
      </c>
      <c r="R7">
        <f ca="1">IFERROR(__xludf.DUMMYFUNCTION("""COMPUTED_VALUE"""),31)</f>
        <v>31</v>
      </c>
    </row>
    <row r="8" spans="1:18" x14ac:dyDescent="0.2">
      <c r="A8" t="str">
        <f ca="1">IFERROR(__xludf.DUMMYFUNCTION("""COMPUTED_VALUE"""),"Йота Киля")</f>
        <v>Йота Киля</v>
      </c>
      <c r="B8" t="str">
        <f ca="1">IFERROR(__xludf.DUMMYFUNCTION("""COMPUTED_VALUE"""),"Дрезден")</f>
        <v>Дрезден</v>
      </c>
      <c r="C8">
        <f ca="1">IFERROR(__xludf.DUMMYFUNCTION("""COMPUTED_VALUE"""),1)</f>
        <v>1</v>
      </c>
      <c r="D8">
        <f ca="1">IFERROR(__xludf.DUMMYFUNCTION("""COMPUTED_VALUE"""),7)</f>
        <v>7</v>
      </c>
      <c r="E8">
        <f ca="1">IFERROR(__xludf.DUMMYFUNCTION("""COMPUTED_VALUE"""),1)</f>
        <v>1</v>
      </c>
      <c r="F8">
        <f ca="1">IFERROR(__xludf.DUMMYFUNCTION("""COMPUTED_VALUE"""),0)</f>
        <v>0</v>
      </c>
      <c r="G8">
        <f ca="1">IFERROR(__xludf.DUMMYFUNCTION("""COMPUTED_VALUE"""),0)</f>
        <v>0</v>
      </c>
      <c r="H8">
        <f ca="1">IFERROR(__xludf.DUMMYFUNCTION("""COMPUTED_VALUE"""),1)</f>
        <v>1</v>
      </c>
      <c r="I8">
        <f ca="1">IFERROR(__xludf.DUMMYFUNCTION("""COMPUTED_VALUE"""),1)</f>
        <v>1</v>
      </c>
      <c r="J8">
        <f ca="1">IFERROR(__xludf.DUMMYFUNCTION("""COMPUTED_VALUE"""),1)</f>
        <v>1</v>
      </c>
      <c r="K8">
        <f ca="1">IFERROR(__xludf.DUMMYFUNCTION("""COMPUTED_VALUE"""),1)</f>
        <v>1</v>
      </c>
      <c r="L8">
        <f ca="1">IFERROR(__xludf.DUMMYFUNCTION("""COMPUTED_VALUE"""),1)</f>
        <v>1</v>
      </c>
      <c r="M8">
        <f ca="1">IFERROR(__xludf.DUMMYFUNCTION("""COMPUTED_VALUE"""),1)</f>
        <v>1</v>
      </c>
      <c r="N8">
        <f ca="1">IFERROR(__xludf.DUMMYFUNCTION("""COMPUTED_VALUE"""),1)</f>
        <v>1</v>
      </c>
      <c r="O8">
        <f ca="1">IFERROR(__xludf.DUMMYFUNCTION("""COMPUTED_VALUE"""),1)</f>
        <v>1</v>
      </c>
      <c r="P8">
        <f ca="1">IFERROR(__xludf.DUMMYFUNCTION("""COMPUTED_VALUE"""),0)</f>
        <v>0</v>
      </c>
      <c r="Q8">
        <f ca="1">IFERROR(__xludf.DUMMYFUNCTION("""COMPUTED_VALUE"""),9)</f>
        <v>9</v>
      </c>
      <c r="R8">
        <f ca="1">IFERROR(__xludf.DUMMYFUNCTION("""COMPUTED_VALUE"""),97)</f>
        <v>97</v>
      </c>
    </row>
    <row r="9" spans="1:18" x14ac:dyDescent="0.2">
      <c r="A9" t="str">
        <f ca="1">IFERROR(__xludf.DUMMYFUNCTION("""COMPUTED_VALUE"""),"Как-то так")</f>
        <v>Как-то так</v>
      </c>
      <c r="B9" t="str">
        <f ca="1">IFERROR(__xludf.DUMMYFUNCTION("""COMPUTED_VALUE"""),"Прага")</f>
        <v>Прага</v>
      </c>
      <c r="C9">
        <f ca="1">IFERROR(__xludf.DUMMYFUNCTION("""COMPUTED_VALUE"""),1)</f>
        <v>1</v>
      </c>
      <c r="D9">
        <f ca="1">IFERROR(__xludf.DUMMYFUNCTION("""COMPUTED_VALUE"""),8)</f>
        <v>8</v>
      </c>
      <c r="E9">
        <f ca="1">IFERROR(__xludf.DUMMYFUNCTION("""COMPUTED_VALUE"""),1)</f>
        <v>1</v>
      </c>
      <c r="F9">
        <f ca="1">IFERROR(__xludf.DUMMYFUNCTION("""COMPUTED_VALUE"""),1)</f>
        <v>1</v>
      </c>
      <c r="G9">
        <f ca="1">IFERROR(__xludf.DUMMYFUNCTION("""COMPUTED_VALUE"""),0)</f>
        <v>0</v>
      </c>
      <c r="H9">
        <f ca="1">IFERROR(__xludf.DUMMYFUNCTION("""COMPUTED_VALUE"""),0)</f>
        <v>0</v>
      </c>
      <c r="I9">
        <f ca="1">IFERROR(__xludf.DUMMYFUNCTION("""COMPUTED_VALUE"""),1)</f>
        <v>1</v>
      </c>
      <c r="J9">
        <f ca="1">IFERROR(__xludf.DUMMYFUNCTION("""COMPUTED_VALUE"""),1)</f>
        <v>1</v>
      </c>
      <c r="K9">
        <f ca="1">IFERROR(__xludf.DUMMYFUNCTION("""COMPUTED_VALUE"""),0)</f>
        <v>0</v>
      </c>
      <c r="L9">
        <f ca="1">IFERROR(__xludf.DUMMYFUNCTION("""COMPUTED_VALUE"""),1)</f>
        <v>1</v>
      </c>
      <c r="M9">
        <f ca="1">IFERROR(__xludf.DUMMYFUNCTION("""COMPUTED_VALUE"""),0)</f>
        <v>0</v>
      </c>
      <c r="N9">
        <f ca="1">IFERROR(__xludf.DUMMYFUNCTION("""COMPUTED_VALUE"""),1)</f>
        <v>1</v>
      </c>
      <c r="O9">
        <f ca="1">IFERROR(__xludf.DUMMYFUNCTION("""COMPUTED_VALUE"""),1)</f>
        <v>1</v>
      </c>
      <c r="P9">
        <f ca="1">IFERROR(__xludf.DUMMYFUNCTION("""COMPUTED_VALUE"""),1)</f>
        <v>1</v>
      </c>
      <c r="Q9">
        <f ca="1">IFERROR(__xludf.DUMMYFUNCTION("""COMPUTED_VALUE"""),8)</f>
        <v>8</v>
      </c>
      <c r="R9">
        <f ca="1">IFERROR(__xludf.DUMMYFUNCTION("""COMPUTED_VALUE"""),71)</f>
        <v>71</v>
      </c>
    </row>
    <row r="10" spans="1:18" x14ac:dyDescent="0.2">
      <c r="A10" t="str">
        <f ca="1">IFERROR(__xludf.DUMMYFUNCTION("""COMPUTED_VALUE"""),"Свидетели антидепрессантов")</f>
        <v>Свидетели антидепрессантов</v>
      </c>
      <c r="B10" t="str">
        <f ca="1">IFERROR(__xludf.DUMMYFUNCTION("""COMPUTED_VALUE"""),"Прага")</f>
        <v>Прага</v>
      </c>
      <c r="C10">
        <f ca="1">IFERROR(__xludf.DUMMYFUNCTION("""COMPUTED_VALUE"""),1)</f>
        <v>1</v>
      </c>
      <c r="D10">
        <f ca="1">IFERROR(__xludf.DUMMYFUNCTION("""COMPUTED_VALUE"""),9)</f>
        <v>9</v>
      </c>
      <c r="E10">
        <f ca="1">IFERROR(__xludf.DUMMYFUNCTION("""COMPUTED_VALUE"""),1)</f>
        <v>1</v>
      </c>
      <c r="F10">
        <f ca="1">IFERROR(__xludf.DUMMYFUNCTION("""COMPUTED_VALUE"""),1)</f>
        <v>1</v>
      </c>
      <c r="G10">
        <f ca="1">IFERROR(__xludf.DUMMYFUNCTION("""COMPUTED_VALUE"""),0)</f>
        <v>0</v>
      </c>
      <c r="H10">
        <f ca="1">IFERROR(__xludf.DUMMYFUNCTION("""COMPUTED_VALUE"""),0)</f>
        <v>0</v>
      </c>
      <c r="I10">
        <f ca="1">IFERROR(__xludf.DUMMYFUNCTION("""COMPUTED_VALUE"""),1)</f>
        <v>1</v>
      </c>
      <c r="J10">
        <f ca="1">IFERROR(__xludf.DUMMYFUNCTION("""COMPUTED_VALUE"""),1)</f>
        <v>1</v>
      </c>
      <c r="K10">
        <f ca="1">IFERROR(__xludf.DUMMYFUNCTION("""COMPUTED_VALUE"""),1)</f>
        <v>1</v>
      </c>
      <c r="L10">
        <f ca="1">IFERROR(__xludf.DUMMYFUNCTION("""COMPUTED_VALUE"""),1)</f>
        <v>1</v>
      </c>
      <c r="M10">
        <f ca="1">IFERROR(__xludf.DUMMYFUNCTION("""COMPUTED_VALUE"""),0)</f>
        <v>0</v>
      </c>
      <c r="N10">
        <f ca="1">IFERROR(__xludf.DUMMYFUNCTION("""COMPUTED_VALUE"""),1)</f>
        <v>1</v>
      </c>
      <c r="O10">
        <f ca="1">IFERROR(__xludf.DUMMYFUNCTION("""COMPUTED_VALUE"""),1)</f>
        <v>1</v>
      </c>
      <c r="P10">
        <f ca="1">IFERROR(__xludf.DUMMYFUNCTION("""COMPUTED_VALUE"""),0)</f>
        <v>0</v>
      </c>
      <c r="Q10">
        <f ca="1">IFERROR(__xludf.DUMMYFUNCTION("""COMPUTED_VALUE"""),8)</f>
        <v>8</v>
      </c>
      <c r="R10">
        <f ca="1">IFERROR(__xludf.DUMMYFUNCTION("""COMPUTED_VALUE"""),70)</f>
        <v>70</v>
      </c>
    </row>
    <row r="11" spans="1:18" x14ac:dyDescent="0.2">
      <c r="A11" t="str">
        <f ca="1">IFERROR(__xludf.DUMMYFUNCTION("""COMPUTED_VALUE"""),"Бавовна одной ладонью")</f>
        <v>Бавовна одной ладонью</v>
      </c>
      <c r="B11" t="str">
        <f ca="1">IFERROR(__xludf.DUMMYFUNCTION("""COMPUTED_VALUE"""),"сборная")</f>
        <v>сборная</v>
      </c>
      <c r="C11">
        <f ca="1">IFERROR(__xludf.DUMMYFUNCTION("""COMPUTED_VALUE"""),1)</f>
        <v>1</v>
      </c>
      <c r="D11">
        <f ca="1">IFERROR(__xludf.DUMMYFUNCTION("""COMPUTED_VALUE"""),10)</f>
        <v>10</v>
      </c>
      <c r="E11">
        <f ca="1">IFERROR(__xludf.DUMMYFUNCTION("""COMPUTED_VALUE"""),1)</f>
        <v>1</v>
      </c>
      <c r="F11">
        <f ca="1">IFERROR(__xludf.DUMMYFUNCTION("""COMPUTED_VALUE"""),1)</f>
        <v>1</v>
      </c>
      <c r="G11">
        <f ca="1">IFERROR(__xludf.DUMMYFUNCTION("""COMPUTED_VALUE"""),0)</f>
        <v>0</v>
      </c>
      <c r="H11">
        <f ca="1">IFERROR(__xludf.DUMMYFUNCTION("""COMPUTED_VALUE"""),1)</f>
        <v>1</v>
      </c>
      <c r="I11">
        <f ca="1">IFERROR(__xludf.DUMMYFUNCTION("""COMPUTED_VALUE"""),1)</f>
        <v>1</v>
      </c>
      <c r="J11">
        <f ca="1">IFERROR(__xludf.DUMMYFUNCTION("""COMPUTED_VALUE"""),1)</f>
        <v>1</v>
      </c>
      <c r="K11">
        <f ca="1">IFERROR(__xludf.DUMMYFUNCTION("""COMPUTED_VALUE"""),1)</f>
        <v>1</v>
      </c>
      <c r="L11">
        <f ca="1">IFERROR(__xludf.DUMMYFUNCTION("""COMPUTED_VALUE"""),1)</f>
        <v>1</v>
      </c>
      <c r="M11">
        <f ca="1">IFERROR(__xludf.DUMMYFUNCTION("""COMPUTED_VALUE"""),0)</f>
        <v>0</v>
      </c>
      <c r="N11">
        <f ca="1">IFERROR(__xludf.DUMMYFUNCTION("""COMPUTED_VALUE"""),1)</f>
        <v>1</v>
      </c>
      <c r="O11">
        <f ca="1">IFERROR(__xludf.DUMMYFUNCTION("""COMPUTED_VALUE"""),1)</f>
        <v>1</v>
      </c>
      <c r="P11">
        <f ca="1">IFERROR(__xludf.DUMMYFUNCTION("""COMPUTED_VALUE"""),0)</f>
        <v>0</v>
      </c>
      <c r="Q11">
        <f ca="1">IFERROR(__xludf.DUMMYFUNCTION("""COMPUTED_VALUE"""),9)</f>
        <v>9</v>
      </c>
      <c r="R11">
        <f ca="1">IFERROR(__xludf.DUMMYFUNCTION("""COMPUTED_VALUE"""),82)</f>
        <v>82</v>
      </c>
    </row>
    <row r="12" spans="1:18" x14ac:dyDescent="0.2">
      <c r="A12" t="str">
        <f ca="1">IFERROR(__xludf.DUMMYFUNCTION("""COMPUTED_VALUE"""),"Британская инквизиция")</f>
        <v>Британская инквизиция</v>
      </c>
      <c r="B12" t="str">
        <f ca="1">IFERROR(__xludf.DUMMYFUNCTION("""COMPUTED_VALUE"""),"Лондон")</f>
        <v>Лондон</v>
      </c>
      <c r="C12">
        <f ca="1">IFERROR(__xludf.DUMMYFUNCTION("""COMPUTED_VALUE"""),1)</f>
        <v>1</v>
      </c>
      <c r="D12">
        <f ca="1">IFERROR(__xludf.DUMMYFUNCTION("""COMPUTED_VALUE"""),11)</f>
        <v>11</v>
      </c>
      <c r="E12">
        <f ca="1">IFERROR(__xludf.DUMMYFUNCTION("""COMPUTED_VALUE"""),1)</f>
        <v>1</v>
      </c>
      <c r="F12">
        <f ca="1">IFERROR(__xludf.DUMMYFUNCTION("""COMPUTED_VALUE"""),1)</f>
        <v>1</v>
      </c>
      <c r="G12">
        <f ca="1">IFERROR(__xludf.DUMMYFUNCTION("""COMPUTED_VALUE"""),0)</f>
        <v>0</v>
      </c>
      <c r="H12">
        <f ca="1">IFERROR(__xludf.DUMMYFUNCTION("""COMPUTED_VALUE"""),1)</f>
        <v>1</v>
      </c>
      <c r="I12">
        <f ca="1">IFERROR(__xludf.DUMMYFUNCTION("""COMPUTED_VALUE"""),1)</f>
        <v>1</v>
      </c>
      <c r="J12">
        <f ca="1">IFERROR(__xludf.DUMMYFUNCTION("""COMPUTED_VALUE"""),1)</f>
        <v>1</v>
      </c>
      <c r="K12">
        <f ca="1">IFERROR(__xludf.DUMMYFUNCTION("""COMPUTED_VALUE"""),0)</f>
        <v>0</v>
      </c>
      <c r="L12">
        <f ca="1">IFERROR(__xludf.DUMMYFUNCTION("""COMPUTED_VALUE"""),1)</f>
        <v>1</v>
      </c>
      <c r="M12">
        <f ca="1">IFERROR(__xludf.DUMMYFUNCTION("""COMPUTED_VALUE"""),1)</f>
        <v>1</v>
      </c>
      <c r="N12">
        <f ca="1">IFERROR(__xludf.DUMMYFUNCTION("""COMPUTED_VALUE"""),1)</f>
        <v>1</v>
      </c>
      <c r="O12">
        <f ca="1">IFERROR(__xludf.DUMMYFUNCTION("""COMPUTED_VALUE"""),1)</f>
        <v>1</v>
      </c>
      <c r="P12">
        <f ca="1">IFERROR(__xludf.DUMMYFUNCTION("""COMPUTED_VALUE"""),0)</f>
        <v>0</v>
      </c>
      <c r="Q12">
        <f ca="1">IFERROR(__xludf.DUMMYFUNCTION("""COMPUTED_VALUE"""),9)</f>
        <v>9</v>
      </c>
      <c r="R12">
        <f ca="1">IFERROR(__xludf.DUMMYFUNCTION("""COMPUTED_VALUE"""),84)</f>
        <v>84</v>
      </c>
    </row>
    <row r="13" spans="1:18" x14ac:dyDescent="0.2">
      <c r="A13" t="str">
        <f ca="1">IFERROR(__xludf.DUMMYFUNCTION("""COMPUTED_VALUE"""),"В поисках мема")</f>
        <v>В поисках мема</v>
      </c>
      <c r="B13" t="str">
        <f ca="1">IFERROR(__xludf.DUMMYFUNCTION("""COMPUTED_VALUE"""),"Цюрих")</f>
        <v>Цюрих</v>
      </c>
      <c r="C13">
        <f ca="1">IFERROR(__xludf.DUMMYFUNCTION("""COMPUTED_VALUE"""),1)</f>
        <v>1</v>
      </c>
      <c r="D13">
        <f ca="1">IFERROR(__xludf.DUMMYFUNCTION("""COMPUTED_VALUE"""),12)</f>
        <v>12</v>
      </c>
      <c r="E13">
        <f ca="1">IFERROR(__xludf.DUMMYFUNCTION("""COMPUTED_VALUE"""),1)</f>
        <v>1</v>
      </c>
      <c r="F13">
        <f ca="1">IFERROR(__xludf.DUMMYFUNCTION("""COMPUTED_VALUE"""),1)</f>
        <v>1</v>
      </c>
      <c r="G13">
        <f ca="1">IFERROR(__xludf.DUMMYFUNCTION("""COMPUTED_VALUE"""),0)</f>
        <v>0</v>
      </c>
      <c r="H13">
        <f ca="1">IFERROR(__xludf.DUMMYFUNCTION("""COMPUTED_VALUE"""),1)</f>
        <v>1</v>
      </c>
      <c r="I13">
        <f ca="1">IFERROR(__xludf.DUMMYFUNCTION("""COMPUTED_VALUE"""),1)</f>
        <v>1</v>
      </c>
      <c r="J13">
        <f ca="1">IFERROR(__xludf.DUMMYFUNCTION("""COMPUTED_VALUE"""),1)</f>
        <v>1</v>
      </c>
      <c r="K13">
        <f ca="1">IFERROR(__xludf.DUMMYFUNCTION("""COMPUTED_VALUE"""),1)</f>
        <v>1</v>
      </c>
      <c r="L13">
        <f ca="1">IFERROR(__xludf.DUMMYFUNCTION("""COMPUTED_VALUE"""),1)</f>
        <v>1</v>
      </c>
      <c r="M13">
        <f ca="1">IFERROR(__xludf.DUMMYFUNCTION("""COMPUTED_VALUE"""),1)</f>
        <v>1</v>
      </c>
      <c r="N13">
        <f ca="1">IFERROR(__xludf.DUMMYFUNCTION("""COMPUTED_VALUE"""),1)</f>
        <v>1</v>
      </c>
      <c r="O13">
        <f ca="1">IFERROR(__xludf.DUMMYFUNCTION("""COMPUTED_VALUE"""),1)</f>
        <v>1</v>
      </c>
      <c r="P13">
        <f ca="1">IFERROR(__xludf.DUMMYFUNCTION("""COMPUTED_VALUE"""),1)</f>
        <v>1</v>
      </c>
      <c r="Q13">
        <f ca="1">IFERROR(__xludf.DUMMYFUNCTION("""COMPUTED_VALUE"""),11)</f>
        <v>11</v>
      </c>
      <c r="R13">
        <f ca="1">IFERROR(__xludf.DUMMYFUNCTION("""COMPUTED_VALUE"""),139)</f>
        <v>139</v>
      </c>
    </row>
    <row r="14" spans="1:18" x14ac:dyDescent="0.2">
      <c r="A14" t="str">
        <f ca="1">IFERROR(__xludf.DUMMYFUNCTION("""COMPUTED_VALUE"""),"Хы")</f>
        <v>Хы</v>
      </c>
      <c r="B14" t="str">
        <f ca="1">IFERROR(__xludf.DUMMYFUNCTION("""COMPUTED_VALUE"""),"Мюнхен")</f>
        <v>Мюнхен</v>
      </c>
      <c r="C14">
        <f ca="1">IFERROR(__xludf.DUMMYFUNCTION("""COMPUTED_VALUE"""),1)</f>
        <v>1</v>
      </c>
      <c r="D14">
        <f ca="1">IFERROR(__xludf.DUMMYFUNCTION("""COMPUTED_VALUE"""),13)</f>
        <v>13</v>
      </c>
      <c r="E14">
        <f ca="1">IFERROR(__xludf.DUMMYFUNCTION("""COMPUTED_VALUE"""),0)</f>
        <v>0</v>
      </c>
      <c r="F14">
        <f ca="1">IFERROR(__xludf.DUMMYFUNCTION("""COMPUTED_VALUE"""),1)</f>
        <v>1</v>
      </c>
      <c r="G14">
        <f ca="1">IFERROR(__xludf.DUMMYFUNCTION("""COMPUTED_VALUE"""),0)</f>
        <v>0</v>
      </c>
      <c r="H14">
        <f ca="1">IFERROR(__xludf.DUMMYFUNCTION("""COMPUTED_VALUE"""),1)</f>
        <v>1</v>
      </c>
      <c r="I14">
        <f ca="1">IFERROR(__xludf.DUMMYFUNCTION("""COMPUTED_VALUE"""),1)</f>
        <v>1</v>
      </c>
      <c r="J14">
        <f ca="1">IFERROR(__xludf.DUMMYFUNCTION("""COMPUTED_VALUE"""),1)</f>
        <v>1</v>
      </c>
      <c r="K14">
        <f ca="1">IFERROR(__xludf.DUMMYFUNCTION("""COMPUTED_VALUE"""),1)</f>
        <v>1</v>
      </c>
      <c r="L14">
        <f ca="1">IFERROR(__xludf.DUMMYFUNCTION("""COMPUTED_VALUE"""),1)</f>
        <v>1</v>
      </c>
      <c r="M14">
        <f ca="1">IFERROR(__xludf.DUMMYFUNCTION("""COMPUTED_VALUE"""),0)</f>
        <v>0</v>
      </c>
      <c r="N14">
        <f ca="1">IFERROR(__xludf.DUMMYFUNCTION("""COMPUTED_VALUE"""),1)</f>
        <v>1</v>
      </c>
      <c r="O14">
        <f ca="1">IFERROR(__xludf.DUMMYFUNCTION("""COMPUTED_VALUE"""),1)</f>
        <v>1</v>
      </c>
      <c r="P14">
        <f ca="1">IFERROR(__xludf.DUMMYFUNCTION("""COMPUTED_VALUE"""),0)</f>
        <v>0</v>
      </c>
      <c r="Q14">
        <f ca="1">IFERROR(__xludf.DUMMYFUNCTION("""COMPUTED_VALUE"""),8)</f>
        <v>8</v>
      </c>
      <c r="R14">
        <f ca="1">IFERROR(__xludf.DUMMYFUNCTION("""COMPUTED_VALUE"""),72)</f>
        <v>72</v>
      </c>
    </row>
    <row r="15" spans="1:18" x14ac:dyDescent="0.2">
      <c r="A15" t="str">
        <f ca="1">IFERROR(__xludf.DUMMYFUNCTION("""COMPUTED_VALUE"""),"Тёмный лес")</f>
        <v>Тёмный лес</v>
      </c>
      <c r="B15" t="str">
        <f ca="1">IFERROR(__xludf.DUMMYFUNCTION("""COMPUTED_VALUE"""),"Мюнхен")</f>
        <v>Мюнхен</v>
      </c>
      <c r="C15">
        <f ca="1">IFERROR(__xludf.DUMMYFUNCTION("""COMPUTED_VALUE"""),1)</f>
        <v>1</v>
      </c>
      <c r="D15">
        <f ca="1">IFERROR(__xludf.DUMMYFUNCTION("""COMPUTED_VALUE"""),14)</f>
        <v>14</v>
      </c>
      <c r="E15">
        <f ca="1">IFERROR(__xludf.DUMMYFUNCTION("""COMPUTED_VALUE"""),1)</f>
        <v>1</v>
      </c>
      <c r="F15">
        <f ca="1">IFERROR(__xludf.DUMMYFUNCTION("""COMPUTED_VALUE"""),1)</f>
        <v>1</v>
      </c>
      <c r="G15">
        <f ca="1">IFERROR(__xludf.DUMMYFUNCTION("""COMPUTED_VALUE"""),0)</f>
        <v>0</v>
      </c>
      <c r="H15">
        <f ca="1">IFERROR(__xludf.DUMMYFUNCTION("""COMPUTED_VALUE"""),1)</f>
        <v>1</v>
      </c>
      <c r="I15">
        <f ca="1">IFERROR(__xludf.DUMMYFUNCTION("""COMPUTED_VALUE"""),1)</f>
        <v>1</v>
      </c>
      <c r="J15">
        <f ca="1">IFERROR(__xludf.DUMMYFUNCTION("""COMPUTED_VALUE"""),1)</f>
        <v>1</v>
      </c>
      <c r="K15">
        <f ca="1">IFERROR(__xludf.DUMMYFUNCTION("""COMPUTED_VALUE"""),0)</f>
        <v>0</v>
      </c>
      <c r="L15">
        <f ca="1">IFERROR(__xludf.DUMMYFUNCTION("""COMPUTED_VALUE"""),1)</f>
        <v>1</v>
      </c>
      <c r="M15">
        <f ca="1">IFERROR(__xludf.DUMMYFUNCTION("""COMPUTED_VALUE"""),0)</f>
        <v>0</v>
      </c>
      <c r="N15">
        <f ca="1">IFERROR(__xludf.DUMMYFUNCTION("""COMPUTED_VALUE"""),1)</f>
        <v>1</v>
      </c>
      <c r="O15">
        <f ca="1">IFERROR(__xludf.DUMMYFUNCTION("""COMPUTED_VALUE"""),1)</f>
        <v>1</v>
      </c>
      <c r="P15">
        <f ca="1">IFERROR(__xludf.DUMMYFUNCTION("""COMPUTED_VALUE"""),0)</f>
        <v>0</v>
      </c>
      <c r="Q15">
        <f ca="1">IFERROR(__xludf.DUMMYFUNCTION("""COMPUTED_VALUE"""),8)</f>
        <v>8</v>
      </c>
      <c r="R15">
        <f ca="1">IFERROR(__xludf.DUMMYFUNCTION("""COMPUTED_VALUE"""),55)</f>
        <v>55</v>
      </c>
    </row>
    <row r="16" spans="1:18" x14ac:dyDescent="0.2">
      <c r="A16" t="str">
        <f ca="1">IFERROR(__xludf.DUMMYFUNCTION("""COMPUTED_VALUE"""),"Севрюга")</f>
        <v>Севрюга</v>
      </c>
      <c r="B16" t="str">
        <f ca="1">IFERROR(__xludf.DUMMYFUNCTION("""COMPUTED_VALUE"""),"сборная")</f>
        <v>сборная</v>
      </c>
      <c r="C16">
        <f ca="1">IFERROR(__xludf.DUMMYFUNCTION("""COMPUTED_VALUE"""),1)</f>
        <v>1</v>
      </c>
      <c r="D16">
        <f ca="1">IFERROR(__xludf.DUMMYFUNCTION("""COMPUTED_VALUE"""),15)</f>
        <v>15</v>
      </c>
      <c r="E16">
        <f ca="1">IFERROR(__xludf.DUMMYFUNCTION("""COMPUTED_VALUE"""),1)</f>
        <v>1</v>
      </c>
      <c r="F16">
        <f ca="1">IFERROR(__xludf.DUMMYFUNCTION("""COMPUTED_VALUE"""),1)</f>
        <v>1</v>
      </c>
      <c r="G16">
        <f ca="1">IFERROR(__xludf.DUMMYFUNCTION("""COMPUTED_VALUE"""),0)</f>
        <v>0</v>
      </c>
      <c r="H16">
        <f ca="1">IFERROR(__xludf.DUMMYFUNCTION("""COMPUTED_VALUE"""),1)</f>
        <v>1</v>
      </c>
      <c r="I16">
        <f ca="1">IFERROR(__xludf.DUMMYFUNCTION("""COMPUTED_VALUE"""),1)</f>
        <v>1</v>
      </c>
      <c r="J16">
        <f ca="1">IFERROR(__xludf.DUMMYFUNCTION("""COMPUTED_VALUE"""),1)</f>
        <v>1</v>
      </c>
      <c r="K16">
        <f ca="1">IFERROR(__xludf.DUMMYFUNCTION("""COMPUTED_VALUE"""),0)</f>
        <v>0</v>
      </c>
      <c r="L16">
        <f ca="1">IFERROR(__xludf.DUMMYFUNCTION("""COMPUTED_VALUE"""),1)</f>
        <v>1</v>
      </c>
      <c r="M16">
        <f ca="1">IFERROR(__xludf.DUMMYFUNCTION("""COMPUTED_VALUE"""),1)</f>
        <v>1</v>
      </c>
      <c r="N16">
        <f ca="1">IFERROR(__xludf.DUMMYFUNCTION("""COMPUTED_VALUE"""),1)</f>
        <v>1</v>
      </c>
      <c r="O16">
        <f ca="1">IFERROR(__xludf.DUMMYFUNCTION("""COMPUTED_VALUE"""),1)</f>
        <v>1</v>
      </c>
      <c r="P16">
        <f ca="1">IFERROR(__xludf.DUMMYFUNCTION("""COMPUTED_VALUE"""),0)</f>
        <v>0</v>
      </c>
      <c r="Q16">
        <f ca="1">IFERROR(__xludf.DUMMYFUNCTION("""COMPUTED_VALUE"""),9)</f>
        <v>9</v>
      </c>
      <c r="R16">
        <f ca="1">IFERROR(__xludf.DUMMYFUNCTION("""COMPUTED_VALUE"""),84)</f>
        <v>84</v>
      </c>
    </row>
    <row r="17" spans="1:18" x14ac:dyDescent="0.2">
      <c r="A17" t="str">
        <f ca="1">IFERROR(__xludf.DUMMYFUNCTION("""COMPUTED_VALUE"""),"или вася")</f>
        <v>или вася</v>
      </c>
      <c r="B17" t="str">
        <f ca="1">IFERROR(__xludf.DUMMYFUNCTION("""COMPUTED_VALUE"""),"Прага")</f>
        <v>Прага</v>
      </c>
      <c r="C17">
        <f ca="1">IFERROR(__xludf.DUMMYFUNCTION("""COMPUTED_VALUE"""),1)</f>
        <v>1</v>
      </c>
      <c r="D17">
        <f ca="1">IFERROR(__xludf.DUMMYFUNCTION("""COMPUTED_VALUE"""),16)</f>
        <v>16</v>
      </c>
      <c r="E17">
        <f ca="1">IFERROR(__xludf.DUMMYFUNCTION("""COMPUTED_VALUE"""),1)</f>
        <v>1</v>
      </c>
      <c r="F17">
        <f ca="1">IFERROR(__xludf.DUMMYFUNCTION("""COMPUTED_VALUE"""),0)</f>
        <v>0</v>
      </c>
      <c r="G17">
        <f ca="1">IFERROR(__xludf.DUMMYFUNCTION("""COMPUTED_VALUE"""),0)</f>
        <v>0</v>
      </c>
      <c r="H17">
        <f ca="1">IFERROR(__xludf.DUMMYFUNCTION("""COMPUTED_VALUE"""),1)</f>
        <v>1</v>
      </c>
      <c r="I17">
        <f ca="1">IFERROR(__xludf.DUMMYFUNCTION("""COMPUTED_VALUE"""),1)</f>
        <v>1</v>
      </c>
      <c r="J17">
        <f ca="1">IFERROR(__xludf.DUMMYFUNCTION("""COMPUTED_VALUE"""),0)</f>
        <v>0</v>
      </c>
      <c r="K17">
        <f ca="1">IFERROR(__xludf.DUMMYFUNCTION("""COMPUTED_VALUE"""),0)</f>
        <v>0</v>
      </c>
      <c r="L17">
        <f ca="1">IFERROR(__xludf.DUMMYFUNCTION("""COMPUTED_VALUE"""),0)</f>
        <v>0</v>
      </c>
      <c r="M17">
        <f ca="1">IFERROR(__xludf.DUMMYFUNCTION("""COMPUTED_VALUE"""),0)</f>
        <v>0</v>
      </c>
      <c r="N17">
        <f ca="1">IFERROR(__xludf.DUMMYFUNCTION("""COMPUTED_VALUE"""),1)</f>
        <v>1</v>
      </c>
      <c r="O17">
        <f ca="1">IFERROR(__xludf.DUMMYFUNCTION("""COMPUTED_VALUE"""),1)</f>
        <v>1</v>
      </c>
      <c r="P17">
        <f ca="1">IFERROR(__xludf.DUMMYFUNCTION("""COMPUTED_VALUE"""),0)</f>
        <v>0</v>
      </c>
      <c r="Q17">
        <f ca="1">IFERROR(__xludf.DUMMYFUNCTION("""COMPUTED_VALUE"""),5)</f>
        <v>5</v>
      </c>
      <c r="R17">
        <f ca="1">IFERROR(__xludf.DUMMYFUNCTION("""COMPUTED_VALUE"""),28)</f>
        <v>28</v>
      </c>
    </row>
    <row r="18" spans="1:18" x14ac:dyDescent="0.2">
      <c r="A18" t="str">
        <f ca="1">IFERROR(__xludf.DUMMYFUNCTION("""COMPUTED_VALUE"""),"Бристольская Шкала")</f>
        <v>Бристольская Шкала</v>
      </c>
      <c r="B18" t="str">
        <f ca="1">IFERROR(__xludf.DUMMYFUNCTION("""COMPUTED_VALUE"""),"Хайфа")</f>
        <v>Хайфа</v>
      </c>
      <c r="C18">
        <f ca="1">IFERROR(__xludf.DUMMYFUNCTION("""COMPUTED_VALUE"""),1)</f>
        <v>1</v>
      </c>
      <c r="D18">
        <f ca="1">IFERROR(__xludf.DUMMYFUNCTION("""COMPUTED_VALUE"""),17)</f>
        <v>17</v>
      </c>
      <c r="E18">
        <f ca="1">IFERROR(__xludf.DUMMYFUNCTION("""COMPUTED_VALUE"""),1)</f>
        <v>1</v>
      </c>
      <c r="F18">
        <f ca="1">IFERROR(__xludf.DUMMYFUNCTION("""COMPUTED_VALUE"""),1)</f>
        <v>1</v>
      </c>
      <c r="G18">
        <f ca="1">IFERROR(__xludf.DUMMYFUNCTION("""COMPUTED_VALUE"""),0)</f>
        <v>0</v>
      </c>
      <c r="H18">
        <f ca="1">IFERROR(__xludf.DUMMYFUNCTION("""COMPUTED_VALUE"""),1)</f>
        <v>1</v>
      </c>
      <c r="I18">
        <f ca="1">IFERROR(__xludf.DUMMYFUNCTION("""COMPUTED_VALUE"""),1)</f>
        <v>1</v>
      </c>
      <c r="J18">
        <f ca="1">IFERROR(__xludf.DUMMYFUNCTION("""COMPUTED_VALUE"""),1)</f>
        <v>1</v>
      </c>
      <c r="K18">
        <f ca="1">IFERROR(__xludf.DUMMYFUNCTION("""COMPUTED_VALUE"""),0)</f>
        <v>0</v>
      </c>
      <c r="L18">
        <f ca="1">IFERROR(__xludf.DUMMYFUNCTION("""COMPUTED_VALUE"""),1)</f>
        <v>1</v>
      </c>
      <c r="M18">
        <f ca="1">IFERROR(__xludf.DUMMYFUNCTION("""COMPUTED_VALUE"""),0)</f>
        <v>0</v>
      </c>
      <c r="N18">
        <f ca="1">IFERROR(__xludf.DUMMYFUNCTION("""COMPUTED_VALUE"""),1)</f>
        <v>1</v>
      </c>
      <c r="O18">
        <f ca="1">IFERROR(__xludf.DUMMYFUNCTION("""COMPUTED_VALUE"""),1)</f>
        <v>1</v>
      </c>
      <c r="P18">
        <f ca="1">IFERROR(__xludf.DUMMYFUNCTION("""COMPUTED_VALUE"""),0)</f>
        <v>0</v>
      </c>
      <c r="Q18">
        <f ca="1">IFERROR(__xludf.DUMMYFUNCTION("""COMPUTED_VALUE"""),8)</f>
        <v>8</v>
      </c>
      <c r="R18">
        <f ca="1">IFERROR(__xludf.DUMMYFUNCTION("""COMPUTED_VALUE"""),55)</f>
        <v>55</v>
      </c>
    </row>
    <row r="19" spans="1:18" x14ac:dyDescent="0.2">
      <c r="A19" t="str">
        <f ca="1">IFERROR(__xludf.DUMMYFUNCTION("""COMPUTED_VALUE"""),"ВЕСЛО")</f>
        <v>ВЕСЛО</v>
      </c>
      <c r="B19" t="str">
        <f ca="1">IFERROR(__xludf.DUMMYFUNCTION("""COMPUTED_VALUE"""),"Вена")</f>
        <v>Вена</v>
      </c>
      <c r="C19">
        <f ca="1">IFERROR(__xludf.DUMMYFUNCTION("""COMPUTED_VALUE"""),1)</f>
        <v>1</v>
      </c>
      <c r="D19">
        <f ca="1">IFERROR(__xludf.DUMMYFUNCTION("""COMPUTED_VALUE"""),18)</f>
        <v>18</v>
      </c>
      <c r="E19">
        <f ca="1">IFERROR(__xludf.DUMMYFUNCTION("""COMPUTED_VALUE"""),1)</f>
        <v>1</v>
      </c>
      <c r="F19">
        <f ca="1">IFERROR(__xludf.DUMMYFUNCTION("""COMPUTED_VALUE"""),0)</f>
        <v>0</v>
      </c>
      <c r="G19">
        <f ca="1">IFERROR(__xludf.DUMMYFUNCTION("""COMPUTED_VALUE"""),0)</f>
        <v>0</v>
      </c>
      <c r="H19">
        <f ca="1">IFERROR(__xludf.DUMMYFUNCTION("""COMPUTED_VALUE"""),0)</f>
        <v>0</v>
      </c>
      <c r="I19">
        <f ca="1">IFERROR(__xludf.DUMMYFUNCTION("""COMPUTED_VALUE"""),1)</f>
        <v>1</v>
      </c>
      <c r="J19">
        <f ca="1">IFERROR(__xludf.DUMMYFUNCTION("""COMPUTED_VALUE"""),1)</f>
        <v>1</v>
      </c>
      <c r="K19">
        <f ca="1">IFERROR(__xludf.DUMMYFUNCTION("""COMPUTED_VALUE"""),0)</f>
        <v>0</v>
      </c>
      <c r="L19">
        <f ca="1">IFERROR(__xludf.DUMMYFUNCTION("""COMPUTED_VALUE"""),0)</f>
        <v>0</v>
      </c>
      <c r="M19">
        <f ca="1">IFERROR(__xludf.DUMMYFUNCTION("""COMPUTED_VALUE"""),0)</f>
        <v>0</v>
      </c>
      <c r="N19">
        <f ca="1">IFERROR(__xludf.DUMMYFUNCTION("""COMPUTED_VALUE"""),1)</f>
        <v>1</v>
      </c>
      <c r="O19">
        <f ca="1">IFERROR(__xludf.DUMMYFUNCTION("""COMPUTED_VALUE"""),1)</f>
        <v>1</v>
      </c>
      <c r="P19">
        <f ca="1">IFERROR(__xludf.DUMMYFUNCTION("""COMPUTED_VALUE"""),1)</f>
        <v>1</v>
      </c>
      <c r="Q19">
        <f ca="1">IFERROR(__xludf.DUMMYFUNCTION("""COMPUTED_VALUE"""),6)</f>
        <v>6</v>
      </c>
      <c r="R19">
        <f ca="1">IFERROR(__xludf.DUMMYFUNCTION("""COMPUTED_VALUE"""),50)</f>
        <v>50</v>
      </c>
    </row>
    <row r="20" spans="1:18" x14ac:dyDescent="0.2">
      <c r="A20" t="str">
        <f ca="1">IFERROR(__xludf.DUMMYFUNCTION("""COMPUTED_VALUE"""),"Гимназия имени Сруликов")</f>
        <v>Гимназия имени Сруликов</v>
      </c>
      <c r="B20" t="str">
        <f ca="1">IFERROR(__xludf.DUMMYFUNCTION("""COMPUTED_VALUE"""),"Краков")</f>
        <v>Краков</v>
      </c>
      <c r="C20">
        <f ca="1">IFERROR(__xludf.DUMMYFUNCTION("""COMPUTED_VALUE"""),1)</f>
        <v>1</v>
      </c>
      <c r="D20">
        <f ca="1">IFERROR(__xludf.DUMMYFUNCTION("""COMPUTED_VALUE"""),19)</f>
        <v>19</v>
      </c>
      <c r="E20">
        <f ca="1">IFERROR(__xludf.DUMMYFUNCTION("""COMPUTED_VALUE"""),1)</f>
        <v>1</v>
      </c>
      <c r="F20">
        <f ca="1">IFERROR(__xludf.DUMMYFUNCTION("""COMPUTED_VALUE"""),1)</f>
        <v>1</v>
      </c>
      <c r="G20">
        <f ca="1">IFERROR(__xludf.DUMMYFUNCTION("""COMPUTED_VALUE"""),0)</f>
        <v>0</v>
      </c>
      <c r="H20">
        <f ca="1">IFERROR(__xludf.DUMMYFUNCTION("""COMPUTED_VALUE"""),1)</f>
        <v>1</v>
      </c>
      <c r="I20">
        <f ca="1">IFERROR(__xludf.DUMMYFUNCTION("""COMPUTED_VALUE"""),1)</f>
        <v>1</v>
      </c>
      <c r="J20">
        <f ca="1">IFERROR(__xludf.DUMMYFUNCTION("""COMPUTED_VALUE"""),1)</f>
        <v>1</v>
      </c>
      <c r="K20">
        <f ca="1">IFERROR(__xludf.DUMMYFUNCTION("""COMPUTED_VALUE"""),1)</f>
        <v>1</v>
      </c>
      <c r="L20">
        <f ca="1">IFERROR(__xludf.DUMMYFUNCTION("""COMPUTED_VALUE"""),1)</f>
        <v>1</v>
      </c>
      <c r="M20">
        <f ca="1">IFERROR(__xludf.DUMMYFUNCTION("""COMPUTED_VALUE"""),0)</f>
        <v>0</v>
      </c>
      <c r="N20">
        <f ca="1">IFERROR(__xludf.DUMMYFUNCTION("""COMPUTED_VALUE"""),1)</f>
        <v>1</v>
      </c>
      <c r="O20">
        <f ca="1">IFERROR(__xludf.DUMMYFUNCTION("""COMPUTED_VALUE"""),1)</f>
        <v>1</v>
      </c>
      <c r="P20">
        <f ca="1">IFERROR(__xludf.DUMMYFUNCTION("""COMPUTED_VALUE"""),1)</f>
        <v>1</v>
      </c>
      <c r="Q20">
        <f ca="1">IFERROR(__xludf.DUMMYFUNCTION("""COMPUTED_VALUE"""),10)</f>
        <v>10</v>
      </c>
      <c r="R20">
        <f ca="1">IFERROR(__xludf.DUMMYFUNCTION("""COMPUTED_VALUE"""),110)</f>
        <v>110</v>
      </c>
    </row>
    <row r="21" spans="1:18" x14ac:dyDescent="0.2">
      <c r="A21" t="str">
        <f ca="1">IFERROR(__xludf.DUMMYFUNCTION("""COMPUTED_VALUE"""),"X-promt")</f>
        <v>X-promt</v>
      </c>
      <c r="B21" t="str">
        <f ca="1">IFERROR(__xludf.DUMMYFUNCTION("""COMPUTED_VALUE"""),"Рига")</f>
        <v>Рига</v>
      </c>
      <c r="C21">
        <f ca="1">IFERROR(__xludf.DUMMYFUNCTION("""COMPUTED_VALUE"""),1)</f>
        <v>1</v>
      </c>
      <c r="D21">
        <f ca="1">IFERROR(__xludf.DUMMYFUNCTION("""COMPUTED_VALUE"""),20)</f>
        <v>20</v>
      </c>
      <c r="E21">
        <f ca="1">IFERROR(__xludf.DUMMYFUNCTION("""COMPUTED_VALUE"""),1)</f>
        <v>1</v>
      </c>
      <c r="F21">
        <f ca="1">IFERROR(__xludf.DUMMYFUNCTION("""COMPUTED_VALUE"""),1)</f>
        <v>1</v>
      </c>
      <c r="G21">
        <f ca="1">IFERROR(__xludf.DUMMYFUNCTION("""COMPUTED_VALUE"""),0)</f>
        <v>0</v>
      </c>
      <c r="H21">
        <f ca="1">IFERROR(__xludf.DUMMYFUNCTION("""COMPUTED_VALUE"""),1)</f>
        <v>1</v>
      </c>
      <c r="I21">
        <f ca="1">IFERROR(__xludf.DUMMYFUNCTION("""COMPUTED_VALUE"""),1)</f>
        <v>1</v>
      </c>
      <c r="J21">
        <f ca="1">IFERROR(__xludf.DUMMYFUNCTION("""COMPUTED_VALUE"""),0)</f>
        <v>0</v>
      </c>
      <c r="K21">
        <f ca="1">IFERROR(__xludf.DUMMYFUNCTION("""COMPUTED_VALUE"""),0)</f>
        <v>0</v>
      </c>
      <c r="L21">
        <f ca="1">IFERROR(__xludf.DUMMYFUNCTION("""COMPUTED_VALUE"""),1)</f>
        <v>1</v>
      </c>
      <c r="M21">
        <f ca="1">IFERROR(__xludf.DUMMYFUNCTION("""COMPUTED_VALUE"""),0)</f>
        <v>0</v>
      </c>
      <c r="N21">
        <f ca="1">IFERROR(__xludf.DUMMYFUNCTION("""COMPUTED_VALUE"""),1)</f>
        <v>1</v>
      </c>
      <c r="O21">
        <f ca="1">IFERROR(__xludf.DUMMYFUNCTION("""COMPUTED_VALUE"""),1)</f>
        <v>1</v>
      </c>
      <c r="P21">
        <f ca="1">IFERROR(__xludf.DUMMYFUNCTION("""COMPUTED_VALUE"""),0)</f>
        <v>0</v>
      </c>
      <c r="Q21">
        <f ca="1">IFERROR(__xludf.DUMMYFUNCTION("""COMPUTED_VALUE"""),7)</f>
        <v>7</v>
      </c>
      <c r="R21">
        <f ca="1">IFERROR(__xludf.DUMMYFUNCTION("""COMPUTED_VALUE"""),49)</f>
        <v>49</v>
      </c>
    </row>
    <row r="22" spans="1:18" x14ac:dyDescent="0.2">
      <c r="A22" t="str">
        <f ca="1">IFERROR(__xludf.DUMMYFUNCTION("""COMPUTED_VALUE"""),"Большая команда")</f>
        <v>Большая команда</v>
      </c>
      <c r="B22" t="str">
        <f ca="1">IFERROR(__xludf.DUMMYFUNCTION("""COMPUTED_VALUE"""),"Карлсруэ")</f>
        <v>Карлсруэ</v>
      </c>
      <c r="C22">
        <f ca="1">IFERROR(__xludf.DUMMYFUNCTION("""COMPUTED_VALUE"""),1)</f>
        <v>1</v>
      </c>
      <c r="D22">
        <f ca="1">IFERROR(__xludf.DUMMYFUNCTION("""COMPUTED_VALUE"""),21)</f>
        <v>21</v>
      </c>
      <c r="E22">
        <f ca="1">IFERROR(__xludf.DUMMYFUNCTION("""COMPUTED_VALUE"""),0)</f>
        <v>0</v>
      </c>
      <c r="F22">
        <f ca="1">IFERROR(__xludf.DUMMYFUNCTION("""COMPUTED_VALUE"""),0)</f>
        <v>0</v>
      </c>
      <c r="G22">
        <f ca="1">IFERROR(__xludf.DUMMYFUNCTION("""COMPUTED_VALUE"""),0)</f>
        <v>0</v>
      </c>
      <c r="H22">
        <f ca="1">IFERROR(__xludf.DUMMYFUNCTION("""COMPUTED_VALUE"""),0)</f>
        <v>0</v>
      </c>
      <c r="I22">
        <f ca="1">IFERROR(__xludf.DUMMYFUNCTION("""COMPUTED_VALUE"""),1)</f>
        <v>1</v>
      </c>
      <c r="J22">
        <f ca="1">IFERROR(__xludf.DUMMYFUNCTION("""COMPUTED_VALUE"""),1)</f>
        <v>1</v>
      </c>
      <c r="K22">
        <f ca="1">IFERROR(__xludf.DUMMYFUNCTION("""COMPUTED_VALUE"""),1)</f>
        <v>1</v>
      </c>
      <c r="L22">
        <f ca="1">IFERROR(__xludf.DUMMYFUNCTION("""COMPUTED_VALUE"""),1)</f>
        <v>1</v>
      </c>
      <c r="M22">
        <f ca="1">IFERROR(__xludf.DUMMYFUNCTION("""COMPUTED_VALUE"""),0)</f>
        <v>0</v>
      </c>
      <c r="N22">
        <f ca="1">IFERROR(__xludf.DUMMYFUNCTION("""COMPUTED_VALUE"""),1)</f>
        <v>1</v>
      </c>
      <c r="O22">
        <f ca="1">IFERROR(__xludf.DUMMYFUNCTION("""COMPUTED_VALUE"""),1)</f>
        <v>1</v>
      </c>
      <c r="P22">
        <f ca="1">IFERROR(__xludf.DUMMYFUNCTION("""COMPUTED_VALUE"""),1)</f>
        <v>1</v>
      </c>
      <c r="Q22">
        <f ca="1">IFERROR(__xludf.DUMMYFUNCTION("""COMPUTED_VALUE"""),7)</f>
        <v>7</v>
      </c>
      <c r="R22">
        <f ca="1">IFERROR(__xludf.DUMMYFUNCTION("""COMPUTED_VALUE"""),74)</f>
        <v>74</v>
      </c>
    </row>
    <row r="23" spans="1:18" x14ac:dyDescent="0.2">
      <c r="A23" t="str">
        <f ca="1">IFERROR(__xludf.DUMMYFUNCTION("""COMPUTED_VALUE"""),"Так получилось")</f>
        <v>Так получилось</v>
      </c>
      <c r="B23" t="str">
        <f ca="1">IFERROR(__xludf.DUMMYFUNCTION("""COMPUTED_VALUE"""),"Дюссельдорф")</f>
        <v>Дюссельдорф</v>
      </c>
      <c r="C23">
        <f ca="1">IFERROR(__xludf.DUMMYFUNCTION("""COMPUTED_VALUE"""),1)</f>
        <v>1</v>
      </c>
      <c r="D23">
        <f ca="1">IFERROR(__xludf.DUMMYFUNCTION("""COMPUTED_VALUE"""),22)</f>
        <v>22</v>
      </c>
      <c r="E23">
        <f ca="1">IFERROR(__xludf.DUMMYFUNCTION("""COMPUTED_VALUE"""),0)</f>
        <v>0</v>
      </c>
      <c r="F23">
        <f ca="1">IFERROR(__xludf.DUMMYFUNCTION("""COMPUTED_VALUE"""),1)</f>
        <v>1</v>
      </c>
      <c r="G23">
        <f ca="1">IFERROR(__xludf.DUMMYFUNCTION("""COMPUTED_VALUE"""),0)</f>
        <v>0</v>
      </c>
      <c r="H23">
        <f ca="1">IFERROR(__xludf.DUMMYFUNCTION("""COMPUTED_VALUE"""),0)</f>
        <v>0</v>
      </c>
      <c r="I23">
        <f ca="1">IFERROR(__xludf.DUMMYFUNCTION("""COMPUTED_VALUE"""),1)</f>
        <v>1</v>
      </c>
      <c r="J23">
        <f ca="1">IFERROR(__xludf.DUMMYFUNCTION("""COMPUTED_VALUE"""),1)</f>
        <v>1</v>
      </c>
      <c r="K23">
        <f ca="1">IFERROR(__xludf.DUMMYFUNCTION("""COMPUTED_VALUE"""),0)</f>
        <v>0</v>
      </c>
      <c r="L23">
        <f ca="1">IFERROR(__xludf.DUMMYFUNCTION("""COMPUTED_VALUE"""),1)</f>
        <v>1</v>
      </c>
      <c r="M23">
        <f ca="1">IFERROR(__xludf.DUMMYFUNCTION("""COMPUTED_VALUE"""),0)</f>
        <v>0</v>
      </c>
      <c r="N23">
        <f ca="1">IFERROR(__xludf.DUMMYFUNCTION("""COMPUTED_VALUE"""),1)</f>
        <v>1</v>
      </c>
      <c r="O23">
        <f ca="1">IFERROR(__xludf.DUMMYFUNCTION("""COMPUTED_VALUE"""),1)</f>
        <v>1</v>
      </c>
      <c r="P23">
        <f ca="1">IFERROR(__xludf.DUMMYFUNCTION("""COMPUTED_VALUE"""),0)</f>
        <v>0</v>
      </c>
      <c r="Q23">
        <f ca="1">IFERROR(__xludf.DUMMYFUNCTION("""COMPUTED_VALUE"""),6)</f>
        <v>6</v>
      </c>
      <c r="R23">
        <f ca="1">IFERROR(__xludf.DUMMYFUNCTION("""COMPUTED_VALUE"""),33)</f>
        <v>33</v>
      </c>
    </row>
    <row r="24" spans="1:18" x14ac:dyDescent="0.2">
      <c r="A24" t="str">
        <f ca="1">IFERROR(__xludf.DUMMYFUNCTION("""COMPUTED_VALUE"""),"Savage")</f>
        <v>Savage</v>
      </c>
      <c r="B24" t="str">
        <f ca="1">IFERROR(__xludf.DUMMYFUNCTION("""COMPUTED_VALUE"""),"Кишинев")</f>
        <v>Кишинев</v>
      </c>
      <c r="C24">
        <f ca="1">IFERROR(__xludf.DUMMYFUNCTION("""COMPUTED_VALUE"""),1)</f>
        <v>1</v>
      </c>
      <c r="D24">
        <f ca="1">IFERROR(__xludf.DUMMYFUNCTION("""COMPUTED_VALUE"""),23)</f>
        <v>23</v>
      </c>
      <c r="E24">
        <f ca="1">IFERROR(__xludf.DUMMYFUNCTION("""COMPUTED_VALUE"""),1)</f>
        <v>1</v>
      </c>
      <c r="F24">
        <f ca="1">IFERROR(__xludf.DUMMYFUNCTION("""COMPUTED_VALUE"""),1)</f>
        <v>1</v>
      </c>
      <c r="G24">
        <f ca="1">IFERROR(__xludf.DUMMYFUNCTION("""COMPUTED_VALUE"""),0)</f>
        <v>0</v>
      </c>
      <c r="H24">
        <f ca="1">IFERROR(__xludf.DUMMYFUNCTION("""COMPUTED_VALUE"""),1)</f>
        <v>1</v>
      </c>
      <c r="I24">
        <f ca="1">IFERROR(__xludf.DUMMYFUNCTION("""COMPUTED_VALUE"""),1)</f>
        <v>1</v>
      </c>
      <c r="J24">
        <f ca="1">IFERROR(__xludf.DUMMYFUNCTION("""COMPUTED_VALUE"""),1)</f>
        <v>1</v>
      </c>
      <c r="K24">
        <f ca="1">IFERROR(__xludf.DUMMYFUNCTION("""COMPUTED_VALUE"""),0)</f>
        <v>0</v>
      </c>
      <c r="L24">
        <f ca="1">IFERROR(__xludf.DUMMYFUNCTION("""COMPUTED_VALUE"""),1)</f>
        <v>1</v>
      </c>
      <c r="M24">
        <f ca="1">IFERROR(__xludf.DUMMYFUNCTION("""COMPUTED_VALUE"""),0)</f>
        <v>0</v>
      </c>
      <c r="N24">
        <f ca="1">IFERROR(__xludf.DUMMYFUNCTION("""COMPUTED_VALUE"""),1)</f>
        <v>1</v>
      </c>
      <c r="O24">
        <f ca="1">IFERROR(__xludf.DUMMYFUNCTION("""COMPUTED_VALUE"""),1)</f>
        <v>1</v>
      </c>
      <c r="P24">
        <f ca="1">IFERROR(__xludf.DUMMYFUNCTION("""COMPUTED_VALUE"""),0)</f>
        <v>0</v>
      </c>
      <c r="Q24">
        <f ca="1">IFERROR(__xludf.DUMMYFUNCTION("""COMPUTED_VALUE"""),8)</f>
        <v>8</v>
      </c>
      <c r="R24">
        <f ca="1">IFERROR(__xludf.DUMMYFUNCTION("""COMPUTED_VALUE"""),55)</f>
        <v>55</v>
      </c>
    </row>
    <row r="25" spans="1:18" x14ac:dyDescent="0.2">
      <c r="A25" t="str">
        <f ca="1">IFERROR(__xludf.DUMMYFUNCTION("""COMPUTED_VALUE"""),"Пурурум")</f>
        <v>Пурурум</v>
      </c>
      <c r="B25" t="str">
        <f ca="1">IFERROR(__xludf.DUMMYFUNCTION("""COMPUTED_VALUE"""),"Нюрнберг")</f>
        <v>Нюрнберг</v>
      </c>
      <c r="C25">
        <f ca="1">IFERROR(__xludf.DUMMYFUNCTION("""COMPUTED_VALUE"""),1)</f>
        <v>1</v>
      </c>
      <c r="D25">
        <f ca="1">IFERROR(__xludf.DUMMYFUNCTION("""COMPUTED_VALUE"""),24)</f>
        <v>24</v>
      </c>
      <c r="E25">
        <f ca="1">IFERROR(__xludf.DUMMYFUNCTION("""COMPUTED_VALUE"""),1)</f>
        <v>1</v>
      </c>
      <c r="F25">
        <f ca="1">IFERROR(__xludf.DUMMYFUNCTION("""COMPUTED_VALUE"""),1)</f>
        <v>1</v>
      </c>
      <c r="G25">
        <f ca="1">IFERROR(__xludf.DUMMYFUNCTION("""COMPUTED_VALUE"""),0)</f>
        <v>0</v>
      </c>
      <c r="H25">
        <f ca="1">IFERROR(__xludf.DUMMYFUNCTION("""COMPUTED_VALUE"""),1)</f>
        <v>1</v>
      </c>
      <c r="I25">
        <f ca="1">IFERROR(__xludf.DUMMYFUNCTION("""COMPUTED_VALUE"""),1)</f>
        <v>1</v>
      </c>
      <c r="J25">
        <f ca="1">IFERROR(__xludf.DUMMYFUNCTION("""COMPUTED_VALUE"""),1)</f>
        <v>1</v>
      </c>
      <c r="K25">
        <f ca="1">IFERROR(__xludf.DUMMYFUNCTION("""COMPUTED_VALUE"""),0)</f>
        <v>0</v>
      </c>
      <c r="L25">
        <f ca="1">IFERROR(__xludf.DUMMYFUNCTION("""COMPUTED_VALUE"""),1)</f>
        <v>1</v>
      </c>
      <c r="M25">
        <f ca="1">IFERROR(__xludf.DUMMYFUNCTION("""COMPUTED_VALUE"""),0)</f>
        <v>0</v>
      </c>
      <c r="N25">
        <f ca="1">IFERROR(__xludf.DUMMYFUNCTION("""COMPUTED_VALUE"""),1)</f>
        <v>1</v>
      </c>
      <c r="O25">
        <f ca="1">IFERROR(__xludf.DUMMYFUNCTION("""COMPUTED_VALUE"""),1)</f>
        <v>1</v>
      </c>
      <c r="P25">
        <f ca="1">IFERROR(__xludf.DUMMYFUNCTION("""COMPUTED_VALUE"""),0)</f>
        <v>0</v>
      </c>
      <c r="Q25">
        <f ca="1">IFERROR(__xludf.DUMMYFUNCTION("""COMPUTED_VALUE"""),8)</f>
        <v>8</v>
      </c>
      <c r="R25">
        <f ca="1">IFERROR(__xludf.DUMMYFUNCTION("""COMPUTED_VALUE"""),55)</f>
        <v>55</v>
      </c>
    </row>
    <row r="26" spans="1:18" x14ac:dyDescent="0.2">
      <c r="A26" t="str">
        <f ca="1">IFERROR(__xludf.DUMMYFUNCTION("""COMPUTED_VALUE"""),"Закон Этлиба")</f>
        <v>Закон Этлиба</v>
      </c>
      <c r="B26" t="str">
        <f ca="1">IFERROR(__xludf.DUMMYFUNCTION("""COMPUTED_VALUE"""),"Таллинн ")</f>
        <v xml:space="preserve">Таллинн </v>
      </c>
      <c r="C26">
        <f ca="1">IFERROR(__xludf.DUMMYFUNCTION("""COMPUTED_VALUE"""),1)</f>
        <v>1</v>
      </c>
      <c r="D26">
        <f ca="1">IFERROR(__xludf.DUMMYFUNCTION("""COMPUTED_VALUE"""),25)</f>
        <v>25</v>
      </c>
      <c r="E26">
        <f ca="1">IFERROR(__xludf.DUMMYFUNCTION("""COMPUTED_VALUE"""),1)</f>
        <v>1</v>
      </c>
      <c r="F26">
        <f ca="1">IFERROR(__xludf.DUMMYFUNCTION("""COMPUTED_VALUE"""),1)</f>
        <v>1</v>
      </c>
      <c r="G26">
        <f ca="1">IFERROR(__xludf.DUMMYFUNCTION("""COMPUTED_VALUE"""),0)</f>
        <v>0</v>
      </c>
      <c r="H26">
        <f ca="1">IFERROR(__xludf.DUMMYFUNCTION("""COMPUTED_VALUE"""),0)</f>
        <v>0</v>
      </c>
      <c r="I26">
        <f ca="1">IFERROR(__xludf.DUMMYFUNCTION("""COMPUTED_VALUE"""),1)</f>
        <v>1</v>
      </c>
      <c r="J26">
        <f ca="1">IFERROR(__xludf.DUMMYFUNCTION("""COMPUTED_VALUE"""),1)</f>
        <v>1</v>
      </c>
      <c r="K26">
        <f ca="1">IFERROR(__xludf.DUMMYFUNCTION("""COMPUTED_VALUE"""),0)</f>
        <v>0</v>
      </c>
      <c r="L26">
        <f ca="1">IFERROR(__xludf.DUMMYFUNCTION("""COMPUTED_VALUE"""),1)</f>
        <v>1</v>
      </c>
      <c r="M26">
        <f ca="1">IFERROR(__xludf.DUMMYFUNCTION("""COMPUTED_VALUE"""),0)</f>
        <v>0</v>
      </c>
      <c r="N26">
        <f ca="1">IFERROR(__xludf.DUMMYFUNCTION("""COMPUTED_VALUE"""),1)</f>
        <v>1</v>
      </c>
      <c r="O26">
        <f ca="1">IFERROR(__xludf.DUMMYFUNCTION("""COMPUTED_VALUE"""),1)</f>
        <v>1</v>
      </c>
      <c r="P26">
        <f ca="1">IFERROR(__xludf.DUMMYFUNCTION("""COMPUTED_VALUE"""),1)</f>
        <v>1</v>
      </c>
      <c r="Q26">
        <f ca="1">IFERROR(__xludf.DUMMYFUNCTION("""COMPUTED_VALUE"""),8)</f>
        <v>8</v>
      </c>
      <c r="R26">
        <f ca="1">IFERROR(__xludf.DUMMYFUNCTION("""COMPUTED_VALUE"""),71)</f>
        <v>71</v>
      </c>
    </row>
    <row r="27" spans="1:18" x14ac:dyDescent="0.2">
      <c r="A27" t="str">
        <f ca="1">IFERROR(__xludf.DUMMYFUNCTION("""COMPUTED_VALUE"""),"Проверено")</f>
        <v>Проверено</v>
      </c>
      <c r="B27" t="str">
        <f ca="1">IFERROR(__xludf.DUMMYFUNCTION("""COMPUTED_VALUE"""),"сборная")</f>
        <v>сборная</v>
      </c>
      <c r="C27">
        <f ca="1">IFERROR(__xludf.DUMMYFUNCTION("""COMPUTED_VALUE"""),1)</f>
        <v>1</v>
      </c>
      <c r="D27">
        <f ca="1">IFERROR(__xludf.DUMMYFUNCTION("""COMPUTED_VALUE"""),26)</f>
        <v>26</v>
      </c>
      <c r="E27">
        <f ca="1">IFERROR(__xludf.DUMMYFUNCTION("""COMPUTED_VALUE"""),1)</f>
        <v>1</v>
      </c>
      <c r="F27">
        <f ca="1">IFERROR(__xludf.DUMMYFUNCTION("""COMPUTED_VALUE"""),0)</f>
        <v>0</v>
      </c>
      <c r="G27">
        <f ca="1">IFERROR(__xludf.DUMMYFUNCTION("""COMPUTED_VALUE"""),0)</f>
        <v>0</v>
      </c>
      <c r="H27">
        <f ca="1">IFERROR(__xludf.DUMMYFUNCTION("""COMPUTED_VALUE"""),1)</f>
        <v>1</v>
      </c>
      <c r="I27">
        <f ca="1">IFERROR(__xludf.DUMMYFUNCTION("""COMPUTED_VALUE"""),1)</f>
        <v>1</v>
      </c>
      <c r="J27">
        <f ca="1">IFERROR(__xludf.DUMMYFUNCTION("""COMPUTED_VALUE"""),1)</f>
        <v>1</v>
      </c>
      <c r="K27">
        <f ca="1">IFERROR(__xludf.DUMMYFUNCTION("""COMPUTED_VALUE"""),1)</f>
        <v>1</v>
      </c>
      <c r="L27">
        <f ca="1">IFERROR(__xludf.DUMMYFUNCTION("""COMPUTED_VALUE"""),1)</f>
        <v>1</v>
      </c>
      <c r="M27">
        <f ca="1">IFERROR(__xludf.DUMMYFUNCTION("""COMPUTED_VALUE"""),1)</f>
        <v>1</v>
      </c>
      <c r="N27">
        <f ca="1">IFERROR(__xludf.DUMMYFUNCTION("""COMPUTED_VALUE"""),1)</f>
        <v>1</v>
      </c>
      <c r="O27">
        <f ca="1">IFERROR(__xludf.DUMMYFUNCTION("""COMPUTED_VALUE"""),0)</f>
        <v>0</v>
      </c>
      <c r="P27">
        <f ca="1">IFERROR(__xludf.DUMMYFUNCTION("""COMPUTED_VALUE"""),0)</f>
        <v>0</v>
      </c>
      <c r="Q27">
        <f ca="1">IFERROR(__xludf.DUMMYFUNCTION("""COMPUTED_VALUE"""),8)</f>
        <v>8</v>
      </c>
      <c r="R27">
        <f ca="1">IFERROR(__xludf.DUMMYFUNCTION("""COMPUTED_VALUE"""),94)</f>
        <v>94</v>
      </c>
    </row>
    <row r="28" spans="1:18" x14ac:dyDescent="0.2">
      <c r="A28" t="str">
        <f ca="1">IFERROR(__xludf.DUMMYFUNCTION("""COMPUTED_VALUE"""),"Игрунки")</f>
        <v>Игрунки</v>
      </c>
      <c r="B28" t="str">
        <f ca="1">IFERROR(__xludf.DUMMYFUNCTION("""COMPUTED_VALUE"""),"сборная")</f>
        <v>сборная</v>
      </c>
      <c r="C28">
        <f ca="1">IFERROR(__xludf.DUMMYFUNCTION("""COMPUTED_VALUE"""),1)</f>
        <v>1</v>
      </c>
      <c r="D28">
        <f ca="1">IFERROR(__xludf.DUMMYFUNCTION("""COMPUTED_VALUE"""),27)</f>
        <v>27</v>
      </c>
      <c r="E28">
        <f ca="1">IFERROR(__xludf.DUMMYFUNCTION("""COMPUTED_VALUE"""),1)</f>
        <v>1</v>
      </c>
      <c r="F28">
        <f ca="1">IFERROR(__xludf.DUMMYFUNCTION("""COMPUTED_VALUE"""),1)</f>
        <v>1</v>
      </c>
      <c r="G28">
        <f ca="1">IFERROR(__xludf.DUMMYFUNCTION("""COMPUTED_VALUE"""),0)</f>
        <v>0</v>
      </c>
      <c r="H28">
        <f ca="1">IFERROR(__xludf.DUMMYFUNCTION("""COMPUTED_VALUE"""),1)</f>
        <v>1</v>
      </c>
      <c r="I28">
        <f ca="1">IFERROR(__xludf.DUMMYFUNCTION("""COMPUTED_VALUE"""),1)</f>
        <v>1</v>
      </c>
      <c r="J28">
        <f ca="1">IFERROR(__xludf.DUMMYFUNCTION("""COMPUTED_VALUE"""),1)</f>
        <v>1</v>
      </c>
      <c r="K28">
        <f ca="1">IFERROR(__xludf.DUMMYFUNCTION("""COMPUTED_VALUE"""),0)</f>
        <v>0</v>
      </c>
      <c r="L28">
        <f ca="1">IFERROR(__xludf.DUMMYFUNCTION("""COMPUTED_VALUE"""),1)</f>
        <v>1</v>
      </c>
      <c r="M28">
        <f ca="1">IFERROR(__xludf.DUMMYFUNCTION("""COMPUTED_VALUE"""),0)</f>
        <v>0</v>
      </c>
      <c r="N28">
        <f ca="1">IFERROR(__xludf.DUMMYFUNCTION("""COMPUTED_VALUE"""),1)</f>
        <v>1</v>
      </c>
      <c r="O28">
        <f ca="1">IFERROR(__xludf.DUMMYFUNCTION("""COMPUTED_VALUE"""),1)</f>
        <v>1</v>
      </c>
      <c r="P28">
        <f ca="1">IFERROR(__xludf.DUMMYFUNCTION("""COMPUTED_VALUE"""),0)</f>
        <v>0</v>
      </c>
      <c r="Q28">
        <f ca="1">IFERROR(__xludf.DUMMYFUNCTION("""COMPUTED_VALUE"""),8)</f>
        <v>8</v>
      </c>
      <c r="R28">
        <f ca="1">IFERROR(__xludf.DUMMYFUNCTION("""COMPUTED_VALUE"""),55)</f>
        <v>55</v>
      </c>
    </row>
    <row r="29" spans="1:18" x14ac:dyDescent="0.2">
      <c r="A29" t="str">
        <f ca="1">IFERROR(__xludf.DUMMYFUNCTION("""COMPUTED_VALUE"""),"Бесславные Краснолюдки")</f>
        <v>Бесславные Краснолюдки</v>
      </c>
      <c r="B29" t="str">
        <f ca="1">IFERROR(__xludf.DUMMYFUNCTION("""COMPUTED_VALUE"""),"Вроцлав")</f>
        <v>Вроцлав</v>
      </c>
      <c r="C29">
        <f ca="1">IFERROR(__xludf.DUMMYFUNCTION("""COMPUTED_VALUE"""),1)</f>
        <v>1</v>
      </c>
      <c r="D29">
        <f ca="1">IFERROR(__xludf.DUMMYFUNCTION("""COMPUTED_VALUE"""),28)</f>
        <v>28</v>
      </c>
      <c r="E29">
        <f ca="1">IFERROR(__xludf.DUMMYFUNCTION("""COMPUTED_VALUE"""),0)</f>
        <v>0</v>
      </c>
      <c r="F29">
        <f ca="1">IFERROR(__xludf.DUMMYFUNCTION("""COMPUTED_VALUE"""),1)</f>
        <v>1</v>
      </c>
      <c r="G29">
        <f ca="1">IFERROR(__xludf.DUMMYFUNCTION("""COMPUTED_VALUE"""),0)</f>
        <v>0</v>
      </c>
      <c r="H29">
        <f ca="1">IFERROR(__xludf.DUMMYFUNCTION("""COMPUTED_VALUE"""),0)</f>
        <v>0</v>
      </c>
      <c r="I29">
        <f ca="1">IFERROR(__xludf.DUMMYFUNCTION("""COMPUTED_VALUE"""),1)</f>
        <v>1</v>
      </c>
      <c r="J29">
        <f ca="1">IFERROR(__xludf.DUMMYFUNCTION("""COMPUTED_VALUE"""),1)</f>
        <v>1</v>
      </c>
      <c r="K29">
        <f ca="1">IFERROR(__xludf.DUMMYFUNCTION("""COMPUTED_VALUE"""),0)</f>
        <v>0</v>
      </c>
      <c r="L29">
        <f ca="1">IFERROR(__xludf.DUMMYFUNCTION("""COMPUTED_VALUE"""),1)</f>
        <v>1</v>
      </c>
      <c r="M29">
        <f ca="1">IFERROR(__xludf.DUMMYFUNCTION("""COMPUTED_VALUE"""),1)</f>
        <v>1</v>
      </c>
      <c r="N29">
        <f ca="1">IFERROR(__xludf.DUMMYFUNCTION("""COMPUTED_VALUE"""),1)</f>
        <v>1</v>
      </c>
      <c r="O29">
        <f ca="1">IFERROR(__xludf.DUMMYFUNCTION("""COMPUTED_VALUE"""),1)</f>
        <v>1</v>
      </c>
      <c r="P29">
        <f ca="1">IFERROR(__xludf.DUMMYFUNCTION("""COMPUTED_VALUE"""),1)</f>
        <v>1</v>
      </c>
      <c r="Q29">
        <f ca="1">IFERROR(__xludf.DUMMYFUNCTION("""COMPUTED_VALUE"""),8)</f>
        <v>8</v>
      </c>
      <c r="R29">
        <f ca="1">IFERROR(__xludf.DUMMYFUNCTION("""COMPUTED_VALUE"""),90)</f>
        <v>90</v>
      </c>
    </row>
    <row r="30" spans="1:18" x14ac:dyDescent="0.2">
      <c r="A30" t="str">
        <f ca="1">IFERROR(__xludf.DUMMYFUNCTION("""COMPUTED_VALUE"""),"Мы-6")</f>
        <v>Мы-6</v>
      </c>
      <c r="B30" t="str">
        <f ca="1">IFERROR(__xludf.DUMMYFUNCTION("""COMPUTED_VALUE"""),"Хельсинки")</f>
        <v>Хельсинки</v>
      </c>
      <c r="C30">
        <f ca="1">IFERROR(__xludf.DUMMYFUNCTION("""COMPUTED_VALUE"""),1)</f>
        <v>1</v>
      </c>
      <c r="D30">
        <f ca="1">IFERROR(__xludf.DUMMYFUNCTION("""COMPUTED_VALUE"""),29)</f>
        <v>29</v>
      </c>
      <c r="E30">
        <f ca="1">IFERROR(__xludf.DUMMYFUNCTION("""COMPUTED_VALUE"""),1)</f>
        <v>1</v>
      </c>
      <c r="F30">
        <f ca="1">IFERROR(__xludf.DUMMYFUNCTION("""COMPUTED_VALUE"""),0)</f>
        <v>0</v>
      </c>
      <c r="G30">
        <f ca="1">IFERROR(__xludf.DUMMYFUNCTION("""COMPUTED_VALUE"""),0)</f>
        <v>0</v>
      </c>
      <c r="H30">
        <f ca="1">IFERROR(__xludf.DUMMYFUNCTION("""COMPUTED_VALUE"""),1)</f>
        <v>1</v>
      </c>
      <c r="I30">
        <f ca="1">IFERROR(__xludf.DUMMYFUNCTION("""COMPUTED_VALUE"""),1)</f>
        <v>1</v>
      </c>
      <c r="J30">
        <f ca="1">IFERROR(__xludf.DUMMYFUNCTION("""COMPUTED_VALUE"""),1)</f>
        <v>1</v>
      </c>
      <c r="K30">
        <f ca="1">IFERROR(__xludf.DUMMYFUNCTION("""COMPUTED_VALUE"""),0)</f>
        <v>0</v>
      </c>
      <c r="L30">
        <f ca="1">IFERROR(__xludf.DUMMYFUNCTION("""COMPUTED_VALUE"""),0)</f>
        <v>0</v>
      </c>
      <c r="M30">
        <f ca="1">IFERROR(__xludf.DUMMYFUNCTION("""COMPUTED_VALUE"""),0)</f>
        <v>0</v>
      </c>
      <c r="N30">
        <f ca="1">IFERROR(__xludf.DUMMYFUNCTION("""COMPUTED_VALUE"""),1)</f>
        <v>1</v>
      </c>
      <c r="O30">
        <f ca="1">IFERROR(__xludf.DUMMYFUNCTION("""COMPUTED_VALUE"""),0)</f>
        <v>0</v>
      </c>
      <c r="P30">
        <f ca="1">IFERROR(__xludf.DUMMYFUNCTION("""COMPUTED_VALUE"""),1)</f>
        <v>1</v>
      </c>
      <c r="Q30">
        <f ca="1">IFERROR(__xludf.DUMMYFUNCTION("""COMPUTED_VALUE"""),6)</f>
        <v>6</v>
      </c>
      <c r="R30">
        <f ca="1">IFERROR(__xludf.DUMMYFUNCTION("""COMPUTED_VALUE"""),59)</f>
        <v>59</v>
      </c>
    </row>
    <row r="31" spans="1:18" x14ac:dyDescent="0.2">
      <c r="A31" t="str">
        <f ca="1">IFERROR(__xludf.DUMMYFUNCTION("""COMPUTED_VALUE"""),"Polish Space Marines")</f>
        <v>Polish Space Marines</v>
      </c>
      <c r="B31" t="str">
        <f ca="1">IFERROR(__xludf.DUMMYFUNCTION("""COMPUTED_VALUE"""),"Краков")</f>
        <v>Краков</v>
      </c>
      <c r="C31">
        <f ca="1">IFERROR(__xludf.DUMMYFUNCTION("""COMPUTED_VALUE"""),1)</f>
        <v>1</v>
      </c>
      <c r="D31">
        <f ca="1">IFERROR(__xludf.DUMMYFUNCTION("""COMPUTED_VALUE"""),30)</f>
        <v>30</v>
      </c>
      <c r="E31">
        <f ca="1">IFERROR(__xludf.DUMMYFUNCTION("""COMPUTED_VALUE"""),0)</f>
        <v>0</v>
      </c>
      <c r="F31">
        <f ca="1">IFERROR(__xludf.DUMMYFUNCTION("""COMPUTED_VALUE"""),1)</f>
        <v>1</v>
      </c>
      <c r="G31">
        <f ca="1">IFERROR(__xludf.DUMMYFUNCTION("""COMPUTED_VALUE"""),0)</f>
        <v>0</v>
      </c>
      <c r="H31">
        <f ca="1">IFERROR(__xludf.DUMMYFUNCTION("""COMPUTED_VALUE"""),1)</f>
        <v>1</v>
      </c>
      <c r="I31">
        <f ca="1">IFERROR(__xludf.DUMMYFUNCTION("""COMPUTED_VALUE"""),1)</f>
        <v>1</v>
      </c>
      <c r="J31">
        <f ca="1">IFERROR(__xludf.DUMMYFUNCTION("""COMPUTED_VALUE"""),1)</f>
        <v>1</v>
      </c>
      <c r="K31">
        <f ca="1">IFERROR(__xludf.DUMMYFUNCTION("""COMPUTED_VALUE"""),0)</f>
        <v>0</v>
      </c>
      <c r="L31">
        <f ca="1">IFERROR(__xludf.DUMMYFUNCTION("""COMPUTED_VALUE"""),1)</f>
        <v>1</v>
      </c>
      <c r="M31">
        <f ca="1">IFERROR(__xludf.DUMMYFUNCTION("""COMPUTED_VALUE"""),1)</f>
        <v>1</v>
      </c>
      <c r="N31">
        <f ca="1">IFERROR(__xludf.DUMMYFUNCTION("""COMPUTED_VALUE"""),1)</f>
        <v>1</v>
      </c>
      <c r="O31">
        <f ca="1">IFERROR(__xludf.DUMMYFUNCTION("""COMPUTED_VALUE"""),1)</f>
        <v>1</v>
      </c>
      <c r="P31">
        <f ca="1">IFERROR(__xludf.DUMMYFUNCTION("""COMPUTED_VALUE"""),0)</f>
        <v>0</v>
      </c>
      <c r="Q31">
        <f ca="1">IFERROR(__xludf.DUMMYFUNCTION("""COMPUTED_VALUE"""),8)</f>
        <v>8</v>
      </c>
      <c r="R31">
        <f ca="1">IFERROR(__xludf.DUMMYFUNCTION("""COMPUTED_VALUE"""),74)</f>
        <v>74</v>
      </c>
    </row>
    <row r="32" spans="1:18" x14ac:dyDescent="0.2">
      <c r="A32" t="str">
        <f ca="1">IFERROR(__xludf.DUMMYFUNCTION("""COMPUTED_VALUE"""),"Кортизолушка")</f>
        <v>Кортизолушка</v>
      </c>
      <c r="B32" t="str">
        <f ca="1">IFERROR(__xludf.DUMMYFUNCTION("""COMPUTED_VALUE"""),"Берлин")</f>
        <v>Берлин</v>
      </c>
      <c r="C32">
        <f ca="1">IFERROR(__xludf.DUMMYFUNCTION("""COMPUTED_VALUE"""),1)</f>
        <v>1</v>
      </c>
      <c r="D32">
        <f ca="1">IFERROR(__xludf.DUMMYFUNCTION("""COMPUTED_VALUE"""),31)</f>
        <v>31</v>
      </c>
      <c r="E32">
        <f ca="1">IFERROR(__xludf.DUMMYFUNCTION("""COMPUTED_VALUE"""),1)</f>
        <v>1</v>
      </c>
      <c r="F32">
        <f ca="1">IFERROR(__xludf.DUMMYFUNCTION("""COMPUTED_VALUE"""),1)</f>
        <v>1</v>
      </c>
      <c r="G32">
        <f ca="1">IFERROR(__xludf.DUMMYFUNCTION("""COMPUTED_VALUE"""),0)</f>
        <v>0</v>
      </c>
      <c r="H32">
        <f ca="1">IFERROR(__xludf.DUMMYFUNCTION("""COMPUTED_VALUE"""),1)</f>
        <v>1</v>
      </c>
      <c r="I32">
        <f ca="1">IFERROR(__xludf.DUMMYFUNCTION("""COMPUTED_VALUE"""),1)</f>
        <v>1</v>
      </c>
      <c r="J32">
        <f ca="1">IFERROR(__xludf.DUMMYFUNCTION("""COMPUTED_VALUE"""),1)</f>
        <v>1</v>
      </c>
      <c r="K32">
        <f ca="1">IFERROR(__xludf.DUMMYFUNCTION("""COMPUTED_VALUE"""),0)</f>
        <v>0</v>
      </c>
      <c r="L32">
        <f ca="1">IFERROR(__xludf.DUMMYFUNCTION("""COMPUTED_VALUE"""),1)</f>
        <v>1</v>
      </c>
      <c r="M32">
        <f ca="1">IFERROR(__xludf.DUMMYFUNCTION("""COMPUTED_VALUE"""),0)</f>
        <v>0</v>
      </c>
      <c r="N32">
        <f ca="1">IFERROR(__xludf.DUMMYFUNCTION("""COMPUTED_VALUE"""),1)</f>
        <v>1</v>
      </c>
      <c r="O32">
        <f ca="1">IFERROR(__xludf.DUMMYFUNCTION("""COMPUTED_VALUE"""),1)</f>
        <v>1</v>
      </c>
      <c r="P32">
        <f ca="1">IFERROR(__xludf.DUMMYFUNCTION("""COMPUTED_VALUE"""),1)</f>
        <v>1</v>
      </c>
      <c r="Q32">
        <f ca="1">IFERROR(__xludf.DUMMYFUNCTION("""COMPUTED_VALUE"""),9)</f>
        <v>9</v>
      </c>
      <c r="R32">
        <f ca="1">IFERROR(__xludf.DUMMYFUNCTION("""COMPUTED_VALUE"""),83)</f>
        <v>83</v>
      </c>
    </row>
    <row r="33" spans="1:18" x14ac:dyDescent="0.2">
      <c r="A33" t="str">
        <f ca="1">IFERROR(__xludf.DUMMYFUNCTION("""COMPUTED_VALUE"""),"Слишком много знали")</f>
        <v>Слишком много знали</v>
      </c>
      <c r="B33" t="str">
        <f ca="1">IFERROR(__xludf.DUMMYFUNCTION("""COMPUTED_VALUE"""),"Прага")</f>
        <v>Прага</v>
      </c>
      <c r="C33">
        <f ca="1">IFERROR(__xludf.DUMMYFUNCTION("""COMPUTED_VALUE"""),1)</f>
        <v>1</v>
      </c>
      <c r="D33">
        <f ca="1">IFERROR(__xludf.DUMMYFUNCTION("""COMPUTED_VALUE"""),32)</f>
        <v>32</v>
      </c>
      <c r="E33">
        <f ca="1">IFERROR(__xludf.DUMMYFUNCTION("""COMPUTED_VALUE"""),0)</f>
        <v>0</v>
      </c>
      <c r="F33">
        <f ca="1">IFERROR(__xludf.DUMMYFUNCTION("""COMPUTED_VALUE"""),0)</f>
        <v>0</v>
      </c>
      <c r="G33">
        <f ca="1">IFERROR(__xludf.DUMMYFUNCTION("""COMPUTED_VALUE"""),0)</f>
        <v>0</v>
      </c>
      <c r="H33">
        <f ca="1">IFERROR(__xludf.DUMMYFUNCTION("""COMPUTED_VALUE"""),0)</f>
        <v>0</v>
      </c>
      <c r="I33">
        <f ca="1">IFERROR(__xludf.DUMMYFUNCTION("""COMPUTED_VALUE"""),1)</f>
        <v>1</v>
      </c>
      <c r="J33">
        <f ca="1">IFERROR(__xludf.DUMMYFUNCTION("""COMPUTED_VALUE"""),1)</f>
        <v>1</v>
      </c>
      <c r="K33">
        <f ca="1">IFERROR(__xludf.DUMMYFUNCTION("""COMPUTED_VALUE"""),1)</f>
        <v>1</v>
      </c>
      <c r="L33">
        <f ca="1">IFERROR(__xludf.DUMMYFUNCTION("""COMPUTED_VALUE"""),0)</f>
        <v>0</v>
      </c>
      <c r="M33">
        <f ca="1">IFERROR(__xludf.DUMMYFUNCTION("""COMPUTED_VALUE"""),0)</f>
        <v>0</v>
      </c>
      <c r="N33">
        <f ca="1">IFERROR(__xludf.DUMMYFUNCTION("""COMPUTED_VALUE"""),1)</f>
        <v>1</v>
      </c>
      <c r="O33">
        <f ca="1">IFERROR(__xludf.DUMMYFUNCTION("""COMPUTED_VALUE"""),1)</f>
        <v>1</v>
      </c>
      <c r="P33">
        <f ca="1">IFERROR(__xludf.DUMMYFUNCTION("""COMPUTED_VALUE"""),0)</f>
        <v>0</v>
      </c>
      <c r="Q33">
        <f ca="1">IFERROR(__xludf.DUMMYFUNCTION("""COMPUTED_VALUE"""),5)</f>
        <v>5</v>
      </c>
      <c r="R33">
        <f ca="1">IFERROR(__xludf.DUMMYFUNCTION("""COMPUTED_VALUE"""),39)</f>
        <v>39</v>
      </c>
    </row>
    <row r="34" spans="1:18" x14ac:dyDescent="0.2">
      <c r="A34" t="str">
        <f ca="1">IFERROR(__xludf.DUMMYFUNCTION("""COMPUTED_VALUE"""),"Гринфилд, Массачусетс")</f>
        <v>Гринфилд, Массачусетс</v>
      </c>
      <c r="B34" t="str">
        <f ca="1">IFERROR(__xludf.DUMMYFUNCTION("""COMPUTED_VALUE"""),"Берлин")</f>
        <v>Берлин</v>
      </c>
      <c r="C34">
        <f ca="1">IFERROR(__xludf.DUMMYFUNCTION("""COMPUTED_VALUE"""),1)</f>
        <v>1</v>
      </c>
      <c r="D34">
        <f ca="1">IFERROR(__xludf.DUMMYFUNCTION("""COMPUTED_VALUE"""),33)</f>
        <v>33</v>
      </c>
      <c r="E34">
        <f ca="1">IFERROR(__xludf.DUMMYFUNCTION("""COMPUTED_VALUE"""),1)</f>
        <v>1</v>
      </c>
      <c r="F34">
        <f ca="1">IFERROR(__xludf.DUMMYFUNCTION("""COMPUTED_VALUE"""),1)</f>
        <v>1</v>
      </c>
      <c r="G34">
        <f ca="1">IFERROR(__xludf.DUMMYFUNCTION("""COMPUTED_VALUE"""),0)</f>
        <v>0</v>
      </c>
      <c r="H34">
        <f ca="1">IFERROR(__xludf.DUMMYFUNCTION("""COMPUTED_VALUE"""),1)</f>
        <v>1</v>
      </c>
      <c r="I34">
        <f ca="1">IFERROR(__xludf.DUMMYFUNCTION("""COMPUTED_VALUE"""),1)</f>
        <v>1</v>
      </c>
      <c r="J34">
        <f ca="1">IFERROR(__xludf.DUMMYFUNCTION("""COMPUTED_VALUE"""),1)</f>
        <v>1</v>
      </c>
      <c r="K34">
        <f ca="1">IFERROR(__xludf.DUMMYFUNCTION("""COMPUTED_VALUE"""),0)</f>
        <v>0</v>
      </c>
      <c r="L34">
        <f ca="1">IFERROR(__xludf.DUMMYFUNCTION("""COMPUTED_VALUE"""),1)</f>
        <v>1</v>
      </c>
      <c r="M34">
        <f ca="1">IFERROR(__xludf.DUMMYFUNCTION("""COMPUTED_VALUE"""),0)</f>
        <v>0</v>
      </c>
      <c r="N34">
        <f ca="1">IFERROR(__xludf.DUMMYFUNCTION("""COMPUTED_VALUE"""),1)</f>
        <v>1</v>
      </c>
      <c r="O34">
        <f ca="1">IFERROR(__xludf.DUMMYFUNCTION("""COMPUTED_VALUE"""),1)</f>
        <v>1</v>
      </c>
      <c r="P34">
        <f ca="1">IFERROR(__xludf.DUMMYFUNCTION("""COMPUTED_VALUE"""),0)</f>
        <v>0</v>
      </c>
      <c r="Q34">
        <f ca="1">IFERROR(__xludf.DUMMYFUNCTION("""COMPUTED_VALUE"""),8)</f>
        <v>8</v>
      </c>
      <c r="R34">
        <f ca="1">IFERROR(__xludf.DUMMYFUNCTION("""COMPUTED_VALUE"""),55)</f>
        <v>55</v>
      </c>
    </row>
    <row r="35" spans="1:18" x14ac:dyDescent="0.2">
      <c r="A35" t="str">
        <f ca="1">IFERROR(__xludf.DUMMYFUNCTION("""COMPUTED_VALUE"""),"Авось")</f>
        <v>Авось</v>
      </c>
      <c r="B35" t="str">
        <f ca="1">IFERROR(__xludf.DUMMYFUNCTION("""COMPUTED_VALUE"""),"Дортмунд")</f>
        <v>Дортмунд</v>
      </c>
      <c r="C35">
        <f ca="1">IFERROR(__xludf.DUMMYFUNCTION("""COMPUTED_VALUE"""),1)</f>
        <v>1</v>
      </c>
      <c r="D35">
        <f ca="1">IFERROR(__xludf.DUMMYFUNCTION("""COMPUTED_VALUE"""),34)</f>
        <v>34</v>
      </c>
      <c r="E35">
        <f ca="1">IFERROR(__xludf.DUMMYFUNCTION("""COMPUTED_VALUE"""),1)</f>
        <v>1</v>
      </c>
      <c r="F35">
        <f ca="1">IFERROR(__xludf.DUMMYFUNCTION("""COMPUTED_VALUE"""),0)</f>
        <v>0</v>
      </c>
      <c r="G35">
        <f ca="1">IFERROR(__xludf.DUMMYFUNCTION("""COMPUTED_VALUE"""),0)</f>
        <v>0</v>
      </c>
      <c r="H35">
        <f ca="1">IFERROR(__xludf.DUMMYFUNCTION("""COMPUTED_VALUE"""),1)</f>
        <v>1</v>
      </c>
      <c r="I35">
        <f ca="1">IFERROR(__xludf.DUMMYFUNCTION("""COMPUTED_VALUE"""),1)</f>
        <v>1</v>
      </c>
      <c r="J35">
        <f ca="1">IFERROR(__xludf.DUMMYFUNCTION("""COMPUTED_VALUE"""),0)</f>
        <v>0</v>
      </c>
      <c r="K35">
        <f ca="1">IFERROR(__xludf.DUMMYFUNCTION("""COMPUTED_VALUE"""),0)</f>
        <v>0</v>
      </c>
      <c r="L35">
        <f ca="1">IFERROR(__xludf.DUMMYFUNCTION("""COMPUTED_VALUE"""),1)</f>
        <v>1</v>
      </c>
      <c r="M35">
        <f ca="1">IFERROR(__xludf.DUMMYFUNCTION("""COMPUTED_VALUE"""),0)</f>
        <v>0</v>
      </c>
      <c r="N35">
        <f ca="1">IFERROR(__xludf.DUMMYFUNCTION("""COMPUTED_VALUE"""),1)</f>
        <v>1</v>
      </c>
      <c r="O35">
        <f ca="1">IFERROR(__xludf.DUMMYFUNCTION("""COMPUTED_VALUE"""),1)</f>
        <v>1</v>
      </c>
      <c r="P35">
        <f ca="1">IFERROR(__xludf.DUMMYFUNCTION("""COMPUTED_VALUE"""),1)</f>
        <v>1</v>
      </c>
      <c r="Q35">
        <f ca="1">IFERROR(__xludf.DUMMYFUNCTION("""COMPUTED_VALUE"""),7)</f>
        <v>7</v>
      </c>
      <c r="R35">
        <f ca="1">IFERROR(__xludf.DUMMYFUNCTION("""COMPUTED_VALUE"""),63)</f>
        <v>63</v>
      </c>
    </row>
    <row r="36" spans="1:18" x14ac:dyDescent="0.2">
      <c r="A36" t="str">
        <f ca="1">IFERROR(__xludf.DUMMYFUNCTION("""COMPUTED_VALUE"""),"Нетудыхатка")</f>
        <v>Нетудыхатка</v>
      </c>
      <c r="B36" t="str">
        <f ca="1">IFERROR(__xludf.DUMMYFUNCTION("""COMPUTED_VALUE"""),"Нюрнберг ")</f>
        <v xml:space="preserve">Нюрнберг </v>
      </c>
      <c r="C36">
        <f ca="1">IFERROR(__xludf.DUMMYFUNCTION("""COMPUTED_VALUE"""),1)</f>
        <v>1</v>
      </c>
      <c r="D36">
        <f ca="1">IFERROR(__xludf.DUMMYFUNCTION("""COMPUTED_VALUE"""),35)</f>
        <v>35</v>
      </c>
      <c r="E36">
        <f ca="1">IFERROR(__xludf.DUMMYFUNCTION("""COMPUTED_VALUE"""),0)</f>
        <v>0</v>
      </c>
      <c r="F36">
        <f ca="1">IFERROR(__xludf.DUMMYFUNCTION("""COMPUTED_VALUE"""),0)</f>
        <v>0</v>
      </c>
      <c r="G36">
        <f ca="1">IFERROR(__xludf.DUMMYFUNCTION("""COMPUTED_VALUE"""),0)</f>
        <v>0</v>
      </c>
      <c r="H36">
        <f ca="1">IFERROR(__xludf.DUMMYFUNCTION("""COMPUTED_VALUE"""),0)</f>
        <v>0</v>
      </c>
      <c r="I36">
        <f ca="1">IFERROR(__xludf.DUMMYFUNCTION("""COMPUTED_VALUE"""),1)</f>
        <v>1</v>
      </c>
      <c r="J36">
        <f ca="1">IFERROR(__xludf.DUMMYFUNCTION("""COMPUTED_VALUE"""),1)</f>
        <v>1</v>
      </c>
      <c r="K36">
        <f ca="1">IFERROR(__xludf.DUMMYFUNCTION("""COMPUTED_VALUE"""),0)</f>
        <v>0</v>
      </c>
      <c r="L36">
        <f ca="1">IFERROR(__xludf.DUMMYFUNCTION("""COMPUTED_VALUE"""),1)</f>
        <v>1</v>
      </c>
      <c r="M36">
        <f ca="1">IFERROR(__xludf.DUMMYFUNCTION("""COMPUTED_VALUE"""),0)</f>
        <v>0</v>
      </c>
      <c r="N36">
        <f ca="1">IFERROR(__xludf.DUMMYFUNCTION("""COMPUTED_VALUE"""),1)</f>
        <v>1</v>
      </c>
      <c r="O36">
        <f ca="1">IFERROR(__xludf.DUMMYFUNCTION("""COMPUTED_VALUE"""),1)</f>
        <v>1</v>
      </c>
      <c r="P36">
        <f ca="1">IFERROR(__xludf.DUMMYFUNCTION("""COMPUTED_VALUE"""),0)</f>
        <v>0</v>
      </c>
      <c r="Q36">
        <f ca="1">IFERROR(__xludf.DUMMYFUNCTION("""COMPUTED_VALUE"""),5)</f>
        <v>5</v>
      </c>
      <c r="R36">
        <f ca="1">IFERROR(__xludf.DUMMYFUNCTION("""COMPUTED_VALUE"""),19)</f>
        <v>19</v>
      </c>
    </row>
    <row r="37" spans="1:18" x14ac:dyDescent="0.2">
      <c r="A37" t="str">
        <f ca="1">IFERROR(__xludf.DUMMYFUNCTION("""COMPUTED_VALUE"""),"Два слова на букву К")</f>
        <v>Два слова на букву К</v>
      </c>
      <c r="B37" t="str">
        <f ca="1">IFERROR(__xludf.DUMMYFUNCTION("""COMPUTED_VALUE"""),"Мёрфельден-Вальдорф")</f>
        <v>Мёрфельден-Вальдорф</v>
      </c>
      <c r="C37">
        <f ca="1">IFERROR(__xludf.DUMMYFUNCTION("""COMPUTED_VALUE"""),1)</f>
        <v>1</v>
      </c>
      <c r="D37">
        <f ca="1">IFERROR(__xludf.DUMMYFUNCTION("""COMPUTED_VALUE"""),36)</f>
        <v>36</v>
      </c>
      <c r="E37">
        <f ca="1">IFERROR(__xludf.DUMMYFUNCTION("""COMPUTED_VALUE"""),1)</f>
        <v>1</v>
      </c>
      <c r="F37">
        <f ca="1">IFERROR(__xludf.DUMMYFUNCTION("""COMPUTED_VALUE"""),1)</f>
        <v>1</v>
      </c>
      <c r="G37">
        <f ca="1">IFERROR(__xludf.DUMMYFUNCTION("""COMPUTED_VALUE"""),0)</f>
        <v>0</v>
      </c>
      <c r="H37">
        <f ca="1">IFERROR(__xludf.DUMMYFUNCTION("""COMPUTED_VALUE"""),1)</f>
        <v>1</v>
      </c>
      <c r="I37">
        <f ca="1">IFERROR(__xludf.DUMMYFUNCTION("""COMPUTED_VALUE"""),1)</f>
        <v>1</v>
      </c>
      <c r="J37">
        <f ca="1">IFERROR(__xludf.DUMMYFUNCTION("""COMPUTED_VALUE"""),1)</f>
        <v>1</v>
      </c>
      <c r="K37">
        <f ca="1">IFERROR(__xludf.DUMMYFUNCTION("""COMPUTED_VALUE"""),0)</f>
        <v>0</v>
      </c>
      <c r="L37">
        <f ca="1">IFERROR(__xludf.DUMMYFUNCTION("""COMPUTED_VALUE"""),1)</f>
        <v>1</v>
      </c>
      <c r="M37">
        <f ca="1">IFERROR(__xludf.DUMMYFUNCTION("""COMPUTED_VALUE"""),0)</f>
        <v>0</v>
      </c>
      <c r="N37">
        <f ca="1">IFERROR(__xludf.DUMMYFUNCTION("""COMPUTED_VALUE"""),1)</f>
        <v>1</v>
      </c>
      <c r="O37">
        <f ca="1">IFERROR(__xludf.DUMMYFUNCTION("""COMPUTED_VALUE"""),1)</f>
        <v>1</v>
      </c>
      <c r="P37">
        <f ca="1">IFERROR(__xludf.DUMMYFUNCTION("""COMPUTED_VALUE"""),0)</f>
        <v>0</v>
      </c>
      <c r="Q37">
        <f ca="1">IFERROR(__xludf.DUMMYFUNCTION("""COMPUTED_VALUE"""),8)</f>
        <v>8</v>
      </c>
      <c r="R37">
        <f ca="1">IFERROR(__xludf.DUMMYFUNCTION("""COMPUTED_VALUE"""),55)</f>
        <v>55</v>
      </c>
    </row>
    <row r="38" spans="1:18" x14ac:dyDescent="0.2">
      <c r="A38" t="str">
        <f ca="1">IFERROR(__xludf.DUMMYFUNCTION("""COMPUTED_VALUE"""),"Юнона")</f>
        <v>Юнона</v>
      </c>
      <c r="B38" t="str">
        <f ca="1">IFERROR(__xludf.DUMMYFUNCTION("""COMPUTED_VALUE"""),"Дортмунд")</f>
        <v>Дортмунд</v>
      </c>
      <c r="C38">
        <f ca="1">IFERROR(__xludf.DUMMYFUNCTION("""COMPUTED_VALUE"""),1)</f>
        <v>1</v>
      </c>
      <c r="D38">
        <f ca="1">IFERROR(__xludf.DUMMYFUNCTION("""COMPUTED_VALUE"""),37)</f>
        <v>37</v>
      </c>
      <c r="E38">
        <f ca="1">IFERROR(__xludf.DUMMYFUNCTION("""COMPUTED_VALUE"""),1)</f>
        <v>1</v>
      </c>
      <c r="F38">
        <f ca="1">IFERROR(__xludf.DUMMYFUNCTION("""COMPUTED_VALUE"""),0)</f>
        <v>0</v>
      </c>
      <c r="G38">
        <f ca="1">IFERROR(__xludf.DUMMYFUNCTION("""COMPUTED_VALUE"""),0)</f>
        <v>0</v>
      </c>
      <c r="H38">
        <f ca="1">IFERROR(__xludf.DUMMYFUNCTION("""COMPUTED_VALUE"""),0)</f>
        <v>0</v>
      </c>
      <c r="I38">
        <f ca="1">IFERROR(__xludf.DUMMYFUNCTION("""COMPUTED_VALUE"""),1)</f>
        <v>1</v>
      </c>
      <c r="J38">
        <f ca="1">IFERROR(__xludf.DUMMYFUNCTION("""COMPUTED_VALUE"""),0)</f>
        <v>0</v>
      </c>
      <c r="K38">
        <f ca="1">IFERROR(__xludf.DUMMYFUNCTION("""COMPUTED_VALUE"""),0)</f>
        <v>0</v>
      </c>
      <c r="L38">
        <f ca="1">IFERROR(__xludf.DUMMYFUNCTION("""COMPUTED_VALUE"""),0)</f>
        <v>0</v>
      </c>
      <c r="M38">
        <f ca="1">IFERROR(__xludf.DUMMYFUNCTION("""COMPUTED_VALUE"""),0)</f>
        <v>0</v>
      </c>
      <c r="N38">
        <f ca="1">IFERROR(__xludf.DUMMYFUNCTION("""COMPUTED_VALUE"""),1)</f>
        <v>1</v>
      </c>
      <c r="O38">
        <f ca="1">IFERROR(__xludf.DUMMYFUNCTION("""COMPUTED_VALUE"""),1)</f>
        <v>1</v>
      </c>
      <c r="P38">
        <f ca="1">IFERROR(__xludf.DUMMYFUNCTION("""COMPUTED_VALUE"""),0)</f>
        <v>0</v>
      </c>
      <c r="Q38">
        <f ca="1">IFERROR(__xludf.DUMMYFUNCTION("""COMPUTED_VALUE"""),4)</f>
        <v>4</v>
      </c>
      <c r="R38">
        <f ca="1">IFERROR(__xludf.DUMMYFUNCTION("""COMPUTED_VALUE"""),16)</f>
        <v>16</v>
      </c>
    </row>
    <row r="43" spans="1:18" x14ac:dyDescent="0.2">
      <c r="B43" s="1" t="str">
        <f ca="1">IFERROR(__xludf.DUMMYFUNCTION("""COMPUTED_VALUE"""),"Рейтинг")</f>
        <v>Рейтинг</v>
      </c>
      <c r="C43" s="1"/>
      <c r="D43" s="1"/>
      <c r="E43" s="1">
        <f ca="1">IFERROR(__xludf.DUMMYFUNCTION("""COMPUTED_VALUE"""),10)</f>
        <v>10</v>
      </c>
      <c r="F43" s="1">
        <f ca="1">IFERROR(__xludf.DUMMYFUNCTION("""COMPUTED_VALUE"""),14)</f>
        <v>14</v>
      </c>
      <c r="G43" s="1">
        <f ca="1">IFERROR(__xludf.DUMMYFUNCTION("""COMPUTED_VALUE"""),38)</f>
        <v>38</v>
      </c>
      <c r="H43" s="1">
        <f ca="1">IFERROR(__xludf.DUMMYFUNCTION("""COMPUTED_VALUE"""),12)</f>
        <v>12</v>
      </c>
      <c r="I43" s="1">
        <f ca="1">IFERROR(__xludf.DUMMYFUNCTION("""COMPUTED_VALUE"""),1)</f>
        <v>1</v>
      </c>
      <c r="J43" s="1">
        <f ca="1">IFERROR(__xludf.DUMMYFUNCTION("""COMPUTED_VALUE"""),6)</f>
        <v>6</v>
      </c>
      <c r="K43" s="1">
        <f ca="1">IFERROR(__xludf.DUMMYFUNCTION("""COMPUTED_VALUE"""),27)</f>
        <v>27</v>
      </c>
      <c r="L43" s="1">
        <f ca="1">IFERROR(__xludf.DUMMYFUNCTION("""COMPUTED_VALUE"""),7)</f>
        <v>7</v>
      </c>
      <c r="M43" s="1">
        <f ca="1">IFERROR(__xludf.DUMMYFUNCTION("""COMPUTED_VALUE"""),29)</f>
        <v>29</v>
      </c>
      <c r="N43" s="1">
        <f ca="1">IFERROR(__xludf.DUMMYFUNCTION("""COMPUTED_VALUE"""),2)</f>
        <v>2</v>
      </c>
      <c r="O43" s="1">
        <f ca="1">IFERROR(__xludf.DUMMYFUNCTION("""COMPUTED_VALUE"""),3)</f>
        <v>3</v>
      </c>
      <c r="P43" s="1">
        <f ca="1">IFERROR(__xludf.DUMMYFUNCTION("""COMPUTED_VALUE"""),28)</f>
        <v>28</v>
      </c>
    </row>
    <row r="44" spans="1:18" x14ac:dyDescent="0.2">
      <c r="B44" s="1" t="str">
        <f ca="1">IFERROR(__xludf.DUMMYFUNCTION("""COMPUTED_VALUE"""),"Вопрос")</f>
        <v>Вопрос</v>
      </c>
      <c r="C44" s="1"/>
      <c r="D44" s="1"/>
      <c r="E44" s="1">
        <f ca="1">IFERROR(__xludf.DUMMYFUNCTION("""COMPUTED_VALUE"""),1)</f>
        <v>1</v>
      </c>
      <c r="F44" s="1">
        <f ca="1">IFERROR(__xludf.DUMMYFUNCTION("""COMPUTED_VALUE"""),2)</f>
        <v>2</v>
      </c>
      <c r="G44" s="1">
        <f ca="1">IFERROR(__xludf.DUMMYFUNCTION("""COMPUTED_VALUE"""),3)</f>
        <v>3</v>
      </c>
      <c r="H44" s="1">
        <f ca="1">IFERROR(__xludf.DUMMYFUNCTION("""COMPUTED_VALUE"""),4)</f>
        <v>4</v>
      </c>
      <c r="I44" s="1">
        <f ca="1">IFERROR(__xludf.DUMMYFUNCTION("""COMPUTED_VALUE"""),5)</f>
        <v>5</v>
      </c>
      <c r="J44" s="1">
        <f ca="1">IFERROR(__xludf.DUMMYFUNCTION("""COMPUTED_VALUE"""),6)</f>
        <v>6</v>
      </c>
      <c r="K44" s="1">
        <f ca="1">IFERROR(__xludf.DUMMYFUNCTION("""COMPUTED_VALUE"""),7)</f>
        <v>7</v>
      </c>
      <c r="L44" s="1">
        <f ca="1">IFERROR(__xludf.DUMMYFUNCTION("""COMPUTED_VALUE"""),8)</f>
        <v>8</v>
      </c>
      <c r="M44" s="1">
        <f ca="1">IFERROR(__xludf.DUMMYFUNCTION("""COMPUTED_VALUE"""),9)</f>
        <v>9</v>
      </c>
      <c r="N44" s="1">
        <f ca="1">IFERROR(__xludf.DUMMYFUNCTION("""COMPUTED_VALUE"""),10)</f>
        <v>10</v>
      </c>
      <c r="O44" s="1">
        <f ca="1">IFERROR(__xludf.DUMMYFUNCTION("""COMPUTED_VALUE"""),11)</f>
        <v>11</v>
      </c>
      <c r="P44" s="1">
        <f ca="1">IFERROR(__xludf.DUMMYFUNCTION("""COMPUTED_VALUE"""),12)</f>
        <v>12</v>
      </c>
    </row>
  </sheetData>
  <conditionalFormatting sqref="E2:P38">
    <cfRule type="cellIs" dxfId="11" priority="1" operator="equal">
      <formula>1</formula>
    </cfRule>
  </conditionalFormatting>
  <conditionalFormatting sqref="E2:P38">
    <cfRule type="cellIs" dxfId="1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44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14.85546875" customWidth="1"/>
    <col min="3" max="3" width="3.5703125" customWidth="1"/>
    <col min="4" max="4" width="6" customWidth="1"/>
    <col min="5" max="16" width="3.85546875" customWidth="1"/>
    <col min="17" max="17" width="5.85546875" customWidth="1"/>
    <col min="18" max="19" width="7" customWidth="1"/>
  </cols>
  <sheetData>
    <row r="1" spans="1:19" x14ac:dyDescent="0.2">
      <c r="A1" s="1" t="str">
        <f ca="1">IFERROR(__xludf.DUMMYFUNCTION("IMPORTRANGE(""https://docs.google.com/spreadsheets/d/1io35IBp8dEJKOVqADu7oczeVHpKYMSFkYkagW953iho/edit#gid=2127077996"", ""Тур 2!A1:S44"")"),"Название")</f>
        <v>Название</v>
      </c>
      <c r="B1" s="1" t="str">
        <f ca="1">IFERROR(__xludf.DUMMYFUNCTION("""COMPUTED_VALUE"""),"Город")</f>
        <v>Город</v>
      </c>
      <c r="C1" s="1" t="str">
        <f ca="1">IFERROR(__xludf.DUMMYFUNCTION("""COMPUTED_VALUE"""),"Тур")</f>
        <v>Тур</v>
      </c>
      <c r="D1" s="1" t="str">
        <f ca="1">IFERROR(__xludf.DUMMYFUNCTION("""COMPUTED_VALUE"""),"Номер")</f>
        <v>Номер</v>
      </c>
      <c r="E1" s="1">
        <f ca="1">IFERROR(__xludf.DUMMYFUNCTION("""COMPUTED_VALUE"""),13)</f>
        <v>13</v>
      </c>
      <c r="F1" s="1">
        <f ca="1">IFERROR(__xludf.DUMMYFUNCTION("""COMPUTED_VALUE"""),14)</f>
        <v>14</v>
      </c>
      <c r="G1" s="1">
        <f ca="1">IFERROR(__xludf.DUMMYFUNCTION("""COMPUTED_VALUE"""),15)</f>
        <v>15</v>
      </c>
      <c r="H1" s="1">
        <f ca="1">IFERROR(__xludf.DUMMYFUNCTION("""COMPUTED_VALUE"""),16)</f>
        <v>16</v>
      </c>
      <c r="I1" s="1">
        <f ca="1">IFERROR(__xludf.DUMMYFUNCTION("""COMPUTED_VALUE"""),17)</f>
        <v>17</v>
      </c>
      <c r="J1" s="1">
        <f ca="1">IFERROR(__xludf.DUMMYFUNCTION("""COMPUTED_VALUE"""),18)</f>
        <v>18</v>
      </c>
      <c r="K1" s="1">
        <f ca="1">IFERROR(__xludf.DUMMYFUNCTION("""COMPUTED_VALUE"""),19)</f>
        <v>19</v>
      </c>
      <c r="L1" s="1">
        <f ca="1">IFERROR(__xludf.DUMMYFUNCTION("""COMPUTED_VALUE"""),20)</f>
        <v>20</v>
      </c>
      <c r="M1" s="1">
        <f ca="1">IFERROR(__xludf.DUMMYFUNCTION("""COMPUTED_VALUE"""),21)</f>
        <v>21</v>
      </c>
      <c r="N1" s="1">
        <f ca="1">IFERROR(__xludf.DUMMYFUNCTION("""COMPUTED_VALUE"""),22)</f>
        <v>22</v>
      </c>
      <c r="O1" s="1">
        <f ca="1">IFERROR(__xludf.DUMMYFUNCTION("""COMPUTED_VALUE"""),23)</f>
        <v>23</v>
      </c>
      <c r="P1" s="1">
        <f ca="1">IFERROR(__xludf.DUMMYFUNCTION("""COMPUTED_VALUE"""),24)</f>
        <v>24</v>
      </c>
      <c r="Q1" s="1" t="str">
        <f ca="1">IFERROR(__xludf.DUMMYFUNCTION("""COMPUTED_VALUE"""),"В туре")</f>
        <v>В туре</v>
      </c>
      <c r="R1" s="1" t="str">
        <f ca="1">IFERROR(__xludf.DUMMYFUNCTION("""COMPUTED_VALUE"""),"Итого")</f>
        <v>Итого</v>
      </c>
      <c r="S1" s="1" t="str">
        <f ca="1">IFERROR(__xludf.DUMMYFUNCTION("""COMPUTED_VALUE"""),"Рейтинг")</f>
        <v>Рейтинг</v>
      </c>
    </row>
    <row r="2" spans="1:19" x14ac:dyDescent="0.2">
      <c r="A2" t="str">
        <f ca="1">IFERROR(__xludf.DUMMYFUNCTION("""COMPUTED_VALUE"""),"В гостях у Кафки")</f>
        <v>В гостях у Кафки</v>
      </c>
      <c r="B2" t="str">
        <f ca="1">IFERROR(__xludf.DUMMYFUNCTION("""COMPUTED_VALUE"""),"Прага")</f>
        <v>Прага</v>
      </c>
      <c r="C2">
        <f ca="1">IFERROR(__xludf.DUMMYFUNCTION("""COMPUTED_VALUE"""),2)</f>
        <v>2</v>
      </c>
      <c r="D2">
        <f ca="1">IFERROR(__xludf.DUMMYFUNCTION("""COMPUTED_VALUE"""),1)</f>
        <v>1</v>
      </c>
      <c r="E2">
        <f ca="1">IFERROR(__xludf.DUMMYFUNCTION("""COMPUTED_VALUE"""),1)</f>
        <v>1</v>
      </c>
      <c r="F2">
        <f ca="1">IFERROR(__xludf.DUMMYFUNCTION("""COMPUTED_VALUE"""),1)</f>
        <v>1</v>
      </c>
      <c r="G2">
        <f ca="1">IFERROR(__xludf.DUMMYFUNCTION("""COMPUTED_VALUE"""),1)</f>
        <v>1</v>
      </c>
      <c r="H2">
        <f ca="1">IFERROR(__xludf.DUMMYFUNCTION("""COMPUTED_VALUE"""),1)</f>
        <v>1</v>
      </c>
      <c r="I2">
        <f ca="1">IFERROR(__xludf.DUMMYFUNCTION("""COMPUTED_VALUE"""),0)</f>
        <v>0</v>
      </c>
      <c r="J2">
        <f ca="1">IFERROR(__xludf.DUMMYFUNCTION("""COMPUTED_VALUE"""),1)</f>
        <v>1</v>
      </c>
      <c r="K2">
        <f ca="1">IFERROR(__xludf.DUMMYFUNCTION("""COMPUTED_VALUE"""),0)</f>
        <v>0</v>
      </c>
      <c r="L2">
        <f ca="1">IFERROR(__xludf.DUMMYFUNCTION("""COMPUTED_VALUE"""),1)</f>
        <v>1</v>
      </c>
      <c r="M2">
        <f ca="1">IFERROR(__xludf.DUMMYFUNCTION("""COMPUTED_VALUE"""),0)</f>
        <v>0</v>
      </c>
      <c r="N2">
        <f ca="1">IFERROR(__xludf.DUMMYFUNCTION("""COMPUTED_VALUE"""),0)</f>
        <v>0</v>
      </c>
      <c r="O2">
        <f ca="1">IFERROR(__xludf.DUMMYFUNCTION("""COMPUTED_VALUE"""),1)</f>
        <v>1</v>
      </c>
      <c r="P2">
        <f ca="1">IFERROR(__xludf.DUMMYFUNCTION("""COMPUTED_VALUE"""),1)</f>
        <v>1</v>
      </c>
      <c r="Q2">
        <f ca="1">IFERROR(__xludf.DUMMYFUNCTION("""COMPUTED_VALUE"""),8)</f>
        <v>8</v>
      </c>
      <c r="R2">
        <f ca="1">IFERROR(__xludf.DUMMYFUNCTION("""COMPUTED_VALUE"""),16)</f>
        <v>16</v>
      </c>
      <c r="S2">
        <f ca="1">IFERROR(__xludf.DUMMYFUNCTION("""COMPUTED_VALUE"""),184)</f>
        <v>184</v>
      </c>
    </row>
    <row r="3" spans="1:19" x14ac:dyDescent="0.2">
      <c r="A3" t="str">
        <f ca="1">IFERROR(__xludf.DUMMYFUNCTION("""COMPUTED_VALUE"""),"В Поисках Названия")</f>
        <v>В Поисках Названия</v>
      </c>
      <c r="B3" t="str">
        <f ca="1">IFERROR(__xludf.DUMMYFUNCTION("""COMPUTED_VALUE"""),"Прага")</f>
        <v>Прага</v>
      </c>
      <c r="C3">
        <f ca="1">IFERROR(__xludf.DUMMYFUNCTION("""COMPUTED_VALUE"""),2)</f>
        <v>2</v>
      </c>
      <c r="D3">
        <f ca="1">IFERROR(__xludf.DUMMYFUNCTION("""COMPUTED_VALUE"""),2)</f>
        <v>2</v>
      </c>
      <c r="E3">
        <f ca="1">IFERROR(__xludf.DUMMYFUNCTION("""COMPUTED_VALUE"""),1)</f>
        <v>1</v>
      </c>
      <c r="F3">
        <f ca="1">IFERROR(__xludf.DUMMYFUNCTION("""COMPUTED_VALUE"""),0)</f>
        <v>0</v>
      </c>
      <c r="G3">
        <f ca="1">IFERROR(__xludf.DUMMYFUNCTION("""COMPUTED_VALUE"""),1)</f>
        <v>1</v>
      </c>
      <c r="H3">
        <f ca="1">IFERROR(__xludf.DUMMYFUNCTION("""COMPUTED_VALUE"""),0)</f>
        <v>0</v>
      </c>
      <c r="I3">
        <f ca="1">IFERROR(__xludf.DUMMYFUNCTION("""COMPUTED_VALUE"""),1)</f>
        <v>1</v>
      </c>
      <c r="J3">
        <f ca="1">IFERROR(__xludf.DUMMYFUNCTION("""COMPUTED_VALUE"""),0)</f>
        <v>0</v>
      </c>
      <c r="K3">
        <f ca="1">IFERROR(__xludf.DUMMYFUNCTION("""COMPUTED_VALUE"""),0)</f>
        <v>0</v>
      </c>
      <c r="L3">
        <f ca="1">IFERROR(__xludf.DUMMYFUNCTION("""COMPUTED_VALUE"""),0)</f>
        <v>0</v>
      </c>
      <c r="M3">
        <f ca="1">IFERROR(__xludf.DUMMYFUNCTION("""COMPUTED_VALUE"""),0)</f>
        <v>0</v>
      </c>
      <c r="N3">
        <f ca="1">IFERROR(__xludf.DUMMYFUNCTION("""COMPUTED_VALUE"""),0)</f>
        <v>0</v>
      </c>
      <c r="O3">
        <f ca="1">IFERROR(__xludf.DUMMYFUNCTION("""COMPUTED_VALUE"""),0)</f>
        <v>0</v>
      </c>
      <c r="P3">
        <f ca="1">IFERROR(__xludf.DUMMYFUNCTION("""COMPUTED_VALUE"""),0)</f>
        <v>0</v>
      </c>
      <c r="Q3">
        <f ca="1">IFERROR(__xludf.DUMMYFUNCTION("""COMPUTED_VALUE"""),3)</f>
        <v>3</v>
      </c>
      <c r="R3">
        <f ca="1">IFERROR(__xludf.DUMMYFUNCTION("""COMPUTED_VALUE"""),6)</f>
        <v>6</v>
      </c>
      <c r="S3">
        <f ca="1">IFERROR(__xludf.DUMMYFUNCTION("""COMPUTED_VALUE"""),41)</f>
        <v>41</v>
      </c>
    </row>
    <row r="4" spans="1:19" x14ac:dyDescent="0.2">
      <c r="A4" t="str">
        <f ca="1">IFERROR(__xludf.DUMMYFUNCTION("""COMPUTED_VALUE"""),"Шутка со смыслом")</f>
        <v>Шутка со смыслом</v>
      </c>
      <c r="B4" t="str">
        <f ca="1">IFERROR(__xludf.DUMMYFUNCTION("""COMPUTED_VALUE"""),"Мюнхен")</f>
        <v>Мюнхен</v>
      </c>
      <c r="C4">
        <f ca="1">IFERROR(__xludf.DUMMYFUNCTION("""COMPUTED_VALUE"""),2)</f>
        <v>2</v>
      </c>
      <c r="D4">
        <f ca="1">IFERROR(__xludf.DUMMYFUNCTION("""COMPUTED_VALUE"""),3)</f>
        <v>3</v>
      </c>
      <c r="E4">
        <f ca="1">IFERROR(__xludf.DUMMYFUNCTION("""COMPUTED_VALUE"""),1)</f>
        <v>1</v>
      </c>
      <c r="F4">
        <f ca="1">IFERROR(__xludf.DUMMYFUNCTION("""COMPUTED_VALUE"""),1)</f>
        <v>1</v>
      </c>
      <c r="G4">
        <f ca="1">IFERROR(__xludf.DUMMYFUNCTION("""COMPUTED_VALUE"""),1)</f>
        <v>1</v>
      </c>
      <c r="H4">
        <f ca="1">IFERROR(__xludf.DUMMYFUNCTION("""COMPUTED_VALUE"""),1)</f>
        <v>1</v>
      </c>
      <c r="I4">
        <f ca="1">IFERROR(__xludf.DUMMYFUNCTION("""COMPUTED_VALUE"""),1)</f>
        <v>1</v>
      </c>
      <c r="J4">
        <f ca="1">IFERROR(__xludf.DUMMYFUNCTION("""COMPUTED_VALUE"""),1)</f>
        <v>1</v>
      </c>
      <c r="K4">
        <f ca="1">IFERROR(__xludf.DUMMYFUNCTION("""COMPUTED_VALUE"""),1)</f>
        <v>1</v>
      </c>
      <c r="L4">
        <f ca="1">IFERROR(__xludf.DUMMYFUNCTION("""COMPUTED_VALUE"""),0)</f>
        <v>0</v>
      </c>
      <c r="M4">
        <f ca="1">IFERROR(__xludf.DUMMYFUNCTION("""COMPUTED_VALUE"""),0)</f>
        <v>0</v>
      </c>
      <c r="N4">
        <f ca="1">IFERROR(__xludf.DUMMYFUNCTION("""COMPUTED_VALUE"""),0)</f>
        <v>0</v>
      </c>
      <c r="O4">
        <f ca="1">IFERROR(__xludf.DUMMYFUNCTION("""COMPUTED_VALUE"""),1)</f>
        <v>1</v>
      </c>
      <c r="P4">
        <f ca="1">IFERROR(__xludf.DUMMYFUNCTION("""COMPUTED_VALUE"""),1)</f>
        <v>1</v>
      </c>
      <c r="Q4">
        <f ca="1">IFERROR(__xludf.DUMMYFUNCTION("""COMPUTED_VALUE"""),9)</f>
        <v>9</v>
      </c>
      <c r="R4">
        <f ca="1">IFERROR(__xludf.DUMMYFUNCTION("""COMPUTED_VALUE"""),17)</f>
        <v>17</v>
      </c>
      <c r="S4">
        <f ca="1">IFERROR(__xludf.DUMMYFUNCTION("""COMPUTED_VALUE"""),181)</f>
        <v>181</v>
      </c>
    </row>
    <row r="5" spans="1:19" x14ac:dyDescent="0.2">
      <c r="A5" t="str">
        <f ca="1">IFERROR(__xludf.DUMMYFUNCTION("""COMPUTED_VALUE"""),"Котобусер Тор")</f>
        <v>Котобусер Тор</v>
      </c>
      <c r="B5" t="str">
        <f ca="1">IFERROR(__xludf.DUMMYFUNCTION("""COMPUTED_VALUE"""),"Берлин")</f>
        <v>Берлин</v>
      </c>
      <c r="C5">
        <f ca="1">IFERROR(__xludf.DUMMYFUNCTION("""COMPUTED_VALUE"""),2)</f>
        <v>2</v>
      </c>
      <c r="D5">
        <f ca="1">IFERROR(__xludf.DUMMYFUNCTION("""COMPUTED_VALUE"""),4)</f>
        <v>4</v>
      </c>
      <c r="E5">
        <f ca="1">IFERROR(__xludf.DUMMYFUNCTION("""COMPUTED_VALUE"""),1)</f>
        <v>1</v>
      </c>
      <c r="F5">
        <f ca="1">IFERROR(__xludf.DUMMYFUNCTION("""COMPUTED_VALUE"""),1)</f>
        <v>1</v>
      </c>
      <c r="G5">
        <f ca="1">IFERROR(__xludf.DUMMYFUNCTION("""COMPUTED_VALUE"""),1)</f>
        <v>1</v>
      </c>
      <c r="H5">
        <f ca="1">IFERROR(__xludf.DUMMYFUNCTION("""COMPUTED_VALUE"""),1)</f>
        <v>1</v>
      </c>
      <c r="I5">
        <f ca="1">IFERROR(__xludf.DUMMYFUNCTION("""COMPUTED_VALUE"""),1)</f>
        <v>1</v>
      </c>
      <c r="J5">
        <f ca="1">IFERROR(__xludf.DUMMYFUNCTION("""COMPUTED_VALUE"""),1)</f>
        <v>1</v>
      </c>
      <c r="K5">
        <f ca="1">IFERROR(__xludf.DUMMYFUNCTION("""COMPUTED_VALUE"""),1)</f>
        <v>1</v>
      </c>
      <c r="L5">
        <f ca="1">IFERROR(__xludf.DUMMYFUNCTION("""COMPUTED_VALUE"""),1)</f>
        <v>1</v>
      </c>
      <c r="M5">
        <f ca="1">IFERROR(__xludf.DUMMYFUNCTION("""COMPUTED_VALUE"""),1)</f>
        <v>1</v>
      </c>
      <c r="N5">
        <f ca="1">IFERROR(__xludf.DUMMYFUNCTION("""COMPUTED_VALUE"""),1)</f>
        <v>1</v>
      </c>
      <c r="O5">
        <f ca="1">IFERROR(__xludf.DUMMYFUNCTION("""COMPUTED_VALUE"""),0)</f>
        <v>0</v>
      </c>
      <c r="P5">
        <f ca="1">IFERROR(__xludf.DUMMYFUNCTION("""COMPUTED_VALUE"""),1)</f>
        <v>1</v>
      </c>
      <c r="Q5">
        <f ca="1">IFERROR(__xludf.DUMMYFUNCTION("""COMPUTED_VALUE"""),11)</f>
        <v>11</v>
      </c>
      <c r="R5">
        <f ca="1">IFERROR(__xludf.DUMMYFUNCTION("""COMPUTED_VALUE"""),20)</f>
        <v>20</v>
      </c>
      <c r="S5">
        <f ca="1">IFERROR(__xludf.DUMMYFUNCTION("""COMPUTED_VALUE"""),275)</f>
        <v>275</v>
      </c>
    </row>
    <row r="6" spans="1:19" x14ac:dyDescent="0.2">
      <c r="A6" t="str">
        <f ca="1">IFERROR(__xludf.DUMMYFUNCTION("""COMPUTED_VALUE"""),"Странные агенты")</f>
        <v>Странные агенты</v>
      </c>
      <c r="B6" t="str">
        <f ca="1">IFERROR(__xludf.DUMMYFUNCTION("""COMPUTED_VALUE"""),"Берлин")</f>
        <v>Берлин</v>
      </c>
      <c r="C6">
        <f ca="1">IFERROR(__xludf.DUMMYFUNCTION("""COMPUTED_VALUE"""),2)</f>
        <v>2</v>
      </c>
      <c r="D6">
        <f ca="1">IFERROR(__xludf.DUMMYFUNCTION("""COMPUTED_VALUE"""),5)</f>
        <v>5</v>
      </c>
      <c r="E6">
        <f ca="1">IFERROR(__xludf.DUMMYFUNCTION("""COMPUTED_VALUE"""),1)</f>
        <v>1</v>
      </c>
      <c r="F6">
        <f ca="1">IFERROR(__xludf.DUMMYFUNCTION("""COMPUTED_VALUE"""),1)</f>
        <v>1</v>
      </c>
      <c r="G6">
        <f ca="1">IFERROR(__xludf.DUMMYFUNCTION("""COMPUTED_VALUE"""),1)</f>
        <v>1</v>
      </c>
      <c r="H6">
        <f ca="1">IFERROR(__xludf.DUMMYFUNCTION("""COMPUTED_VALUE"""),1)</f>
        <v>1</v>
      </c>
      <c r="I6">
        <f ca="1">IFERROR(__xludf.DUMMYFUNCTION("""COMPUTED_VALUE"""),0)</f>
        <v>0</v>
      </c>
      <c r="J6">
        <f ca="1">IFERROR(__xludf.DUMMYFUNCTION("""COMPUTED_VALUE"""),1)</f>
        <v>1</v>
      </c>
      <c r="K6">
        <f ca="1">IFERROR(__xludf.DUMMYFUNCTION("""COMPUTED_VALUE"""),1)</f>
        <v>1</v>
      </c>
      <c r="L6">
        <f ca="1">IFERROR(__xludf.DUMMYFUNCTION("""COMPUTED_VALUE"""),0)</f>
        <v>0</v>
      </c>
      <c r="M6">
        <f ca="1">IFERROR(__xludf.DUMMYFUNCTION("""COMPUTED_VALUE"""),1)</f>
        <v>1</v>
      </c>
      <c r="N6">
        <f ca="1">IFERROR(__xludf.DUMMYFUNCTION("""COMPUTED_VALUE"""),0)</f>
        <v>0</v>
      </c>
      <c r="O6">
        <f ca="1">IFERROR(__xludf.DUMMYFUNCTION("""COMPUTED_VALUE"""),1)</f>
        <v>1</v>
      </c>
      <c r="P6">
        <f ca="1">IFERROR(__xludf.DUMMYFUNCTION("""COMPUTED_VALUE"""),1)</f>
        <v>1</v>
      </c>
      <c r="Q6">
        <f ca="1">IFERROR(__xludf.DUMMYFUNCTION("""COMPUTED_VALUE"""),9)</f>
        <v>9</v>
      </c>
      <c r="R6">
        <f ca="1">IFERROR(__xludf.DUMMYFUNCTION("""COMPUTED_VALUE"""),18)</f>
        <v>18</v>
      </c>
      <c r="S6">
        <f ca="1">IFERROR(__xludf.DUMMYFUNCTION("""COMPUTED_VALUE"""),233)</f>
        <v>233</v>
      </c>
    </row>
    <row r="7" spans="1:19" x14ac:dyDescent="0.2">
      <c r="A7" t="str">
        <f ca="1">IFERROR(__xludf.DUMMYFUNCTION("""COMPUTED_VALUE"""),"Завинач Павлова")</f>
        <v>Завинач Павлова</v>
      </c>
      <c r="B7" t="str">
        <f ca="1">IFERROR(__xludf.DUMMYFUNCTION("""COMPUTED_VALUE"""),"Прага")</f>
        <v>Прага</v>
      </c>
      <c r="C7">
        <f ca="1">IFERROR(__xludf.DUMMYFUNCTION("""COMPUTED_VALUE"""),2)</f>
        <v>2</v>
      </c>
      <c r="D7">
        <f ca="1">IFERROR(__xludf.DUMMYFUNCTION("""COMPUTED_VALUE"""),6)</f>
        <v>6</v>
      </c>
      <c r="E7">
        <f ca="1">IFERROR(__xludf.DUMMYFUNCTION("""COMPUTED_VALUE"""),1)</f>
        <v>1</v>
      </c>
      <c r="F7">
        <f ca="1">IFERROR(__xludf.DUMMYFUNCTION("""COMPUTED_VALUE"""),1)</f>
        <v>1</v>
      </c>
      <c r="G7">
        <f ca="1">IFERROR(__xludf.DUMMYFUNCTION("""COMPUTED_VALUE"""),1)</f>
        <v>1</v>
      </c>
      <c r="H7">
        <f ca="1">IFERROR(__xludf.DUMMYFUNCTION("""COMPUTED_VALUE"""),1)</f>
        <v>1</v>
      </c>
      <c r="I7">
        <f ca="1">IFERROR(__xludf.DUMMYFUNCTION("""COMPUTED_VALUE"""),1)</f>
        <v>1</v>
      </c>
      <c r="J7">
        <f ca="1">IFERROR(__xludf.DUMMYFUNCTION("""COMPUTED_VALUE"""),0)</f>
        <v>0</v>
      </c>
      <c r="K7">
        <f ca="1">IFERROR(__xludf.DUMMYFUNCTION("""COMPUTED_VALUE"""),0)</f>
        <v>0</v>
      </c>
      <c r="L7">
        <f ca="1">IFERROR(__xludf.DUMMYFUNCTION("""COMPUTED_VALUE"""),0)</f>
        <v>0</v>
      </c>
      <c r="M7">
        <f ca="1">IFERROR(__xludf.DUMMYFUNCTION("""COMPUTED_VALUE"""),0)</f>
        <v>0</v>
      </c>
      <c r="N7">
        <f ca="1">IFERROR(__xludf.DUMMYFUNCTION("""COMPUTED_VALUE"""),0)</f>
        <v>0</v>
      </c>
      <c r="O7">
        <f ca="1">IFERROR(__xludf.DUMMYFUNCTION("""COMPUTED_VALUE"""),0)</f>
        <v>0</v>
      </c>
      <c r="P7">
        <f ca="1">IFERROR(__xludf.DUMMYFUNCTION("""COMPUTED_VALUE"""),0)</f>
        <v>0</v>
      </c>
      <c r="Q7">
        <f ca="1">IFERROR(__xludf.DUMMYFUNCTION("""COMPUTED_VALUE"""),5)</f>
        <v>5</v>
      </c>
      <c r="R7">
        <f ca="1">IFERROR(__xludf.DUMMYFUNCTION("""COMPUTED_VALUE"""),11)</f>
        <v>11</v>
      </c>
      <c r="S7">
        <f ca="1">IFERROR(__xludf.DUMMYFUNCTION("""COMPUTED_VALUE"""),89)</f>
        <v>89</v>
      </c>
    </row>
    <row r="8" spans="1:19" x14ac:dyDescent="0.2">
      <c r="A8" t="str">
        <f ca="1">IFERROR(__xludf.DUMMYFUNCTION("""COMPUTED_VALUE"""),"Йота Киля")</f>
        <v>Йота Киля</v>
      </c>
      <c r="B8" t="str">
        <f ca="1">IFERROR(__xludf.DUMMYFUNCTION("""COMPUTED_VALUE"""),"Дрезден")</f>
        <v>Дрезден</v>
      </c>
      <c r="C8">
        <f ca="1">IFERROR(__xludf.DUMMYFUNCTION("""COMPUTED_VALUE"""),2)</f>
        <v>2</v>
      </c>
      <c r="D8">
        <f ca="1">IFERROR(__xludf.DUMMYFUNCTION("""COMPUTED_VALUE"""),7)</f>
        <v>7</v>
      </c>
      <c r="E8">
        <f ca="1">IFERROR(__xludf.DUMMYFUNCTION("""COMPUTED_VALUE"""),1)</f>
        <v>1</v>
      </c>
      <c r="F8">
        <f ca="1">IFERROR(__xludf.DUMMYFUNCTION("""COMPUTED_VALUE"""),1)</f>
        <v>1</v>
      </c>
      <c r="G8">
        <f ca="1">IFERROR(__xludf.DUMMYFUNCTION("""COMPUTED_VALUE"""),1)</f>
        <v>1</v>
      </c>
      <c r="H8">
        <f ca="1">IFERROR(__xludf.DUMMYFUNCTION("""COMPUTED_VALUE"""),1)</f>
        <v>1</v>
      </c>
      <c r="I8">
        <f ca="1">IFERROR(__xludf.DUMMYFUNCTION("""COMPUTED_VALUE"""),0)</f>
        <v>0</v>
      </c>
      <c r="J8">
        <f ca="1">IFERROR(__xludf.DUMMYFUNCTION("""COMPUTED_VALUE"""),1)</f>
        <v>1</v>
      </c>
      <c r="K8">
        <f ca="1">IFERROR(__xludf.DUMMYFUNCTION("""COMPUTED_VALUE"""),1)</f>
        <v>1</v>
      </c>
      <c r="L8">
        <f ca="1">IFERROR(__xludf.DUMMYFUNCTION("""COMPUTED_VALUE"""),1)</f>
        <v>1</v>
      </c>
      <c r="M8">
        <f ca="1">IFERROR(__xludf.DUMMYFUNCTION("""COMPUTED_VALUE"""),0)</f>
        <v>0</v>
      </c>
      <c r="N8">
        <f ca="1">IFERROR(__xludf.DUMMYFUNCTION("""COMPUTED_VALUE"""),0)</f>
        <v>0</v>
      </c>
      <c r="O8">
        <f ca="1">IFERROR(__xludf.DUMMYFUNCTION("""COMPUTED_VALUE"""),1)</f>
        <v>1</v>
      </c>
      <c r="P8">
        <f ca="1">IFERROR(__xludf.DUMMYFUNCTION("""COMPUTED_VALUE"""),1)</f>
        <v>1</v>
      </c>
      <c r="Q8">
        <f ca="1">IFERROR(__xludf.DUMMYFUNCTION("""COMPUTED_VALUE"""),9)</f>
        <v>9</v>
      </c>
      <c r="R8">
        <f ca="1">IFERROR(__xludf.DUMMYFUNCTION("""COMPUTED_VALUE"""),18)</f>
        <v>18</v>
      </c>
      <c r="S8">
        <f ca="1">IFERROR(__xludf.DUMMYFUNCTION("""COMPUTED_VALUE"""),226)</f>
        <v>226</v>
      </c>
    </row>
    <row r="9" spans="1:19" x14ac:dyDescent="0.2">
      <c r="A9" t="str">
        <f ca="1">IFERROR(__xludf.DUMMYFUNCTION("""COMPUTED_VALUE"""),"Как-то так")</f>
        <v>Как-то так</v>
      </c>
      <c r="B9" t="str">
        <f ca="1">IFERROR(__xludf.DUMMYFUNCTION("""COMPUTED_VALUE"""),"Прага")</f>
        <v>Прага</v>
      </c>
      <c r="C9">
        <f ca="1">IFERROR(__xludf.DUMMYFUNCTION("""COMPUTED_VALUE"""),2)</f>
        <v>2</v>
      </c>
      <c r="D9">
        <f ca="1">IFERROR(__xludf.DUMMYFUNCTION("""COMPUTED_VALUE"""),8)</f>
        <v>8</v>
      </c>
      <c r="E9">
        <f ca="1">IFERROR(__xludf.DUMMYFUNCTION("""COMPUTED_VALUE"""),1)</f>
        <v>1</v>
      </c>
      <c r="F9">
        <f ca="1">IFERROR(__xludf.DUMMYFUNCTION("""COMPUTED_VALUE"""),1)</f>
        <v>1</v>
      </c>
      <c r="G9">
        <f ca="1">IFERROR(__xludf.DUMMYFUNCTION("""COMPUTED_VALUE"""),1)</f>
        <v>1</v>
      </c>
      <c r="H9">
        <f ca="1">IFERROR(__xludf.DUMMYFUNCTION("""COMPUTED_VALUE"""),0)</f>
        <v>0</v>
      </c>
      <c r="I9">
        <f ca="1">IFERROR(__xludf.DUMMYFUNCTION("""COMPUTED_VALUE"""),1)</f>
        <v>1</v>
      </c>
      <c r="J9">
        <f ca="1">IFERROR(__xludf.DUMMYFUNCTION("""COMPUTED_VALUE"""),0)</f>
        <v>0</v>
      </c>
      <c r="K9">
        <f ca="1">IFERROR(__xludf.DUMMYFUNCTION("""COMPUTED_VALUE"""),0)</f>
        <v>0</v>
      </c>
      <c r="L9">
        <f ca="1">IFERROR(__xludf.DUMMYFUNCTION("""COMPUTED_VALUE"""),1)</f>
        <v>1</v>
      </c>
      <c r="M9">
        <f ca="1">IFERROR(__xludf.DUMMYFUNCTION("""COMPUTED_VALUE"""),1)</f>
        <v>1</v>
      </c>
      <c r="N9">
        <f ca="1">IFERROR(__xludf.DUMMYFUNCTION("""COMPUTED_VALUE"""),0)</f>
        <v>0</v>
      </c>
      <c r="O9">
        <f ca="1">IFERROR(__xludf.DUMMYFUNCTION("""COMPUTED_VALUE"""),1)</f>
        <v>1</v>
      </c>
      <c r="P9">
        <f ca="1">IFERROR(__xludf.DUMMYFUNCTION("""COMPUTED_VALUE"""),0)</f>
        <v>0</v>
      </c>
      <c r="Q9">
        <f ca="1">IFERROR(__xludf.DUMMYFUNCTION("""COMPUTED_VALUE"""),7)</f>
        <v>7</v>
      </c>
      <c r="R9">
        <f ca="1">IFERROR(__xludf.DUMMYFUNCTION("""COMPUTED_VALUE"""),15)</f>
        <v>15</v>
      </c>
      <c r="S9">
        <f ca="1">IFERROR(__xludf.DUMMYFUNCTION("""COMPUTED_VALUE"""),180)</f>
        <v>180</v>
      </c>
    </row>
    <row r="10" spans="1:19" x14ac:dyDescent="0.2">
      <c r="A10" t="str">
        <f ca="1">IFERROR(__xludf.DUMMYFUNCTION("""COMPUTED_VALUE"""),"Свидетели антидепрессантов")</f>
        <v>Свидетели антидепрессантов</v>
      </c>
      <c r="B10" t="str">
        <f ca="1">IFERROR(__xludf.DUMMYFUNCTION("""COMPUTED_VALUE"""),"Прага")</f>
        <v>Прага</v>
      </c>
      <c r="C10">
        <f ca="1">IFERROR(__xludf.DUMMYFUNCTION("""COMPUTED_VALUE"""),2)</f>
        <v>2</v>
      </c>
      <c r="D10">
        <f ca="1">IFERROR(__xludf.DUMMYFUNCTION("""COMPUTED_VALUE"""),9)</f>
        <v>9</v>
      </c>
      <c r="E10">
        <f ca="1">IFERROR(__xludf.DUMMYFUNCTION("""COMPUTED_VALUE"""),1)</f>
        <v>1</v>
      </c>
      <c r="F10">
        <f ca="1">IFERROR(__xludf.DUMMYFUNCTION("""COMPUTED_VALUE"""),1)</f>
        <v>1</v>
      </c>
      <c r="G10">
        <f ca="1">IFERROR(__xludf.DUMMYFUNCTION("""COMPUTED_VALUE"""),1)</f>
        <v>1</v>
      </c>
      <c r="H10">
        <f ca="1">IFERROR(__xludf.DUMMYFUNCTION("""COMPUTED_VALUE"""),0)</f>
        <v>0</v>
      </c>
      <c r="I10">
        <f ca="1">IFERROR(__xludf.DUMMYFUNCTION("""COMPUTED_VALUE"""),0)</f>
        <v>0</v>
      </c>
      <c r="J10">
        <f ca="1">IFERROR(__xludf.DUMMYFUNCTION("""COMPUTED_VALUE"""),1)</f>
        <v>1</v>
      </c>
      <c r="K10">
        <f ca="1">IFERROR(__xludf.DUMMYFUNCTION("""COMPUTED_VALUE"""),1)</f>
        <v>1</v>
      </c>
      <c r="L10">
        <f ca="1">IFERROR(__xludf.DUMMYFUNCTION("""COMPUTED_VALUE"""),0)</f>
        <v>0</v>
      </c>
      <c r="M10">
        <f ca="1">IFERROR(__xludf.DUMMYFUNCTION("""COMPUTED_VALUE"""),1)</f>
        <v>1</v>
      </c>
      <c r="N10">
        <f ca="1">IFERROR(__xludf.DUMMYFUNCTION("""COMPUTED_VALUE"""),0)</f>
        <v>0</v>
      </c>
      <c r="O10">
        <f ca="1">IFERROR(__xludf.DUMMYFUNCTION("""COMPUTED_VALUE"""),0)</f>
        <v>0</v>
      </c>
      <c r="P10">
        <f ca="1">IFERROR(__xludf.DUMMYFUNCTION("""COMPUTED_VALUE"""),0)</f>
        <v>0</v>
      </c>
      <c r="Q10">
        <f ca="1">IFERROR(__xludf.DUMMYFUNCTION("""COMPUTED_VALUE"""),6)</f>
        <v>6</v>
      </c>
      <c r="R10">
        <f ca="1">IFERROR(__xludf.DUMMYFUNCTION("""COMPUTED_VALUE"""),14)</f>
        <v>14</v>
      </c>
      <c r="S10">
        <f ca="1">IFERROR(__xludf.DUMMYFUNCTION("""COMPUTED_VALUE"""),143)</f>
        <v>143</v>
      </c>
    </row>
    <row r="11" spans="1:19" x14ac:dyDescent="0.2">
      <c r="A11" t="str">
        <f ca="1">IFERROR(__xludf.DUMMYFUNCTION("""COMPUTED_VALUE"""),"Бавовна одной ладонью")</f>
        <v>Бавовна одной ладонью</v>
      </c>
      <c r="B11" t="str">
        <f ca="1">IFERROR(__xludf.DUMMYFUNCTION("""COMPUTED_VALUE"""),"сборная")</f>
        <v>сборная</v>
      </c>
      <c r="C11">
        <f ca="1">IFERROR(__xludf.DUMMYFUNCTION("""COMPUTED_VALUE"""),2)</f>
        <v>2</v>
      </c>
      <c r="D11">
        <f ca="1">IFERROR(__xludf.DUMMYFUNCTION("""COMPUTED_VALUE"""),10)</f>
        <v>10</v>
      </c>
      <c r="E11">
        <f ca="1">IFERROR(__xludf.DUMMYFUNCTION("""COMPUTED_VALUE"""),0)</f>
        <v>0</v>
      </c>
      <c r="F11">
        <f ca="1">IFERROR(__xludf.DUMMYFUNCTION("""COMPUTED_VALUE"""),1)</f>
        <v>1</v>
      </c>
      <c r="G11">
        <f ca="1">IFERROR(__xludf.DUMMYFUNCTION("""COMPUTED_VALUE"""),1)</f>
        <v>1</v>
      </c>
      <c r="H11">
        <f ca="1">IFERROR(__xludf.DUMMYFUNCTION("""COMPUTED_VALUE"""),1)</f>
        <v>1</v>
      </c>
      <c r="I11">
        <f ca="1">IFERROR(__xludf.DUMMYFUNCTION("""COMPUTED_VALUE"""),1)</f>
        <v>1</v>
      </c>
      <c r="J11">
        <f ca="1">IFERROR(__xludf.DUMMYFUNCTION("""COMPUTED_VALUE"""),1)</f>
        <v>1</v>
      </c>
      <c r="K11">
        <f ca="1">IFERROR(__xludf.DUMMYFUNCTION("""COMPUTED_VALUE"""),1)</f>
        <v>1</v>
      </c>
      <c r="L11">
        <f ca="1">IFERROR(__xludf.DUMMYFUNCTION("""COMPUTED_VALUE"""),0)</f>
        <v>0</v>
      </c>
      <c r="M11">
        <f ca="1">IFERROR(__xludf.DUMMYFUNCTION("""COMPUTED_VALUE"""),0)</f>
        <v>0</v>
      </c>
      <c r="N11">
        <f ca="1">IFERROR(__xludf.DUMMYFUNCTION("""COMPUTED_VALUE"""),1)</f>
        <v>1</v>
      </c>
      <c r="O11">
        <f ca="1">IFERROR(__xludf.DUMMYFUNCTION("""COMPUTED_VALUE"""),1)</f>
        <v>1</v>
      </c>
      <c r="P11">
        <f ca="1">IFERROR(__xludf.DUMMYFUNCTION("""COMPUTED_VALUE"""),0)</f>
        <v>0</v>
      </c>
      <c r="Q11">
        <f ca="1">IFERROR(__xludf.DUMMYFUNCTION("""COMPUTED_VALUE"""),8)</f>
        <v>8</v>
      </c>
      <c r="R11">
        <f ca="1">IFERROR(__xludf.DUMMYFUNCTION("""COMPUTED_VALUE"""),17)</f>
        <v>17</v>
      </c>
      <c r="S11">
        <f ca="1">IFERROR(__xludf.DUMMYFUNCTION("""COMPUTED_VALUE"""),212)</f>
        <v>212</v>
      </c>
    </row>
    <row r="12" spans="1:19" x14ac:dyDescent="0.2">
      <c r="A12" t="str">
        <f ca="1">IFERROR(__xludf.DUMMYFUNCTION("""COMPUTED_VALUE"""),"Британская инквизиция")</f>
        <v>Британская инквизиция</v>
      </c>
      <c r="B12" t="str">
        <f ca="1">IFERROR(__xludf.DUMMYFUNCTION("""COMPUTED_VALUE"""),"Лондон")</f>
        <v>Лондон</v>
      </c>
      <c r="C12">
        <f ca="1">IFERROR(__xludf.DUMMYFUNCTION("""COMPUTED_VALUE"""),2)</f>
        <v>2</v>
      </c>
      <c r="D12">
        <f ca="1">IFERROR(__xludf.DUMMYFUNCTION("""COMPUTED_VALUE"""),11)</f>
        <v>11</v>
      </c>
      <c r="E12">
        <f ca="1">IFERROR(__xludf.DUMMYFUNCTION("""COMPUTED_VALUE"""),1)</f>
        <v>1</v>
      </c>
      <c r="F12">
        <f ca="1">IFERROR(__xludf.DUMMYFUNCTION("""COMPUTED_VALUE"""),1)</f>
        <v>1</v>
      </c>
      <c r="G12">
        <f ca="1">IFERROR(__xludf.DUMMYFUNCTION("""COMPUTED_VALUE"""),1)</f>
        <v>1</v>
      </c>
      <c r="H12">
        <f ca="1">IFERROR(__xludf.DUMMYFUNCTION("""COMPUTED_VALUE"""),1)</f>
        <v>1</v>
      </c>
      <c r="I12">
        <f ca="1">IFERROR(__xludf.DUMMYFUNCTION("""COMPUTED_VALUE"""),1)</f>
        <v>1</v>
      </c>
      <c r="J12">
        <f ca="1">IFERROR(__xludf.DUMMYFUNCTION("""COMPUTED_VALUE"""),1)</f>
        <v>1</v>
      </c>
      <c r="K12">
        <f ca="1">IFERROR(__xludf.DUMMYFUNCTION("""COMPUTED_VALUE"""),0)</f>
        <v>0</v>
      </c>
      <c r="L12">
        <f ca="1">IFERROR(__xludf.DUMMYFUNCTION("""COMPUTED_VALUE"""),1)</f>
        <v>1</v>
      </c>
      <c r="M12">
        <f ca="1">IFERROR(__xludf.DUMMYFUNCTION("""COMPUTED_VALUE"""),0)</f>
        <v>0</v>
      </c>
      <c r="N12">
        <f ca="1">IFERROR(__xludf.DUMMYFUNCTION("""COMPUTED_VALUE"""),0)</f>
        <v>0</v>
      </c>
      <c r="O12">
        <f ca="1">IFERROR(__xludf.DUMMYFUNCTION("""COMPUTED_VALUE"""),1)</f>
        <v>1</v>
      </c>
      <c r="P12">
        <f ca="1">IFERROR(__xludf.DUMMYFUNCTION("""COMPUTED_VALUE"""),1)</f>
        <v>1</v>
      </c>
      <c r="Q12">
        <f ca="1">IFERROR(__xludf.DUMMYFUNCTION("""COMPUTED_VALUE"""),9)</f>
        <v>9</v>
      </c>
      <c r="R12">
        <f ca="1">IFERROR(__xludf.DUMMYFUNCTION("""COMPUTED_VALUE"""),18)</f>
        <v>18</v>
      </c>
      <c r="S12">
        <f ca="1">IFERROR(__xludf.DUMMYFUNCTION("""COMPUTED_VALUE"""),220)</f>
        <v>220</v>
      </c>
    </row>
    <row r="13" spans="1:19" x14ac:dyDescent="0.2">
      <c r="A13" t="str">
        <f ca="1">IFERROR(__xludf.DUMMYFUNCTION("""COMPUTED_VALUE"""),"В поисках мема")</f>
        <v>В поисках мема</v>
      </c>
      <c r="B13" t="str">
        <f ca="1">IFERROR(__xludf.DUMMYFUNCTION("""COMPUTED_VALUE"""),"Цюрих")</f>
        <v>Цюрих</v>
      </c>
      <c r="C13">
        <f ca="1">IFERROR(__xludf.DUMMYFUNCTION("""COMPUTED_VALUE"""),2)</f>
        <v>2</v>
      </c>
      <c r="D13">
        <f ca="1">IFERROR(__xludf.DUMMYFUNCTION("""COMPUTED_VALUE"""),12)</f>
        <v>12</v>
      </c>
      <c r="E13">
        <f ca="1">IFERROR(__xludf.DUMMYFUNCTION("""COMPUTED_VALUE"""),1)</f>
        <v>1</v>
      </c>
      <c r="F13">
        <f ca="1">IFERROR(__xludf.DUMMYFUNCTION("""COMPUTED_VALUE"""),1)</f>
        <v>1</v>
      </c>
      <c r="G13">
        <f ca="1">IFERROR(__xludf.DUMMYFUNCTION("""COMPUTED_VALUE"""),1)</f>
        <v>1</v>
      </c>
      <c r="H13">
        <f ca="1">IFERROR(__xludf.DUMMYFUNCTION("""COMPUTED_VALUE"""),1)</f>
        <v>1</v>
      </c>
      <c r="I13">
        <f ca="1">IFERROR(__xludf.DUMMYFUNCTION("""COMPUTED_VALUE"""),0)</f>
        <v>0</v>
      </c>
      <c r="J13">
        <f ca="1">IFERROR(__xludf.DUMMYFUNCTION("""COMPUTED_VALUE"""),1)</f>
        <v>1</v>
      </c>
      <c r="K13">
        <f ca="1">IFERROR(__xludf.DUMMYFUNCTION("""COMPUTED_VALUE"""),1)</f>
        <v>1</v>
      </c>
      <c r="L13">
        <f ca="1">IFERROR(__xludf.DUMMYFUNCTION("""COMPUTED_VALUE"""),1)</f>
        <v>1</v>
      </c>
      <c r="M13">
        <f ca="1">IFERROR(__xludf.DUMMYFUNCTION("""COMPUTED_VALUE"""),0)</f>
        <v>0</v>
      </c>
      <c r="N13">
        <f ca="1">IFERROR(__xludf.DUMMYFUNCTION("""COMPUTED_VALUE"""),0)</f>
        <v>0</v>
      </c>
      <c r="O13">
        <f ca="1">IFERROR(__xludf.DUMMYFUNCTION("""COMPUTED_VALUE"""),1)</f>
        <v>1</v>
      </c>
      <c r="P13">
        <f ca="1">IFERROR(__xludf.DUMMYFUNCTION("""COMPUTED_VALUE"""),0)</f>
        <v>0</v>
      </c>
      <c r="Q13">
        <f ca="1">IFERROR(__xludf.DUMMYFUNCTION("""COMPUTED_VALUE"""),8)</f>
        <v>8</v>
      </c>
      <c r="R13">
        <f ca="1">IFERROR(__xludf.DUMMYFUNCTION("""COMPUTED_VALUE"""),19)</f>
        <v>19</v>
      </c>
      <c r="S13">
        <f ca="1">IFERROR(__xludf.DUMMYFUNCTION("""COMPUTED_VALUE"""),243)</f>
        <v>243</v>
      </c>
    </row>
    <row r="14" spans="1:19" x14ac:dyDescent="0.2">
      <c r="A14" t="str">
        <f ca="1">IFERROR(__xludf.DUMMYFUNCTION("""COMPUTED_VALUE"""),"Хы")</f>
        <v>Хы</v>
      </c>
      <c r="B14" t="str">
        <f ca="1">IFERROR(__xludf.DUMMYFUNCTION("""COMPUTED_VALUE"""),"Мюнхен")</f>
        <v>Мюнхен</v>
      </c>
      <c r="C14">
        <f ca="1">IFERROR(__xludf.DUMMYFUNCTION("""COMPUTED_VALUE"""),2)</f>
        <v>2</v>
      </c>
      <c r="D14">
        <f ca="1">IFERROR(__xludf.DUMMYFUNCTION("""COMPUTED_VALUE"""),13)</f>
        <v>13</v>
      </c>
      <c r="E14">
        <f ca="1">IFERROR(__xludf.DUMMYFUNCTION("""COMPUTED_VALUE"""),0)</f>
        <v>0</v>
      </c>
      <c r="F14">
        <f ca="1">IFERROR(__xludf.DUMMYFUNCTION("""COMPUTED_VALUE"""),1)</f>
        <v>1</v>
      </c>
      <c r="G14">
        <f ca="1">IFERROR(__xludf.DUMMYFUNCTION("""COMPUTED_VALUE"""),1)</f>
        <v>1</v>
      </c>
      <c r="H14">
        <f ca="1">IFERROR(__xludf.DUMMYFUNCTION("""COMPUTED_VALUE"""),1)</f>
        <v>1</v>
      </c>
      <c r="I14">
        <f ca="1">IFERROR(__xludf.DUMMYFUNCTION("""COMPUTED_VALUE"""),1)</f>
        <v>1</v>
      </c>
      <c r="J14">
        <f ca="1">IFERROR(__xludf.DUMMYFUNCTION("""COMPUTED_VALUE"""),0)</f>
        <v>0</v>
      </c>
      <c r="K14">
        <f ca="1">IFERROR(__xludf.DUMMYFUNCTION("""COMPUTED_VALUE"""),0)</f>
        <v>0</v>
      </c>
      <c r="L14">
        <f ca="1">IFERROR(__xludf.DUMMYFUNCTION("""COMPUTED_VALUE"""),1)</f>
        <v>1</v>
      </c>
      <c r="M14">
        <f ca="1">IFERROR(__xludf.DUMMYFUNCTION("""COMPUTED_VALUE"""),1)</f>
        <v>1</v>
      </c>
      <c r="N14">
        <f ca="1">IFERROR(__xludf.DUMMYFUNCTION("""COMPUTED_VALUE"""),0)</f>
        <v>0</v>
      </c>
      <c r="O14">
        <f ca="1">IFERROR(__xludf.DUMMYFUNCTION("""COMPUTED_VALUE"""),1)</f>
        <v>1</v>
      </c>
      <c r="P14">
        <f ca="1">IFERROR(__xludf.DUMMYFUNCTION("""COMPUTED_VALUE"""),1)</f>
        <v>1</v>
      </c>
      <c r="Q14">
        <f ca="1">IFERROR(__xludf.DUMMYFUNCTION("""COMPUTED_VALUE"""),8)</f>
        <v>8</v>
      </c>
      <c r="R14">
        <f ca="1">IFERROR(__xludf.DUMMYFUNCTION("""COMPUTED_VALUE"""),16)</f>
        <v>16</v>
      </c>
      <c r="S14">
        <f ca="1">IFERROR(__xludf.DUMMYFUNCTION("""COMPUTED_VALUE"""),215)</f>
        <v>215</v>
      </c>
    </row>
    <row r="15" spans="1:19" x14ac:dyDescent="0.2">
      <c r="A15" t="str">
        <f ca="1">IFERROR(__xludf.DUMMYFUNCTION("""COMPUTED_VALUE"""),"Тёмный лес")</f>
        <v>Тёмный лес</v>
      </c>
      <c r="B15" t="str">
        <f ca="1">IFERROR(__xludf.DUMMYFUNCTION("""COMPUTED_VALUE"""),"Мюнхен")</f>
        <v>Мюнхен</v>
      </c>
      <c r="C15">
        <f ca="1">IFERROR(__xludf.DUMMYFUNCTION("""COMPUTED_VALUE"""),2)</f>
        <v>2</v>
      </c>
      <c r="D15">
        <f ca="1">IFERROR(__xludf.DUMMYFUNCTION("""COMPUTED_VALUE"""),14)</f>
        <v>14</v>
      </c>
      <c r="E15">
        <f ca="1">IFERROR(__xludf.DUMMYFUNCTION("""COMPUTED_VALUE"""),1)</f>
        <v>1</v>
      </c>
      <c r="F15">
        <f ca="1">IFERROR(__xludf.DUMMYFUNCTION("""COMPUTED_VALUE"""),0)</f>
        <v>0</v>
      </c>
      <c r="G15">
        <f ca="1">IFERROR(__xludf.DUMMYFUNCTION("""COMPUTED_VALUE"""),1)</f>
        <v>1</v>
      </c>
      <c r="H15">
        <f ca="1">IFERROR(__xludf.DUMMYFUNCTION("""COMPUTED_VALUE"""),1)</f>
        <v>1</v>
      </c>
      <c r="I15">
        <f ca="1">IFERROR(__xludf.DUMMYFUNCTION("""COMPUTED_VALUE"""),0)</f>
        <v>0</v>
      </c>
      <c r="J15">
        <f ca="1">IFERROR(__xludf.DUMMYFUNCTION("""COMPUTED_VALUE"""),1)</f>
        <v>1</v>
      </c>
      <c r="K15">
        <f ca="1">IFERROR(__xludf.DUMMYFUNCTION("""COMPUTED_VALUE"""),1)</f>
        <v>1</v>
      </c>
      <c r="L15">
        <f ca="1">IFERROR(__xludf.DUMMYFUNCTION("""COMPUTED_VALUE"""),0)</f>
        <v>0</v>
      </c>
      <c r="M15">
        <f ca="1">IFERROR(__xludf.DUMMYFUNCTION("""COMPUTED_VALUE"""),1)</f>
        <v>1</v>
      </c>
      <c r="N15">
        <f ca="1">IFERROR(__xludf.DUMMYFUNCTION("""COMPUTED_VALUE"""),0)</f>
        <v>0</v>
      </c>
      <c r="O15">
        <f ca="1">IFERROR(__xludf.DUMMYFUNCTION("""COMPUTED_VALUE"""),0)</f>
        <v>0</v>
      </c>
      <c r="P15">
        <f ca="1">IFERROR(__xludf.DUMMYFUNCTION("""COMPUTED_VALUE"""),1)</f>
        <v>1</v>
      </c>
      <c r="Q15">
        <f ca="1">IFERROR(__xludf.DUMMYFUNCTION("""COMPUTED_VALUE"""),7)</f>
        <v>7</v>
      </c>
      <c r="R15">
        <f ca="1">IFERROR(__xludf.DUMMYFUNCTION("""COMPUTED_VALUE"""),15)</f>
        <v>15</v>
      </c>
      <c r="S15">
        <f ca="1">IFERROR(__xludf.DUMMYFUNCTION("""COMPUTED_VALUE"""),154)</f>
        <v>154</v>
      </c>
    </row>
    <row r="16" spans="1:19" x14ac:dyDescent="0.2">
      <c r="A16" t="str">
        <f ca="1">IFERROR(__xludf.DUMMYFUNCTION("""COMPUTED_VALUE"""),"Севрюга")</f>
        <v>Севрюга</v>
      </c>
      <c r="B16" t="str">
        <f ca="1">IFERROR(__xludf.DUMMYFUNCTION("""COMPUTED_VALUE"""),"сборная")</f>
        <v>сборная</v>
      </c>
      <c r="C16">
        <f ca="1">IFERROR(__xludf.DUMMYFUNCTION("""COMPUTED_VALUE"""),2)</f>
        <v>2</v>
      </c>
      <c r="D16">
        <f ca="1">IFERROR(__xludf.DUMMYFUNCTION("""COMPUTED_VALUE"""),15)</f>
        <v>15</v>
      </c>
      <c r="E16">
        <f ca="1">IFERROR(__xludf.DUMMYFUNCTION("""COMPUTED_VALUE"""),1)</f>
        <v>1</v>
      </c>
      <c r="F16">
        <f ca="1">IFERROR(__xludf.DUMMYFUNCTION("""COMPUTED_VALUE"""),0)</f>
        <v>0</v>
      </c>
      <c r="G16">
        <f ca="1">IFERROR(__xludf.DUMMYFUNCTION("""COMPUTED_VALUE"""),1)</f>
        <v>1</v>
      </c>
      <c r="H16">
        <f ca="1">IFERROR(__xludf.DUMMYFUNCTION("""COMPUTED_VALUE"""),1)</f>
        <v>1</v>
      </c>
      <c r="I16">
        <f ca="1">IFERROR(__xludf.DUMMYFUNCTION("""COMPUTED_VALUE"""),1)</f>
        <v>1</v>
      </c>
      <c r="J16">
        <f ca="1">IFERROR(__xludf.DUMMYFUNCTION("""COMPUTED_VALUE"""),1)</f>
        <v>1</v>
      </c>
      <c r="K16">
        <f ca="1">IFERROR(__xludf.DUMMYFUNCTION("""COMPUTED_VALUE"""),1)</f>
        <v>1</v>
      </c>
      <c r="L16">
        <f ca="1">IFERROR(__xludf.DUMMYFUNCTION("""COMPUTED_VALUE"""),0)</f>
        <v>0</v>
      </c>
      <c r="M16">
        <f ca="1">IFERROR(__xludf.DUMMYFUNCTION("""COMPUTED_VALUE"""),0)</f>
        <v>0</v>
      </c>
      <c r="N16">
        <f ca="1">IFERROR(__xludf.DUMMYFUNCTION("""COMPUTED_VALUE"""),0)</f>
        <v>0</v>
      </c>
      <c r="O16">
        <f ca="1">IFERROR(__xludf.DUMMYFUNCTION("""COMPUTED_VALUE"""),0)</f>
        <v>0</v>
      </c>
      <c r="P16">
        <f ca="1">IFERROR(__xludf.DUMMYFUNCTION("""COMPUTED_VALUE"""),0)</f>
        <v>0</v>
      </c>
      <c r="Q16">
        <f ca="1">IFERROR(__xludf.DUMMYFUNCTION("""COMPUTED_VALUE"""),6)</f>
        <v>6</v>
      </c>
      <c r="R16">
        <f ca="1">IFERROR(__xludf.DUMMYFUNCTION("""COMPUTED_VALUE"""),15)</f>
        <v>15</v>
      </c>
      <c r="S16">
        <f ca="1">IFERROR(__xludf.DUMMYFUNCTION("""COMPUTED_VALUE"""),156)</f>
        <v>156</v>
      </c>
    </row>
    <row r="17" spans="1:19" x14ac:dyDescent="0.2">
      <c r="A17" t="str">
        <f ca="1">IFERROR(__xludf.DUMMYFUNCTION("""COMPUTED_VALUE"""),"или вася")</f>
        <v>или вася</v>
      </c>
      <c r="B17" t="str">
        <f ca="1">IFERROR(__xludf.DUMMYFUNCTION("""COMPUTED_VALUE"""),"Прага")</f>
        <v>Прага</v>
      </c>
      <c r="C17">
        <f ca="1">IFERROR(__xludf.DUMMYFUNCTION("""COMPUTED_VALUE"""),2)</f>
        <v>2</v>
      </c>
      <c r="D17">
        <f ca="1">IFERROR(__xludf.DUMMYFUNCTION("""COMPUTED_VALUE"""),16)</f>
        <v>16</v>
      </c>
      <c r="E17">
        <f ca="1">IFERROR(__xludf.DUMMYFUNCTION("""COMPUTED_VALUE"""),1)</f>
        <v>1</v>
      </c>
      <c r="F17">
        <f ca="1">IFERROR(__xludf.DUMMYFUNCTION("""COMPUTED_VALUE"""),0)</f>
        <v>0</v>
      </c>
      <c r="G17">
        <f ca="1">IFERROR(__xludf.DUMMYFUNCTION("""COMPUTED_VALUE"""),1)</f>
        <v>1</v>
      </c>
      <c r="H17">
        <f ca="1">IFERROR(__xludf.DUMMYFUNCTION("""COMPUTED_VALUE"""),0)</f>
        <v>0</v>
      </c>
      <c r="I17">
        <f ca="1">IFERROR(__xludf.DUMMYFUNCTION("""COMPUTED_VALUE"""),0)</f>
        <v>0</v>
      </c>
      <c r="J17">
        <f ca="1">IFERROR(__xludf.DUMMYFUNCTION("""COMPUTED_VALUE"""),0)</f>
        <v>0</v>
      </c>
      <c r="K17">
        <f ca="1">IFERROR(__xludf.DUMMYFUNCTION("""COMPUTED_VALUE"""),0)</f>
        <v>0</v>
      </c>
      <c r="L17">
        <f ca="1">IFERROR(__xludf.DUMMYFUNCTION("""COMPUTED_VALUE"""),0)</f>
        <v>0</v>
      </c>
      <c r="M17">
        <f ca="1">IFERROR(__xludf.DUMMYFUNCTION("""COMPUTED_VALUE"""),1)</f>
        <v>1</v>
      </c>
      <c r="N17">
        <f ca="1">IFERROR(__xludf.DUMMYFUNCTION("""COMPUTED_VALUE"""),0)</f>
        <v>0</v>
      </c>
      <c r="O17">
        <f ca="1">IFERROR(__xludf.DUMMYFUNCTION("""COMPUTED_VALUE"""),0)</f>
        <v>0</v>
      </c>
      <c r="P17">
        <f ca="1">IFERROR(__xludf.DUMMYFUNCTION("""COMPUTED_VALUE"""),0)</f>
        <v>0</v>
      </c>
      <c r="Q17">
        <f ca="1">IFERROR(__xludf.DUMMYFUNCTION("""COMPUTED_VALUE"""),3)</f>
        <v>3</v>
      </c>
      <c r="R17">
        <f ca="1">IFERROR(__xludf.DUMMYFUNCTION("""COMPUTED_VALUE"""),8)</f>
        <v>8</v>
      </c>
      <c r="S17">
        <f ca="1">IFERROR(__xludf.DUMMYFUNCTION("""COMPUTED_VALUE"""),61)</f>
        <v>61</v>
      </c>
    </row>
    <row r="18" spans="1:19" x14ac:dyDescent="0.2">
      <c r="A18" t="str">
        <f ca="1">IFERROR(__xludf.DUMMYFUNCTION("""COMPUTED_VALUE"""),"Бристольская Шкала")</f>
        <v>Бристольская Шкала</v>
      </c>
      <c r="B18" t="str">
        <f ca="1">IFERROR(__xludf.DUMMYFUNCTION("""COMPUTED_VALUE"""),"Хайфа")</f>
        <v>Хайфа</v>
      </c>
      <c r="C18">
        <f ca="1">IFERROR(__xludf.DUMMYFUNCTION("""COMPUTED_VALUE"""),2)</f>
        <v>2</v>
      </c>
      <c r="D18">
        <f ca="1">IFERROR(__xludf.DUMMYFUNCTION("""COMPUTED_VALUE"""),17)</f>
        <v>17</v>
      </c>
      <c r="E18">
        <f ca="1">IFERROR(__xludf.DUMMYFUNCTION("""COMPUTED_VALUE"""),1)</f>
        <v>1</v>
      </c>
      <c r="F18">
        <f ca="1">IFERROR(__xludf.DUMMYFUNCTION("""COMPUTED_VALUE"""),1)</f>
        <v>1</v>
      </c>
      <c r="G18">
        <f ca="1">IFERROR(__xludf.DUMMYFUNCTION("""COMPUTED_VALUE"""),1)</f>
        <v>1</v>
      </c>
      <c r="H18">
        <f ca="1">IFERROR(__xludf.DUMMYFUNCTION("""COMPUTED_VALUE"""),0)</f>
        <v>0</v>
      </c>
      <c r="I18">
        <f ca="1">IFERROR(__xludf.DUMMYFUNCTION("""COMPUTED_VALUE"""),0)</f>
        <v>0</v>
      </c>
      <c r="J18">
        <f ca="1">IFERROR(__xludf.DUMMYFUNCTION("""COMPUTED_VALUE"""),1)</f>
        <v>1</v>
      </c>
      <c r="K18">
        <f ca="1">IFERROR(__xludf.DUMMYFUNCTION("""COMPUTED_VALUE"""),1)</f>
        <v>1</v>
      </c>
      <c r="L18">
        <f ca="1">IFERROR(__xludf.DUMMYFUNCTION("""COMPUTED_VALUE"""),0)</f>
        <v>0</v>
      </c>
      <c r="M18">
        <f ca="1">IFERROR(__xludf.DUMMYFUNCTION("""COMPUTED_VALUE"""),0)</f>
        <v>0</v>
      </c>
      <c r="N18">
        <f ca="1">IFERROR(__xludf.DUMMYFUNCTION("""COMPUTED_VALUE"""),1)</f>
        <v>1</v>
      </c>
      <c r="O18">
        <f ca="1">IFERROR(__xludf.DUMMYFUNCTION("""COMPUTED_VALUE"""),0)</f>
        <v>0</v>
      </c>
      <c r="P18">
        <f ca="1">IFERROR(__xludf.DUMMYFUNCTION("""COMPUTED_VALUE"""),0)</f>
        <v>0</v>
      </c>
      <c r="Q18">
        <f ca="1">IFERROR(__xludf.DUMMYFUNCTION("""COMPUTED_VALUE"""),6)</f>
        <v>6</v>
      </c>
      <c r="R18">
        <f ca="1">IFERROR(__xludf.DUMMYFUNCTION("""COMPUTED_VALUE"""),14)</f>
        <v>14</v>
      </c>
      <c r="S18">
        <f ca="1">IFERROR(__xludf.DUMMYFUNCTION("""COMPUTED_VALUE"""),138)</f>
        <v>138</v>
      </c>
    </row>
    <row r="19" spans="1:19" x14ac:dyDescent="0.2">
      <c r="A19" t="str">
        <f ca="1">IFERROR(__xludf.DUMMYFUNCTION("""COMPUTED_VALUE"""),"ВЕСЛО")</f>
        <v>ВЕСЛО</v>
      </c>
      <c r="B19" t="str">
        <f ca="1">IFERROR(__xludf.DUMMYFUNCTION("""COMPUTED_VALUE"""),"Вена")</f>
        <v>Вена</v>
      </c>
      <c r="C19">
        <f ca="1">IFERROR(__xludf.DUMMYFUNCTION("""COMPUTED_VALUE"""),2)</f>
        <v>2</v>
      </c>
      <c r="D19">
        <f ca="1">IFERROR(__xludf.DUMMYFUNCTION("""COMPUTED_VALUE"""),18)</f>
        <v>18</v>
      </c>
      <c r="E19">
        <f ca="1">IFERROR(__xludf.DUMMYFUNCTION("""COMPUTED_VALUE"""),1)</f>
        <v>1</v>
      </c>
      <c r="F19">
        <f ca="1">IFERROR(__xludf.DUMMYFUNCTION("""COMPUTED_VALUE"""),0)</f>
        <v>0</v>
      </c>
      <c r="G19">
        <f ca="1">IFERROR(__xludf.DUMMYFUNCTION("""COMPUTED_VALUE"""),1)</f>
        <v>1</v>
      </c>
      <c r="H19">
        <f ca="1">IFERROR(__xludf.DUMMYFUNCTION("""COMPUTED_VALUE"""),1)</f>
        <v>1</v>
      </c>
      <c r="I19">
        <f ca="1">IFERROR(__xludf.DUMMYFUNCTION("""COMPUTED_VALUE"""),1)</f>
        <v>1</v>
      </c>
      <c r="J19">
        <f ca="1">IFERROR(__xludf.DUMMYFUNCTION("""COMPUTED_VALUE"""),0)</f>
        <v>0</v>
      </c>
      <c r="K19">
        <f ca="1">IFERROR(__xludf.DUMMYFUNCTION("""COMPUTED_VALUE"""),1)</f>
        <v>1</v>
      </c>
      <c r="L19">
        <f ca="1">IFERROR(__xludf.DUMMYFUNCTION("""COMPUTED_VALUE"""),0)</f>
        <v>0</v>
      </c>
      <c r="M19">
        <f ca="1">IFERROR(__xludf.DUMMYFUNCTION("""COMPUTED_VALUE"""),0)</f>
        <v>0</v>
      </c>
      <c r="N19">
        <f ca="1">IFERROR(__xludf.DUMMYFUNCTION("""COMPUTED_VALUE"""),1)</f>
        <v>1</v>
      </c>
      <c r="O19">
        <f ca="1">IFERROR(__xludf.DUMMYFUNCTION("""COMPUTED_VALUE"""),1)</f>
        <v>1</v>
      </c>
      <c r="P19">
        <f ca="1">IFERROR(__xludf.DUMMYFUNCTION("""COMPUTED_VALUE"""),0)</f>
        <v>0</v>
      </c>
      <c r="Q19">
        <f ca="1">IFERROR(__xludf.DUMMYFUNCTION("""COMPUTED_VALUE"""),7)</f>
        <v>7</v>
      </c>
      <c r="R19">
        <f ca="1">IFERROR(__xludf.DUMMYFUNCTION("""COMPUTED_VALUE"""),13)</f>
        <v>13</v>
      </c>
      <c r="S19">
        <f ca="1">IFERROR(__xludf.DUMMYFUNCTION("""COMPUTED_VALUE"""),160)</f>
        <v>160</v>
      </c>
    </row>
    <row r="20" spans="1:19" x14ac:dyDescent="0.2">
      <c r="A20" t="str">
        <f ca="1">IFERROR(__xludf.DUMMYFUNCTION("""COMPUTED_VALUE"""),"Гимназия имени Сруликов")</f>
        <v>Гимназия имени Сруликов</v>
      </c>
      <c r="B20" t="str">
        <f ca="1">IFERROR(__xludf.DUMMYFUNCTION("""COMPUTED_VALUE"""),"Краков")</f>
        <v>Краков</v>
      </c>
      <c r="C20">
        <f ca="1">IFERROR(__xludf.DUMMYFUNCTION("""COMPUTED_VALUE"""),2)</f>
        <v>2</v>
      </c>
      <c r="D20">
        <f ca="1">IFERROR(__xludf.DUMMYFUNCTION("""COMPUTED_VALUE"""),19)</f>
        <v>19</v>
      </c>
      <c r="E20">
        <f ca="1">IFERROR(__xludf.DUMMYFUNCTION("""COMPUTED_VALUE"""),1)</f>
        <v>1</v>
      </c>
      <c r="F20">
        <f ca="1">IFERROR(__xludf.DUMMYFUNCTION("""COMPUTED_VALUE"""),1)</f>
        <v>1</v>
      </c>
      <c r="G20">
        <f ca="1">IFERROR(__xludf.DUMMYFUNCTION("""COMPUTED_VALUE"""),1)</f>
        <v>1</v>
      </c>
      <c r="H20">
        <f ca="1">IFERROR(__xludf.DUMMYFUNCTION("""COMPUTED_VALUE"""),0)</f>
        <v>0</v>
      </c>
      <c r="I20">
        <f ca="1">IFERROR(__xludf.DUMMYFUNCTION("""COMPUTED_VALUE"""),0)</f>
        <v>0</v>
      </c>
      <c r="J20">
        <f ca="1">IFERROR(__xludf.DUMMYFUNCTION("""COMPUTED_VALUE"""),1)</f>
        <v>1</v>
      </c>
      <c r="K20">
        <f ca="1">IFERROR(__xludf.DUMMYFUNCTION("""COMPUTED_VALUE"""),1)</f>
        <v>1</v>
      </c>
      <c r="L20">
        <f ca="1">IFERROR(__xludf.DUMMYFUNCTION("""COMPUTED_VALUE"""),1)</f>
        <v>1</v>
      </c>
      <c r="M20">
        <f ca="1">IFERROR(__xludf.DUMMYFUNCTION("""COMPUTED_VALUE"""),1)</f>
        <v>1</v>
      </c>
      <c r="N20">
        <f ca="1">IFERROR(__xludf.DUMMYFUNCTION("""COMPUTED_VALUE"""),0)</f>
        <v>0</v>
      </c>
      <c r="O20">
        <f ca="1">IFERROR(__xludf.DUMMYFUNCTION("""COMPUTED_VALUE"""),0)</f>
        <v>0</v>
      </c>
      <c r="P20">
        <f ca="1">IFERROR(__xludf.DUMMYFUNCTION("""COMPUTED_VALUE"""),1)</f>
        <v>1</v>
      </c>
      <c r="Q20">
        <f ca="1">IFERROR(__xludf.DUMMYFUNCTION("""COMPUTED_VALUE"""),8)</f>
        <v>8</v>
      </c>
      <c r="R20">
        <f ca="1">IFERROR(__xludf.DUMMYFUNCTION("""COMPUTED_VALUE"""),18)</f>
        <v>18</v>
      </c>
      <c r="S20">
        <f ca="1">IFERROR(__xludf.DUMMYFUNCTION("""COMPUTED_VALUE"""),233)</f>
        <v>233</v>
      </c>
    </row>
    <row r="21" spans="1:19" x14ac:dyDescent="0.2">
      <c r="A21" t="str">
        <f ca="1">IFERROR(__xludf.DUMMYFUNCTION("""COMPUTED_VALUE"""),"X-promt")</f>
        <v>X-promt</v>
      </c>
      <c r="B21" t="str">
        <f ca="1">IFERROR(__xludf.DUMMYFUNCTION("""COMPUTED_VALUE"""),"Рига")</f>
        <v>Рига</v>
      </c>
      <c r="C21">
        <f ca="1">IFERROR(__xludf.DUMMYFUNCTION("""COMPUTED_VALUE"""),2)</f>
        <v>2</v>
      </c>
      <c r="D21">
        <f ca="1">IFERROR(__xludf.DUMMYFUNCTION("""COMPUTED_VALUE"""),20)</f>
        <v>20</v>
      </c>
      <c r="E21">
        <f ca="1">IFERROR(__xludf.DUMMYFUNCTION("""COMPUTED_VALUE"""),1)</f>
        <v>1</v>
      </c>
      <c r="F21">
        <f ca="1">IFERROR(__xludf.DUMMYFUNCTION("""COMPUTED_VALUE"""),1)</f>
        <v>1</v>
      </c>
      <c r="G21">
        <f ca="1">IFERROR(__xludf.DUMMYFUNCTION("""COMPUTED_VALUE"""),1)</f>
        <v>1</v>
      </c>
      <c r="H21">
        <f ca="1">IFERROR(__xludf.DUMMYFUNCTION("""COMPUTED_VALUE"""),1)</f>
        <v>1</v>
      </c>
      <c r="I21">
        <f ca="1">IFERROR(__xludf.DUMMYFUNCTION("""COMPUTED_VALUE"""),1)</f>
        <v>1</v>
      </c>
      <c r="J21">
        <f ca="1">IFERROR(__xludf.DUMMYFUNCTION("""COMPUTED_VALUE"""),1)</f>
        <v>1</v>
      </c>
      <c r="K21">
        <f ca="1">IFERROR(__xludf.DUMMYFUNCTION("""COMPUTED_VALUE"""),1)</f>
        <v>1</v>
      </c>
      <c r="L21">
        <f ca="1">IFERROR(__xludf.DUMMYFUNCTION("""COMPUTED_VALUE"""),1)</f>
        <v>1</v>
      </c>
      <c r="M21">
        <f ca="1">IFERROR(__xludf.DUMMYFUNCTION("""COMPUTED_VALUE"""),0)</f>
        <v>0</v>
      </c>
      <c r="N21">
        <f ca="1">IFERROR(__xludf.DUMMYFUNCTION("""COMPUTED_VALUE"""),0)</f>
        <v>0</v>
      </c>
      <c r="O21">
        <f ca="1">IFERROR(__xludf.DUMMYFUNCTION("""COMPUTED_VALUE"""),1)</f>
        <v>1</v>
      </c>
      <c r="P21">
        <f ca="1">IFERROR(__xludf.DUMMYFUNCTION("""COMPUTED_VALUE"""),0)</f>
        <v>0</v>
      </c>
      <c r="Q21">
        <f ca="1">IFERROR(__xludf.DUMMYFUNCTION("""COMPUTED_VALUE"""),9)</f>
        <v>9</v>
      </c>
      <c r="R21">
        <f ca="1">IFERROR(__xludf.DUMMYFUNCTION("""COMPUTED_VALUE"""),16)</f>
        <v>16</v>
      </c>
      <c r="S21">
        <f ca="1">IFERROR(__xludf.DUMMYFUNCTION("""COMPUTED_VALUE"""),175)</f>
        <v>175</v>
      </c>
    </row>
    <row r="22" spans="1:19" x14ac:dyDescent="0.2">
      <c r="A22" t="str">
        <f ca="1">IFERROR(__xludf.DUMMYFUNCTION("""COMPUTED_VALUE"""),"Большая команда")</f>
        <v>Большая команда</v>
      </c>
      <c r="B22" t="str">
        <f ca="1">IFERROR(__xludf.DUMMYFUNCTION("""COMPUTED_VALUE"""),"Карлсруэ")</f>
        <v>Карлсруэ</v>
      </c>
      <c r="C22">
        <f ca="1">IFERROR(__xludf.DUMMYFUNCTION("""COMPUTED_VALUE"""),2)</f>
        <v>2</v>
      </c>
      <c r="D22">
        <f ca="1">IFERROR(__xludf.DUMMYFUNCTION("""COMPUTED_VALUE"""),21)</f>
        <v>21</v>
      </c>
      <c r="E22">
        <f ca="1">IFERROR(__xludf.DUMMYFUNCTION("""COMPUTED_VALUE"""),1)</f>
        <v>1</v>
      </c>
      <c r="F22">
        <f ca="1">IFERROR(__xludf.DUMMYFUNCTION("""COMPUTED_VALUE"""),0)</f>
        <v>0</v>
      </c>
      <c r="G22">
        <f ca="1">IFERROR(__xludf.DUMMYFUNCTION("""COMPUTED_VALUE"""),1)</f>
        <v>1</v>
      </c>
      <c r="H22">
        <f ca="1">IFERROR(__xludf.DUMMYFUNCTION("""COMPUTED_VALUE"""),1)</f>
        <v>1</v>
      </c>
      <c r="I22">
        <f ca="1">IFERROR(__xludf.DUMMYFUNCTION("""COMPUTED_VALUE"""),0)</f>
        <v>0</v>
      </c>
      <c r="J22">
        <f ca="1">IFERROR(__xludf.DUMMYFUNCTION("""COMPUTED_VALUE"""),1)</f>
        <v>1</v>
      </c>
      <c r="K22">
        <f ca="1">IFERROR(__xludf.DUMMYFUNCTION("""COMPUTED_VALUE"""),1)</f>
        <v>1</v>
      </c>
      <c r="L22">
        <f ca="1">IFERROR(__xludf.DUMMYFUNCTION("""COMPUTED_VALUE"""),1)</f>
        <v>1</v>
      </c>
      <c r="M22">
        <f ca="1">IFERROR(__xludf.DUMMYFUNCTION("""COMPUTED_VALUE"""),0)</f>
        <v>0</v>
      </c>
      <c r="N22">
        <f ca="1">IFERROR(__xludf.DUMMYFUNCTION("""COMPUTED_VALUE"""),0)</f>
        <v>0</v>
      </c>
      <c r="O22">
        <f ca="1">IFERROR(__xludf.DUMMYFUNCTION("""COMPUTED_VALUE"""),1)</f>
        <v>1</v>
      </c>
      <c r="P22">
        <f ca="1">IFERROR(__xludf.DUMMYFUNCTION("""COMPUTED_VALUE"""),0)</f>
        <v>0</v>
      </c>
      <c r="Q22">
        <f ca="1">IFERROR(__xludf.DUMMYFUNCTION("""COMPUTED_VALUE"""),7)</f>
        <v>7</v>
      </c>
      <c r="R22">
        <f ca="1">IFERROR(__xludf.DUMMYFUNCTION("""COMPUTED_VALUE"""),14)</f>
        <v>14</v>
      </c>
      <c r="S22">
        <f ca="1">IFERROR(__xludf.DUMMYFUNCTION("""COMPUTED_VALUE"""),165)</f>
        <v>165</v>
      </c>
    </row>
    <row r="23" spans="1:19" x14ac:dyDescent="0.2">
      <c r="A23" t="str">
        <f ca="1">IFERROR(__xludf.DUMMYFUNCTION("""COMPUTED_VALUE"""),"Так получилось")</f>
        <v>Так получилось</v>
      </c>
      <c r="B23" t="str">
        <f ca="1">IFERROR(__xludf.DUMMYFUNCTION("""COMPUTED_VALUE"""),"Дюссельдорф")</f>
        <v>Дюссельдорф</v>
      </c>
      <c r="C23">
        <f ca="1">IFERROR(__xludf.DUMMYFUNCTION("""COMPUTED_VALUE"""),2)</f>
        <v>2</v>
      </c>
      <c r="D23">
        <f ca="1">IFERROR(__xludf.DUMMYFUNCTION("""COMPUTED_VALUE"""),22)</f>
        <v>22</v>
      </c>
      <c r="E23">
        <f ca="1">IFERROR(__xludf.DUMMYFUNCTION("""COMPUTED_VALUE"""),1)</f>
        <v>1</v>
      </c>
      <c r="F23">
        <f ca="1">IFERROR(__xludf.DUMMYFUNCTION("""COMPUTED_VALUE"""),1)</f>
        <v>1</v>
      </c>
      <c r="G23">
        <f ca="1">IFERROR(__xludf.DUMMYFUNCTION("""COMPUTED_VALUE"""),1)</f>
        <v>1</v>
      </c>
      <c r="H23">
        <f ca="1">IFERROR(__xludf.DUMMYFUNCTION("""COMPUTED_VALUE"""),0)</f>
        <v>0</v>
      </c>
      <c r="I23">
        <f ca="1">IFERROR(__xludf.DUMMYFUNCTION("""COMPUTED_VALUE"""),0)</f>
        <v>0</v>
      </c>
      <c r="J23">
        <f ca="1">IFERROR(__xludf.DUMMYFUNCTION("""COMPUTED_VALUE"""),0)</f>
        <v>0</v>
      </c>
      <c r="K23">
        <f ca="1">IFERROR(__xludf.DUMMYFUNCTION("""COMPUTED_VALUE"""),0)</f>
        <v>0</v>
      </c>
      <c r="L23">
        <f ca="1">IFERROR(__xludf.DUMMYFUNCTION("""COMPUTED_VALUE"""),0)</f>
        <v>0</v>
      </c>
      <c r="M23">
        <f ca="1">IFERROR(__xludf.DUMMYFUNCTION("""COMPUTED_VALUE"""),0)</f>
        <v>0</v>
      </c>
      <c r="N23">
        <f ca="1">IFERROR(__xludf.DUMMYFUNCTION("""COMPUTED_VALUE"""),0)</f>
        <v>0</v>
      </c>
      <c r="O23">
        <f ca="1">IFERROR(__xludf.DUMMYFUNCTION("""COMPUTED_VALUE"""),0)</f>
        <v>0</v>
      </c>
      <c r="P23">
        <f ca="1">IFERROR(__xludf.DUMMYFUNCTION("""COMPUTED_VALUE"""),0)</f>
        <v>0</v>
      </c>
      <c r="Q23">
        <f ca="1">IFERROR(__xludf.DUMMYFUNCTION("""COMPUTED_VALUE"""),3)</f>
        <v>3</v>
      </c>
      <c r="R23">
        <f ca="1">IFERROR(__xludf.DUMMYFUNCTION("""COMPUTED_VALUE"""),9)</f>
        <v>9</v>
      </c>
      <c r="S23">
        <f ca="1">IFERROR(__xludf.DUMMYFUNCTION("""COMPUTED_VALUE"""),55)</f>
        <v>55</v>
      </c>
    </row>
    <row r="24" spans="1:19" x14ac:dyDescent="0.2">
      <c r="A24" t="str">
        <f ca="1">IFERROR(__xludf.DUMMYFUNCTION("""COMPUTED_VALUE"""),"Savage")</f>
        <v>Savage</v>
      </c>
      <c r="B24" t="str">
        <f ca="1">IFERROR(__xludf.DUMMYFUNCTION("""COMPUTED_VALUE"""),"Кишинев")</f>
        <v>Кишинев</v>
      </c>
      <c r="C24">
        <f ca="1">IFERROR(__xludf.DUMMYFUNCTION("""COMPUTED_VALUE"""),2)</f>
        <v>2</v>
      </c>
      <c r="D24">
        <f ca="1">IFERROR(__xludf.DUMMYFUNCTION("""COMPUTED_VALUE"""),23)</f>
        <v>23</v>
      </c>
      <c r="E24">
        <f ca="1">IFERROR(__xludf.DUMMYFUNCTION("""COMPUTED_VALUE"""),1)</f>
        <v>1</v>
      </c>
      <c r="F24">
        <f ca="1">IFERROR(__xludf.DUMMYFUNCTION("""COMPUTED_VALUE"""),1)</f>
        <v>1</v>
      </c>
      <c r="G24">
        <f ca="1">IFERROR(__xludf.DUMMYFUNCTION("""COMPUTED_VALUE"""),1)</f>
        <v>1</v>
      </c>
      <c r="H24">
        <f ca="1">IFERROR(__xludf.DUMMYFUNCTION("""COMPUTED_VALUE"""),1)</f>
        <v>1</v>
      </c>
      <c r="I24">
        <f ca="1">IFERROR(__xludf.DUMMYFUNCTION("""COMPUTED_VALUE"""),0)</f>
        <v>0</v>
      </c>
      <c r="J24">
        <f ca="1">IFERROR(__xludf.DUMMYFUNCTION("""COMPUTED_VALUE"""),1)</f>
        <v>1</v>
      </c>
      <c r="K24">
        <f ca="1">IFERROR(__xludf.DUMMYFUNCTION("""COMPUTED_VALUE"""),0)</f>
        <v>0</v>
      </c>
      <c r="L24">
        <f ca="1">IFERROR(__xludf.DUMMYFUNCTION("""COMPUTED_VALUE"""),1)</f>
        <v>1</v>
      </c>
      <c r="M24">
        <f ca="1">IFERROR(__xludf.DUMMYFUNCTION("""COMPUTED_VALUE"""),0)</f>
        <v>0</v>
      </c>
      <c r="N24">
        <f ca="1">IFERROR(__xludf.DUMMYFUNCTION("""COMPUTED_VALUE"""),0)</f>
        <v>0</v>
      </c>
      <c r="O24">
        <f ca="1">IFERROR(__xludf.DUMMYFUNCTION("""COMPUTED_VALUE"""),1)</f>
        <v>1</v>
      </c>
      <c r="P24">
        <f ca="1">IFERROR(__xludf.DUMMYFUNCTION("""COMPUTED_VALUE"""),0)</f>
        <v>0</v>
      </c>
      <c r="Q24">
        <f ca="1">IFERROR(__xludf.DUMMYFUNCTION("""COMPUTED_VALUE"""),7)</f>
        <v>7</v>
      </c>
      <c r="R24">
        <f ca="1">IFERROR(__xludf.DUMMYFUNCTION("""COMPUTED_VALUE"""),15)</f>
        <v>15</v>
      </c>
      <c r="S24">
        <f ca="1">IFERROR(__xludf.DUMMYFUNCTION("""COMPUTED_VALUE"""),144)</f>
        <v>144</v>
      </c>
    </row>
    <row r="25" spans="1:19" x14ac:dyDescent="0.2">
      <c r="A25" t="str">
        <f ca="1">IFERROR(__xludf.DUMMYFUNCTION("""COMPUTED_VALUE"""),"Пурурум")</f>
        <v>Пурурум</v>
      </c>
      <c r="B25" t="str">
        <f ca="1">IFERROR(__xludf.DUMMYFUNCTION("""COMPUTED_VALUE"""),"Нюрнберг")</f>
        <v>Нюрнберг</v>
      </c>
      <c r="C25">
        <f ca="1">IFERROR(__xludf.DUMMYFUNCTION("""COMPUTED_VALUE"""),2)</f>
        <v>2</v>
      </c>
      <c r="D25">
        <f ca="1">IFERROR(__xludf.DUMMYFUNCTION("""COMPUTED_VALUE"""),24)</f>
        <v>24</v>
      </c>
      <c r="E25">
        <f ca="1">IFERROR(__xludf.DUMMYFUNCTION("""COMPUTED_VALUE"""),1)</f>
        <v>1</v>
      </c>
      <c r="F25">
        <f ca="1">IFERROR(__xludf.DUMMYFUNCTION("""COMPUTED_VALUE"""),0)</f>
        <v>0</v>
      </c>
      <c r="G25">
        <f ca="1">IFERROR(__xludf.DUMMYFUNCTION("""COMPUTED_VALUE"""),1)</f>
        <v>1</v>
      </c>
      <c r="H25">
        <f ca="1">IFERROR(__xludf.DUMMYFUNCTION("""COMPUTED_VALUE"""),1)</f>
        <v>1</v>
      </c>
      <c r="I25">
        <f ca="1">IFERROR(__xludf.DUMMYFUNCTION("""COMPUTED_VALUE"""),0)</f>
        <v>0</v>
      </c>
      <c r="J25">
        <f ca="1">IFERROR(__xludf.DUMMYFUNCTION("""COMPUTED_VALUE"""),1)</f>
        <v>1</v>
      </c>
      <c r="K25">
        <f ca="1">IFERROR(__xludf.DUMMYFUNCTION("""COMPUTED_VALUE"""),1)</f>
        <v>1</v>
      </c>
      <c r="L25">
        <f ca="1">IFERROR(__xludf.DUMMYFUNCTION("""COMPUTED_VALUE"""),0)</f>
        <v>0</v>
      </c>
      <c r="M25">
        <f ca="1">IFERROR(__xludf.DUMMYFUNCTION("""COMPUTED_VALUE"""),1)</f>
        <v>1</v>
      </c>
      <c r="N25">
        <f ca="1">IFERROR(__xludf.DUMMYFUNCTION("""COMPUTED_VALUE"""),0)</f>
        <v>0</v>
      </c>
      <c r="O25">
        <f ca="1">IFERROR(__xludf.DUMMYFUNCTION("""COMPUTED_VALUE"""),0)</f>
        <v>0</v>
      </c>
      <c r="P25">
        <f ca="1">IFERROR(__xludf.DUMMYFUNCTION("""COMPUTED_VALUE"""),0)</f>
        <v>0</v>
      </c>
      <c r="Q25">
        <f ca="1">IFERROR(__xludf.DUMMYFUNCTION("""COMPUTED_VALUE"""),6)</f>
        <v>6</v>
      </c>
      <c r="R25">
        <f ca="1">IFERROR(__xludf.DUMMYFUNCTION("""COMPUTED_VALUE"""),14)</f>
        <v>14</v>
      </c>
      <c r="S25">
        <f ca="1">IFERROR(__xludf.DUMMYFUNCTION("""COMPUTED_VALUE"""),129)</f>
        <v>129</v>
      </c>
    </row>
    <row r="26" spans="1:19" x14ac:dyDescent="0.2">
      <c r="A26" t="str">
        <f ca="1">IFERROR(__xludf.DUMMYFUNCTION("""COMPUTED_VALUE"""),"Закон Этлиба")</f>
        <v>Закон Этлиба</v>
      </c>
      <c r="B26" t="str">
        <f ca="1">IFERROR(__xludf.DUMMYFUNCTION("""COMPUTED_VALUE"""),"Таллинн ")</f>
        <v xml:space="preserve">Таллинн </v>
      </c>
      <c r="C26">
        <f ca="1">IFERROR(__xludf.DUMMYFUNCTION("""COMPUTED_VALUE"""),2)</f>
        <v>2</v>
      </c>
      <c r="D26">
        <f ca="1">IFERROR(__xludf.DUMMYFUNCTION("""COMPUTED_VALUE"""),25)</f>
        <v>25</v>
      </c>
      <c r="E26">
        <f ca="1">IFERROR(__xludf.DUMMYFUNCTION("""COMPUTED_VALUE"""),1)</f>
        <v>1</v>
      </c>
      <c r="F26">
        <f ca="1">IFERROR(__xludf.DUMMYFUNCTION("""COMPUTED_VALUE"""),1)</f>
        <v>1</v>
      </c>
      <c r="G26">
        <f ca="1">IFERROR(__xludf.DUMMYFUNCTION("""COMPUTED_VALUE"""),1)</f>
        <v>1</v>
      </c>
      <c r="H26">
        <f ca="1">IFERROR(__xludf.DUMMYFUNCTION("""COMPUTED_VALUE"""),1)</f>
        <v>1</v>
      </c>
      <c r="I26">
        <f ca="1">IFERROR(__xludf.DUMMYFUNCTION("""COMPUTED_VALUE"""),0)</f>
        <v>0</v>
      </c>
      <c r="J26">
        <f ca="1">IFERROR(__xludf.DUMMYFUNCTION("""COMPUTED_VALUE"""),0)</f>
        <v>0</v>
      </c>
      <c r="K26">
        <f ca="1">IFERROR(__xludf.DUMMYFUNCTION("""COMPUTED_VALUE"""),1)</f>
        <v>1</v>
      </c>
      <c r="L26">
        <f ca="1">IFERROR(__xludf.DUMMYFUNCTION("""COMPUTED_VALUE"""),1)</f>
        <v>1</v>
      </c>
      <c r="M26">
        <f ca="1">IFERROR(__xludf.DUMMYFUNCTION("""COMPUTED_VALUE"""),1)</f>
        <v>1</v>
      </c>
      <c r="N26">
        <f ca="1">IFERROR(__xludf.DUMMYFUNCTION("""COMPUTED_VALUE"""),0)</f>
        <v>0</v>
      </c>
      <c r="O26">
        <f ca="1">IFERROR(__xludf.DUMMYFUNCTION("""COMPUTED_VALUE"""),1)</f>
        <v>1</v>
      </c>
      <c r="P26">
        <f ca="1">IFERROR(__xludf.DUMMYFUNCTION("""COMPUTED_VALUE"""),0)</f>
        <v>0</v>
      </c>
      <c r="Q26">
        <f ca="1">IFERROR(__xludf.DUMMYFUNCTION("""COMPUTED_VALUE"""),8)</f>
        <v>8</v>
      </c>
      <c r="R26">
        <f ca="1">IFERROR(__xludf.DUMMYFUNCTION("""COMPUTED_VALUE"""),16)</f>
        <v>16</v>
      </c>
      <c r="S26">
        <f ca="1">IFERROR(__xludf.DUMMYFUNCTION("""COMPUTED_VALUE"""),187)</f>
        <v>187</v>
      </c>
    </row>
    <row r="27" spans="1:19" x14ac:dyDescent="0.2">
      <c r="A27" t="str">
        <f ca="1">IFERROR(__xludf.DUMMYFUNCTION("""COMPUTED_VALUE"""),"Проверено")</f>
        <v>Проверено</v>
      </c>
      <c r="B27" t="str">
        <f ca="1">IFERROR(__xludf.DUMMYFUNCTION("""COMPUTED_VALUE"""),"сборная")</f>
        <v>сборная</v>
      </c>
      <c r="C27">
        <f ca="1">IFERROR(__xludf.DUMMYFUNCTION("""COMPUTED_VALUE"""),2)</f>
        <v>2</v>
      </c>
      <c r="D27">
        <f ca="1">IFERROR(__xludf.DUMMYFUNCTION("""COMPUTED_VALUE"""),26)</f>
        <v>26</v>
      </c>
      <c r="E27">
        <f ca="1">IFERROR(__xludf.DUMMYFUNCTION("""COMPUTED_VALUE"""),1)</f>
        <v>1</v>
      </c>
      <c r="F27">
        <f ca="1">IFERROR(__xludf.DUMMYFUNCTION("""COMPUTED_VALUE"""),1)</f>
        <v>1</v>
      </c>
      <c r="G27">
        <f ca="1">IFERROR(__xludf.DUMMYFUNCTION("""COMPUTED_VALUE"""),1)</f>
        <v>1</v>
      </c>
      <c r="H27">
        <f ca="1">IFERROR(__xludf.DUMMYFUNCTION("""COMPUTED_VALUE"""),1)</f>
        <v>1</v>
      </c>
      <c r="I27">
        <f ca="1">IFERROR(__xludf.DUMMYFUNCTION("""COMPUTED_VALUE"""),0)</f>
        <v>0</v>
      </c>
      <c r="J27">
        <f ca="1">IFERROR(__xludf.DUMMYFUNCTION("""COMPUTED_VALUE"""),1)</f>
        <v>1</v>
      </c>
      <c r="K27">
        <f ca="1">IFERROR(__xludf.DUMMYFUNCTION("""COMPUTED_VALUE"""),1)</f>
        <v>1</v>
      </c>
      <c r="L27">
        <f ca="1">IFERROR(__xludf.DUMMYFUNCTION("""COMPUTED_VALUE"""),0)</f>
        <v>0</v>
      </c>
      <c r="M27">
        <f ca="1">IFERROR(__xludf.DUMMYFUNCTION("""COMPUTED_VALUE"""),0)</f>
        <v>0</v>
      </c>
      <c r="N27">
        <f ca="1">IFERROR(__xludf.DUMMYFUNCTION("""COMPUTED_VALUE"""),0)</f>
        <v>0</v>
      </c>
      <c r="O27">
        <f ca="1">IFERROR(__xludf.DUMMYFUNCTION("""COMPUTED_VALUE"""),1)</f>
        <v>1</v>
      </c>
      <c r="P27">
        <f ca="1">IFERROR(__xludf.DUMMYFUNCTION("""COMPUTED_VALUE"""),1)</f>
        <v>1</v>
      </c>
      <c r="Q27">
        <f ca="1">IFERROR(__xludf.DUMMYFUNCTION("""COMPUTED_VALUE"""),8)</f>
        <v>8</v>
      </c>
      <c r="R27">
        <f ca="1">IFERROR(__xludf.DUMMYFUNCTION("""COMPUTED_VALUE"""),16)</f>
        <v>16</v>
      </c>
      <c r="S27">
        <f ca="1">IFERROR(__xludf.DUMMYFUNCTION("""COMPUTED_VALUE"""),198)</f>
        <v>198</v>
      </c>
    </row>
    <row r="28" spans="1:19" x14ac:dyDescent="0.2">
      <c r="A28" t="str">
        <f ca="1">IFERROR(__xludf.DUMMYFUNCTION("""COMPUTED_VALUE"""),"Игрунки")</f>
        <v>Игрунки</v>
      </c>
      <c r="B28" t="str">
        <f ca="1">IFERROR(__xludf.DUMMYFUNCTION("""COMPUTED_VALUE"""),"сборная")</f>
        <v>сборная</v>
      </c>
      <c r="C28">
        <f ca="1">IFERROR(__xludf.DUMMYFUNCTION("""COMPUTED_VALUE"""),2)</f>
        <v>2</v>
      </c>
      <c r="D28">
        <f ca="1">IFERROR(__xludf.DUMMYFUNCTION("""COMPUTED_VALUE"""),27)</f>
        <v>27</v>
      </c>
      <c r="E28">
        <f ca="1">IFERROR(__xludf.DUMMYFUNCTION("""COMPUTED_VALUE"""),1)</f>
        <v>1</v>
      </c>
      <c r="F28">
        <f ca="1">IFERROR(__xludf.DUMMYFUNCTION("""COMPUTED_VALUE"""),1)</f>
        <v>1</v>
      </c>
      <c r="G28">
        <f ca="1">IFERROR(__xludf.DUMMYFUNCTION("""COMPUTED_VALUE"""),1)</f>
        <v>1</v>
      </c>
      <c r="H28">
        <f ca="1">IFERROR(__xludf.DUMMYFUNCTION("""COMPUTED_VALUE"""),1)</f>
        <v>1</v>
      </c>
      <c r="I28">
        <f ca="1">IFERROR(__xludf.DUMMYFUNCTION("""COMPUTED_VALUE"""),1)</f>
        <v>1</v>
      </c>
      <c r="J28">
        <f ca="1">IFERROR(__xludf.DUMMYFUNCTION("""COMPUTED_VALUE"""),1)</f>
        <v>1</v>
      </c>
      <c r="K28">
        <f ca="1">IFERROR(__xludf.DUMMYFUNCTION("""COMPUTED_VALUE"""),1)</f>
        <v>1</v>
      </c>
      <c r="L28">
        <f ca="1">IFERROR(__xludf.DUMMYFUNCTION("""COMPUTED_VALUE"""),0)</f>
        <v>0</v>
      </c>
      <c r="M28">
        <f ca="1">IFERROR(__xludf.DUMMYFUNCTION("""COMPUTED_VALUE"""),1)</f>
        <v>1</v>
      </c>
      <c r="N28">
        <f ca="1">IFERROR(__xludf.DUMMYFUNCTION("""COMPUTED_VALUE"""),0)</f>
        <v>0</v>
      </c>
      <c r="O28">
        <f ca="1">IFERROR(__xludf.DUMMYFUNCTION("""COMPUTED_VALUE"""),1)</f>
        <v>1</v>
      </c>
      <c r="P28">
        <f ca="1">IFERROR(__xludf.DUMMYFUNCTION("""COMPUTED_VALUE"""),0)</f>
        <v>0</v>
      </c>
      <c r="Q28">
        <f ca="1">IFERROR(__xludf.DUMMYFUNCTION("""COMPUTED_VALUE"""),9)</f>
        <v>9</v>
      </c>
      <c r="R28">
        <f ca="1">IFERROR(__xludf.DUMMYFUNCTION("""COMPUTED_VALUE"""),17)</f>
        <v>17</v>
      </c>
      <c r="S28">
        <f ca="1">IFERROR(__xludf.DUMMYFUNCTION("""COMPUTED_VALUE"""),180)</f>
        <v>180</v>
      </c>
    </row>
    <row r="29" spans="1:19" x14ac:dyDescent="0.2">
      <c r="A29" t="str">
        <f ca="1">IFERROR(__xludf.DUMMYFUNCTION("""COMPUTED_VALUE"""),"Бесславные Краснолюдки")</f>
        <v>Бесславные Краснолюдки</v>
      </c>
      <c r="B29" t="str">
        <f ca="1">IFERROR(__xludf.DUMMYFUNCTION("""COMPUTED_VALUE"""),"Вроцлав")</f>
        <v>Вроцлав</v>
      </c>
      <c r="C29">
        <f ca="1">IFERROR(__xludf.DUMMYFUNCTION("""COMPUTED_VALUE"""),2)</f>
        <v>2</v>
      </c>
      <c r="D29">
        <f ca="1">IFERROR(__xludf.DUMMYFUNCTION("""COMPUTED_VALUE"""),28)</f>
        <v>28</v>
      </c>
      <c r="E29">
        <f ca="1">IFERROR(__xludf.DUMMYFUNCTION("""COMPUTED_VALUE"""),1)</f>
        <v>1</v>
      </c>
      <c r="F29">
        <f ca="1">IFERROR(__xludf.DUMMYFUNCTION("""COMPUTED_VALUE"""),1)</f>
        <v>1</v>
      </c>
      <c r="G29">
        <f ca="1">IFERROR(__xludf.DUMMYFUNCTION("""COMPUTED_VALUE"""),1)</f>
        <v>1</v>
      </c>
      <c r="H29">
        <f ca="1">IFERROR(__xludf.DUMMYFUNCTION("""COMPUTED_VALUE"""),1)</f>
        <v>1</v>
      </c>
      <c r="I29">
        <f ca="1">IFERROR(__xludf.DUMMYFUNCTION("""COMPUTED_VALUE"""),0)</f>
        <v>0</v>
      </c>
      <c r="J29">
        <f ca="1">IFERROR(__xludf.DUMMYFUNCTION("""COMPUTED_VALUE"""),1)</f>
        <v>1</v>
      </c>
      <c r="K29">
        <f ca="1">IFERROR(__xludf.DUMMYFUNCTION("""COMPUTED_VALUE"""),1)</f>
        <v>1</v>
      </c>
      <c r="L29">
        <f ca="1">IFERROR(__xludf.DUMMYFUNCTION("""COMPUTED_VALUE"""),0)</f>
        <v>0</v>
      </c>
      <c r="M29">
        <f ca="1">IFERROR(__xludf.DUMMYFUNCTION("""COMPUTED_VALUE"""),0)</f>
        <v>0</v>
      </c>
      <c r="N29">
        <f ca="1">IFERROR(__xludf.DUMMYFUNCTION("""COMPUTED_VALUE"""),0)</f>
        <v>0</v>
      </c>
      <c r="O29">
        <f ca="1">IFERROR(__xludf.DUMMYFUNCTION("""COMPUTED_VALUE"""),1)</f>
        <v>1</v>
      </c>
      <c r="P29">
        <f ca="1">IFERROR(__xludf.DUMMYFUNCTION("""COMPUTED_VALUE"""),1)</f>
        <v>1</v>
      </c>
      <c r="Q29">
        <f ca="1">IFERROR(__xludf.DUMMYFUNCTION("""COMPUTED_VALUE"""),8)</f>
        <v>8</v>
      </c>
      <c r="R29">
        <f ca="1">IFERROR(__xludf.DUMMYFUNCTION("""COMPUTED_VALUE"""),16)</f>
        <v>16</v>
      </c>
      <c r="S29">
        <f ca="1">IFERROR(__xludf.DUMMYFUNCTION("""COMPUTED_VALUE"""),194)</f>
        <v>194</v>
      </c>
    </row>
    <row r="30" spans="1:19" x14ac:dyDescent="0.2">
      <c r="A30" t="str">
        <f ca="1">IFERROR(__xludf.DUMMYFUNCTION("""COMPUTED_VALUE"""),"Мы-6")</f>
        <v>Мы-6</v>
      </c>
      <c r="B30" t="str">
        <f ca="1">IFERROR(__xludf.DUMMYFUNCTION("""COMPUTED_VALUE"""),"Хельсинки")</f>
        <v>Хельсинки</v>
      </c>
      <c r="C30">
        <f ca="1">IFERROR(__xludf.DUMMYFUNCTION("""COMPUTED_VALUE"""),2)</f>
        <v>2</v>
      </c>
      <c r="D30">
        <f ca="1">IFERROR(__xludf.DUMMYFUNCTION("""COMPUTED_VALUE"""),29)</f>
        <v>29</v>
      </c>
      <c r="E30">
        <f ca="1">IFERROR(__xludf.DUMMYFUNCTION("""COMPUTED_VALUE"""),1)</f>
        <v>1</v>
      </c>
      <c r="F30">
        <f ca="1">IFERROR(__xludf.DUMMYFUNCTION("""COMPUTED_VALUE"""),1)</f>
        <v>1</v>
      </c>
      <c r="G30">
        <f ca="1">IFERROR(__xludf.DUMMYFUNCTION("""COMPUTED_VALUE"""),0)</f>
        <v>0</v>
      </c>
      <c r="H30">
        <f ca="1">IFERROR(__xludf.DUMMYFUNCTION("""COMPUTED_VALUE"""),0)</f>
        <v>0</v>
      </c>
      <c r="I30">
        <f ca="1">IFERROR(__xludf.DUMMYFUNCTION("""COMPUTED_VALUE"""),1)</f>
        <v>1</v>
      </c>
      <c r="J30">
        <f ca="1">IFERROR(__xludf.DUMMYFUNCTION("""COMPUTED_VALUE"""),1)</f>
        <v>1</v>
      </c>
      <c r="K30">
        <f ca="1">IFERROR(__xludf.DUMMYFUNCTION("""COMPUTED_VALUE"""),1)</f>
        <v>1</v>
      </c>
      <c r="L30">
        <f ca="1">IFERROR(__xludf.DUMMYFUNCTION("""COMPUTED_VALUE"""),0)</f>
        <v>0</v>
      </c>
      <c r="M30">
        <f ca="1">IFERROR(__xludf.DUMMYFUNCTION("""COMPUTED_VALUE"""),0)</f>
        <v>0</v>
      </c>
      <c r="N30">
        <f ca="1">IFERROR(__xludf.DUMMYFUNCTION("""COMPUTED_VALUE"""),0)</f>
        <v>0</v>
      </c>
      <c r="O30">
        <f ca="1">IFERROR(__xludf.DUMMYFUNCTION("""COMPUTED_VALUE"""),1)</f>
        <v>1</v>
      </c>
      <c r="P30">
        <f ca="1">IFERROR(__xludf.DUMMYFUNCTION("""COMPUTED_VALUE"""),0)</f>
        <v>0</v>
      </c>
      <c r="Q30">
        <f ca="1">IFERROR(__xludf.DUMMYFUNCTION("""COMPUTED_VALUE"""),6)</f>
        <v>6</v>
      </c>
      <c r="R30">
        <f ca="1">IFERROR(__xludf.DUMMYFUNCTION("""COMPUTED_VALUE"""),12)</f>
        <v>12</v>
      </c>
      <c r="S30">
        <f ca="1">IFERROR(__xludf.DUMMYFUNCTION("""COMPUTED_VALUE"""),142)</f>
        <v>142</v>
      </c>
    </row>
    <row r="31" spans="1:19" x14ac:dyDescent="0.2">
      <c r="A31" t="str">
        <f ca="1">IFERROR(__xludf.DUMMYFUNCTION("""COMPUTED_VALUE"""),"Polish Space Marines")</f>
        <v>Polish Space Marines</v>
      </c>
      <c r="B31" t="str">
        <f ca="1">IFERROR(__xludf.DUMMYFUNCTION("""COMPUTED_VALUE"""),"Краков")</f>
        <v>Краков</v>
      </c>
      <c r="C31">
        <f ca="1">IFERROR(__xludf.DUMMYFUNCTION("""COMPUTED_VALUE"""),2)</f>
        <v>2</v>
      </c>
      <c r="D31">
        <f ca="1">IFERROR(__xludf.DUMMYFUNCTION("""COMPUTED_VALUE"""),30)</f>
        <v>30</v>
      </c>
      <c r="E31">
        <f ca="1">IFERROR(__xludf.DUMMYFUNCTION("""COMPUTED_VALUE"""),1)</f>
        <v>1</v>
      </c>
      <c r="F31">
        <f ca="1">IFERROR(__xludf.DUMMYFUNCTION("""COMPUTED_VALUE"""),0)</f>
        <v>0</v>
      </c>
      <c r="G31">
        <f ca="1">IFERROR(__xludf.DUMMYFUNCTION("""COMPUTED_VALUE"""),1)</f>
        <v>1</v>
      </c>
      <c r="H31">
        <f ca="1">IFERROR(__xludf.DUMMYFUNCTION("""COMPUTED_VALUE"""),0)</f>
        <v>0</v>
      </c>
      <c r="I31">
        <f ca="1">IFERROR(__xludf.DUMMYFUNCTION("""COMPUTED_VALUE"""),0)</f>
        <v>0</v>
      </c>
      <c r="J31">
        <f ca="1">IFERROR(__xludf.DUMMYFUNCTION("""COMPUTED_VALUE"""),1)</f>
        <v>1</v>
      </c>
      <c r="K31">
        <f ca="1">IFERROR(__xludf.DUMMYFUNCTION("""COMPUTED_VALUE"""),1)</f>
        <v>1</v>
      </c>
      <c r="L31">
        <f ca="1">IFERROR(__xludf.DUMMYFUNCTION("""COMPUTED_VALUE"""),1)</f>
        <v>1</v>
      </c>
      <c r="M31">
        <f ca="1">IFERROR(__xludf.DUMMYFUNCTION("""COMPUTED_VALUE"""),0)</f>
        <v>0</v>
      </c>
      <c r="N31">
        <f ca="1">IFERROR(__xludf.DUMMYFUNCTION("""COMPUTED_VALUE"""),0)</f>
        <v>0</v>
      </c>
      <c r="O31">
        <f ca="1">IFERROR(__xludf.DUMMYFUNCTION("""COMPUTED_VALUE"""),0)</f>
        <v>0</v>
      </c>
      <c r="P31">
        <f ca="1">IFERROR(__xludf.DUMMYFUNCTION("""COMPUTED_VALUE"""),1)</f>
        <v>1</v>
      </c>
      <c r="Q31">
        <f ca="1">IFERROR(__xludf.DUMMYFUNCTION("""COMPUTED_VALUE"""),6)</f>
        <v>6</v>
      </c>
      <c r="R31">
        <f ca="1">IFERROR(__xludf.DUMMYFUNCTION("""COMPUTED_VALUE"""),14)</f>
        <v>14</v>
      </c>
      <c r="S31">
        <f ca="1">IFERROR(__xludf.DUMMYFUNCTION("""COMPUTED_VALUE"""),160)</f>
        <v>160</v>
      </c>
    </row>
    <row r="32" spans="1:19" x14ac:dyDescent="0.2">
      <c r="A32" t="str">
        <f ca="1">IFERROR(__xludf.DUMMYFUNCTION("""COMPUTED_VALUE"""),"Кортизолушка")</f>
        <v>Кортизолушка</v>
      </c>
      <c r="B32" t="str">
        <f ca="1">IFERROR(__xludf.DUMMYFUNCTION("""COMPUTED_VALUE"""),"Берлин")</f>
        <v>Берлин</v>
      </c>
      <c r="C32">
        <f ca="1">IFERROR(__xludf.DUMMYFUNCTION("""COMPUTED_VALUE"""),2)</f>
        <v>2</v>
      </c>
      <c r="D32">
        <f ca="1">IFERROR(__xludf.DUMMYFUNCTION("""COMPUTED_VALUE"""),31)</f>
        <v>31</v>
      </c>
      <c r="E32">
        <f ca="1">IFERROR(__xludf.DUMMYFUNCTION("""COMPUTED_VALUE"""),1)</f>
        <v>1</v>
      </c>
      <c r="F32">
        <f ca="1">IFERROR(__xludf.DUMMYFUNCTION("""COMPUTED_VALUE"""),0)</f>
        <v>0</v>
      </c>
      <c r="G32">
        <f ca="1">IFERROR(__xludf.DUMMYFUNCTION("""COMPUTED_VALUE"""),1)</f>
        <v>1</v>
      </c>
      <c r="H32">
        <f ca="1">IFERROR(__xludf.DUMMYFUNCTION("""COMPUTED_VALUE"""),0)</f>
        <v>0</v>
      </c>
      <c r="I32">
        <f ca="1">IFERROR(__xludf.DUMMYFUNCTION("""COMPUTED_VALUE"""),0)</f>
        <v>0</v>
      </c>
      <c r="J32">
        <f ca="1">IFERROR(__xludf.DUMMYFUNCTION("""COMPUTED_VALUE"""),1)</f>
        <v>1</v>
      </c>
      <c r="K32">
        <f ca="1">IFERROR(__xludf.DUMMYFUNCTION("""COMPUTED_VALUE"""),0)</f>
        <v>0</v>
      </c>
      <c r="L32">
        <f ca="1">IFERROR(__xludf.DUMMYFUNCTION("""COMPUTED_VALUE"""),0)</f>
        <v>0</v>
      </c>
      <c r="M32">
        <f ca="1">IFERROR(__xludf.DUMMYFUNCTION("""COMPUTED_VALUE"""),0)</f>
        <v>0</v>
      </c>
      <c r="N32">
        <f ca="1">IFERROR(__xludf.DUMMYFUNCTION("""COMPUTED_VALUE"""),0)</f>
        <v>0</v>
      </c>
      <c r="O32">
        <f ca="1">IFERROR(__xludf.DUMMYFUNCTION("""COMPUTED_VALUE"""),0)</f>
        <v>0</v>
      </c>
      <c r="P32">
        <f ca="1">IFERROR(__xludf.DUMMYFUNCTION("""COMPUTED_VALUE"""),0)</f>
        <v>0</v>
      </c>
      <c r="Q32">
        <f ca="1">IFERROR(__xludf.DUMMYFUNCTION("""COMPUTED_VALUE"""),3)</f>
        <v>3</v>
      </c>
      <c r="R32">
        <f ca="1">IFERROR(__xludf.DUMMYFUNCTION("""COMPUTED_VALUE"""),12)</f>
        <v>12</v>
      </c>
      <c r="S32">
        <f ca="1">IFERROR(__xludf.DUMMYFUNCTION("""COMPUTED_VALUE"""),104)</f>
        <v>104</v>
      </c>
    </row>
    <row r="33" spans="1:19" x14ac:dyDescent="0.2">
      <c r="A33" t="str">
        <f ca="1">IFERROR(__xludf.DUMMYFUNCTION("""COMPUTED_VALUE"""),"Слишком много знали")</f>
        <v>Слишком много знали</v>
      </c>
      <c r="B33" t="str">
        <f ca="1">IFERROR(__xludf.DUMMYFUNCTION("""COMPUTED_VALUE"""),"Прага")</f>
        <v>Прага</v>
      </c>
      <c r="C33">
        <f ca="1">IFERROR(__xludf.DUMMYFUNCTION("""COMPUTED_VALUE"""),2)</f>
        <v>2</v>
      </c>
      <c r="D33">
        <f ca="1">IFERROR(__xludf.DUMMYFUNCTION("""COMPUTED_VALUE"""),32)</f>
        <v>32</v>
      </c>
      <c r="E33">
        <f ca="1">IFERROR(__xludf.DUMMYFUNCTION("""COMPUTED_VALUE"""),1)</f>
        <v>1</v>
      </c>
      <c r="F33">
        <f ca="1">IFERROR(__xludf.DUMMYFUNCTION("""COMPUTED_VALUE"""),1)</f>
        <v>1</v>
      </c>
      <c r="G33">
        <f ca="1">IFERROR(__xludf.DUMMYFUNCTION("""COMPUTED_VALUE"""),1)</f>
        <v>1</v>
      </c>
      <c r="H33">
        <f ca="1">IFERROR(__xludf.DUMMYFUNCTION("""COMPUTED_VALUE"""),1)</f>
        <v>1</v>
      </c>
      <c r="I33">
        <f ca="1">IFERROR(__xludf.DUMMYFUNCTION("""COMPUTED_VALUE"""),0)</f>
        <v>0</v>
      </c>
      <c r="J33">
        <f ca="1">IFERROR(__xludf.DUMMYFUNCTION("""COMPUTED_VALUE"""),1)</f>
        <v>1</v>
      </c>
      <c r="K33">
        <f ca="1">IFERROR(__xludf.DUMMYFUNCTION("""COMPUTED_VALUE"""),0)</f>
        <v>0</v>
      </c>
      <c r="L33">
        <f ca="1">IFERROR(__xludf.DUMMYFUNCTION("""COMPUTED_VALUE"""),0)</f>
        <v>0</v>
      </c>
      <c r="M33">
        <f ca="1">IFERROR(__xludf.DUMMYFUNCTION("""COMPUTED_VALUE"""),0)</f>
        <v>0</v>
      </c>
      <c r="N33">
        <f ca="1">IFERROR(__xludf.DUMMYFUNCTION("""COMPUTED_VALUE"""),0)</f>
        <v>0</v>
      </c>
      <c r="O33">
        <f ca="1">IFERROR(__xludf.DUMMYFUNCTION("""COMPUTED_VALUE"""),0)</f>
        <v>0</v>
      </c>
      <c r="P33">
        <f ca="1">IFERROR(__xludf.DUMMYFUNCTION("""COMPUTED_VALUE"""),0)</f>
        <v>0</v>
      </c>
      <c r="Q33">
        <f ca="1">IFERROR(__xludf.DUMMYFUNCTION("""COMPUTED_VALUE"""),5)</f>
        <v>5</v>
      </c>
      <c r="R33">
        <f ca="1">IFERROR(__xludf.DUMMYFUNCTION("""COMPUTED_VALUE"""),10)</f>
        <v>10</v>
      </c>
      <c r="S33">
        <f ca="1">IFERROR(__xludf.DUMMYFUNCTION("""COMPUTED_VALUE"""),87)</f>
        <v>87</v>
      </c>
    </row>
    <row r="34" spans="1:19" x14ac:dyDescent="0.2">
      <c r="A34" t="str">
        <f ca="1">IFERROR(__xludf.DUMMYFUNCTION("""COMPUTED_VALUE"""),"Гринфилд, Массачусетс")</f>
        <v>Гринфилд, Массачусетс</v>
      </c>
      <c r="B34" t="str">
        <f ca="1">IFERROR(__xludf.DUMMYFUNCTION("""COMPUTED_VALUE"""),"Берлин")</f>
        <v>Берлин</v>
      </c>
      <c r="C34">
        <f ca="1">IFERROR(__xludf.DUMMYFUNCTION("""COMPUTED_VALUE"""),2)</f>
        <v>2</v>
      </c>
      <c r="D34">
        <f ca="1">IFERROR(__xludf.DUMMYFUNCTION("""COMPUTED_VALUE"""),33)</f>
        <v>33</v>
      </c>
      <c r="E34">
        <f ca="1">IFERROR(__xludf.DUMMYFUNCTION("""COMPUTED_VALUE"""),1)</f>
        <v>1</v>
      </c>
      <c r="F34">
        <f ca="1">IFERROR(__xludf.DUMMYFUNCTION("""COMPUTED_VALUE"""),1)</f>
        <v>1</v>
      </c>
      <c r="G34">
        <f ca="1">IFERROR(__xludf.DUMMYFUNCTION("""COMPUTED_VALUE"""),1)</f>
        <v>1</v>
      </c>
      <c r="H34">
        <f ca="1">IFERROR(__xludf.DUMMYFUNCTION("""COMPUTED_VALUE"""),1)</f>
        <v>1</v>
      </c>
      <c r="I34">
        <f ca="1">IFERROR(__xludf.DUMMYFUNCTION("""COMPUTED_VALUE"""),0)</f>
        <v>0</v>
      </c>
      <c r="J34">
        <f ca="1">IFERROR(__xludf.DUMMYFUNCTION("""COMPUTED_VALUE"""),1)</f>
        <v>1</v>
      </c>
      <c r="K34">
        <f ca="1">IFERROR(__xludf.DUMMYFUNCTION("""COMPUTED_VALUE"""),1)</f>
        <v>1</v>
      </c>
      <c r="L34">
        <f ca="1">IFERROR(__xludf.DUMMYFUNCTION("""COMPUTED_VALUE"""),0)</f>
        <v>0</v>
      </c>
      <c r="M34">
        <f ca="1">IFERROR(__xludf.DUMMYFUNCTION("""COMPUTED_VALUE"""),1)</f>
        <v>1</v>
      </c>
      <c r="N34">
        <f ca="1">IFERROR(__xludf.DUMMYFUNCTION("""COMPUTED_VALUE"""),0)</f>
        <v>0</v>
      </c>
      <c r="O34">
        <f ca="1">IFERROR(__xludf.DUMMYFUNCTION("""COMPUTED_VALUE"""),1)</f>
        <v>1</v>
      </c>
      <c r="P34">
        <f ca="1">IFERROR(__xludf.DUMMYFUNCTION("""COMPUTED_VALUE"""),0)</f>
        <v>0</v>
      </c>
      <c r="Q34">
        <f ca="1">IFERROR(__xludf.DUMMYFUNCTION("""COMPUTED_VALUE"""),8)</f>
        <v>8</v>
      </c>
      <c r="R34">
        <f ca="1">IFERROR(__xludf.DUMMYFUNCTION("""COMPUTED_VALUE"""),16)</f>
        <v>16</v>
      </c>
      <c r="S34">
        <f ca="1">IFERROR(__xludf.DUMMYFUNCTION("""COMPUTED_VALUE"""),158)</f>
        <v>158</v>
      </c>
    </row>
    <row r="35" spans="1:19" x14ac:dyDescent="0.2">
      <c r="A35" t="str">
        <f ca="1">IFERROR(__xludf.DUMMYFUNCTION("""COMPUTED_VALUE"""),"Авось")</f>
        <v>Авось</v>
      </c>
      <c r="B35" t="str">
        <f ca="1">IFERROR(__xludf.DUMMYFUNCTION("""COMPUTED_VALUE"""),"Дортмунд")</f>
        <v>Дортмунд</v>
      </c>
      <c r="C35">
        <f ca="1">IFERROR(__xludf.DUMMYFUNCTION("""COMPUTED_VALUE"""),2)</f>
        <v>2</v>
      </c>
      <c r="D35">
        <f ca="1">IFERROR(__xludf.DUMMYFUNCTION("""COMPUTED_VALUE"""),34)</f>
        <v>34</v>
      </c>
      <c r="E35">
        <f ca="1">IFERROR(__xludf.DUMMYFUNCTION("""COMPUTED_VALUE"""),1)</f>
        <v>1</v>
      </c>
      <c r="F35">
        <f ca="1">IFERROR(__xludf.DUMMYFUNCTION("""COMPUTED_VALUE"""),0)</f>
        <v>0</v>
      </c>
      <c r="G35">
        <f ca="1">IFERROR(__xludf.DUMMYFUNCTION("""COMPUTED_VALUE"""),0)</f>
        <v>0</v>
      </c>
      <c r="H35">
        <f ca="1">IFERROR(__xludf.DUMMYFUNCTION("""COMPUTED_VALUE"""),0)</f>
        <v>0</v>
      </c>
      <c r="I35">
        <f ca="1">IFERROR(__xludf.DUMMYFUNCTION("""COMPUTED_VALUE"""),1)</f>
        <v>1</v>
      </c>
      <c r="J35">
        <f ca="1">IFERROR(__xludf.DUMMYFUNCTION("""COMPUTED_VALUE"""),0)</f>
        <v>0</v>
      </c>
      <c r="K35">
        <f ca="1">IFERROR(__xludf.DUMMYFUNCTION("""COMPUTED_VALUE"""),0)</f>
        <v>0</v>
      </c>
      <c r="L35">
        <f ca="1">IFERROR(__xludf.DUMMYFUNCTION("""COMPUTED_VALUE"""),0)</f>
        <v>0</v>
      </c>
      <c r="M35">
        <f ca="1">IFERROR(__xludf.DUMMYFUNCTION("""COMPUTED_VALUE"""),1)</f>
        <v>1</v>
      </c>
      <c r="N35">
        <f ca="1">IFERROR(__xludf.DUMMYFUNCTION("""COMPUTED_VALUE"""),0)</f>
        <v>0</v>
      </c>
      <c r="O35">
        <f ca="1">IFERROR(__xludf.DUMMYFUNCTION("""COMPUTED_VALUE"""),1)</f>
        <v>1</v>
      </c>
      <c r="P35">
        <f ca="1">IFERROR(__xludf.DUMMYFUNCTION("""COMPUTED_VALUE"""),1)</f>
        <v>1</v>
      </c>
      <c r="Q35">
        <f ca="1">IFERROR(__xludf.DUMMYFUNCTION("""COMPUTED_VALUE"""),5)</f>
        <v>5</v>
      </c>
      <c r="R35">
        <f ca="1">IFERROR(__xludf.DUMMYFUNCTION("""COMPUTED_VALUE"""),12)</f>
        <v>12</v>
      </c>
      <c r="S35">
        <f ca="1">IFERROR(__xludf.DUMMYFUNCTION("""COMPUTED_VALUE"""),155)</f>
        <v>155</v>
      </c>
    </row>
    <row r="36" spans="1:19" x14ac:dyDescent="0.2">
      <c r="A36" t="str">
        <f ca="1">IFERROR(__xludf.DUMMYFUNCTION("""COMPUTED_VALUE"""),"Нетудыхатка")</f>
        <v>Нетудыхатка</v>
      </c>
      <c r="B36" t="str">
        <f ca="1">IFERROR(__xludf.DUMMYFUNCTION("""COMPUTED_VALUE"""),"Нюрнберг ")</f>
        <v xml:space="preserve">Нюрнберг </v>
      </c>
      <c r="C36">
        <f ca="1">IFERROR(__xludf.DUMMYFUNCTION("""COMPUTED_VALUE"""),2)</f>
        <v>2</v>
      </c>
      <c r="D36">
        <f ca="1">IFERROR(__xludf.DUMMYFUNCTION("""COMPUTED_VALUE"""),35)</f>
        <v>35</v>
      </c>
      <c r="E36">
        <f ca="1">IFERROR(__xludf.DUMMYFUNCTION("""COMPUTED_VALUE"""),0)</f>
        <v>0</v>
      </c>
      <c r="F36">
        <f ca="1">IFERROR(__xludf.DUMMYFUNCTION("""COMPUTED_VALUE"""),0)</f>
        <v>0</v>
      </c>
      <c r="G36">
        <f ca="1">IFERROR(__xludf.DUMMYFUNCTION("""COMPUTED_VALUE"""),1)</f>
        <v>1</v>
      </c>
      <c r="H36">
        <f ca="1">IFERROR(__xludf.DUMMYFUNCTION("""COMPUTED_VALUE"""),1)</f>
        <v>1</v>
      </c>
      <c r="I36">
        <f ca="1">IFERROR(__xludf.DUMMYFUNCTION("""COMPUTED_VALUE"""),1)</f>
        <v>1</v>
      </c>
      <c r="J36">
        <f ca="1">IFERROR(__xludf.DUMMYFUNCTION("""COMPUTED_VALUE"""),0)</f>
        <v>0</v>
      </c>
      <c r="K36">
        <f ca="1">IFERROR(__xludf.DUMMYFUNCTION("""COMPUTED_VALUE"""),0)</f>
        <v>0</v>
      </c>
      <c r="L36">
        <f ca="1">IFERROR(__xludf.DUMMYFUNCTION("""COMPUTED_VALUE"""),0)</f>
        <v>0</v>
      </c>
      <c r="M36">
        <f ca="1">IFERROR(__xludf.DUMMYFUNCTION("""COMPUTED_VALUE"""),0)</f>
        <v>0</v>
      </c>
      <c r="N36">
        <f ca="1">IFERROR(__xludf.DUMMYFUNCTION("""COMPUTED_VALUE"""),0)</f>
        <v>0</v>
      </c>
      <c r="O36">
        <f ca="1">IFERROR(__xludf.DUMMYFUNCTION("""COMPUTED_VALUE"""),0)</f>
        <v>0</v>
      </c>
      <c r="P36">
        <f ca="1">IFERROR(__xludf.DUMMYFUNCTION("""COMPUTED_VALUE"""),0)</f>
        <v>0</v>
      </c>
      <c r="Q36">
        <f ca="1">IFERROR(__xludf.DUMMYFUNCTION("""COMPUTED_VALUE"""),3)</f>
        <v>3</v>
      </c>
      <c r="R36">
        <f ca="1">IFERROR(__xludf.DUMMYFUNCTION("""COMPUTED_VALUE"""),8)</f>
        <v>8</v>
      </c>
      <c r="S36">
        <f ca="1">IFERROR(__xludf.DUMMYFUNCTION("""COMPUTED_VALUE"""),59)</f>
        <v>59</v>
      </c>
    </row>
    <row r="37" spans="1:19" x14ac:dyDescent="0.2">
      <c r="A37" t="str">
        <f ca="1">IFERROR(__xludf.DUMMYFUNCTION("""COMPUTED_VALUE"""),"Два слова на букву К")</f>
        <v>Два слова на букву К</v>
      </c>
      <c r="B37" t="str">
        <f ca="1">IFERROR(__xludf.DUMMYFUNCTION("""COMPUTED_VALUE"""),"Мёрфельден-Вальдорф")</f>
        <v>Мёрфельден-Вальдорф</v>
      </c>
      <c r="C37">
        <f ca="1">IFERROR(__xludf.DUMMYFUNCTION("""COMPUTED_VALUE"""),2)</f>
        <v>2</v>
      </c>
      <c r="D37">
        <f ca="1">IFERROR(__xludf.DUMMYFUNCTION("""COMPUTED_VALUE"""),36)</f>
        <v>36</v>
      </c>
      <c r="E37">
        <f ca="1">IFERROR(__xludf.DUMMYFUNCTION("""COMPUTED_VALUE"""),1)</f>
        <v>1</v>
      </c>
      <c r="F37">
        <f ca="1">IFERROR(__xludf.DUMMYFUNCTION("""COMPUTED_VALUE"""),1)</f>
        <v>1</v>
      </c>
      <c r="G37">
        <f ca="1">IFERROR(__xludf.DUMMYFUNCTION("""COMPUTED_VALUE"""),1)</f>
        <v>1</v>
      </c>
      <c r="H37">
        <f ca="1">IFERROR(__xludf.DUMMYFUNCTION("""COMPUTED_VALUE"""),0)</f>
        <v>0</v>
      </c>
      <c r="I37">
        <f ca="1">IFERROR(__xludf.DUMMYFUNCTION("""COMPUTED_VALUE"""),1)</f>
        <v>1</v>
      </c>
      <c r="J37">
        <f ca="1">IFERROR(__xludf.DUMMYFUNCTION("""COMPUTED_VALUE"""),1)</f>
        <v>1</v>
      </c>
      <c r="K37">
        <f ca="1">IFERROR(__xludf.DUMMYFUNCTION("""COMPUTED_VALUE"""),1)</f>
        <v>1</v>
      </c>
      <c r="L37">
        <f ca="1">IFERROR(__xludf.DUMMYFUNCTION("""COMPUTED_VALUE"""),0)</f>
        <v>0</v>
      </c>
      <c r="M37">
        <f ca="1">IFERROR(__xludf.DUMMYFUNCTION("""COMPUTED_VALUE"""),1)</f>
        <v>1</v>
      </c>
      <c r="N37">
        <f ca="1">IFERROR(__xludf.DUMMYFUNCTION("""COMPUTED_VALUE"""),0)</f>
        <v>0</v>
      </c>
      <c r="O37">
        <f ca="1">IFERROR(__xludf.DUMMYFUNCTION("""COMPUTED_VALUE"""),1)</f>
        <v>1</v>
      </c>
      <c r="P37">
        <f ca="1">IFERROR(__xludf.DUMMYFUNCTION("""COMPUTED_VALUE"""),0)</f>
        <v>0</v>
      </c>
      <c r="Q37">
        <f ca="1">IFERROR(__xludf.DUMMYFUNCTION("""COMPUTED_VALUE"""),8)</f>
        <v>8</v>
      </c>
      <c r="R37">
        <f ca="1">IFERROR(__xludf.DUMMYFUNCTION("""COMPUTED_VALUE"""),16)</f>
        <v>16</v>
      </c>
      <c r="S37">
        <f ca="1">IFERROR(__xludf.DUMMYFUNCTION("""COMPUTED_VALUE"""),166)</f>
        <v>166</v>
      </c>
    </row>
    <row r="38" spans="1:19" x14ac:dyDescent="0.2">
      <c r="A38" t="str">
        <f ca="1">IFERROR(__xludf.DUMMYFUNCTION("""COMPUTED_VALUE"""),"Юнона")</f>
        <v>Юнона</v>
      </c>
      <c r="B38" t="str">
        <f ca="1">IFERROR(__xludf.DUMMYFUNCTION("""COMPUTED_VALUE"""),"Дортмунд")</f>
        <v>Дортмунд</v>
      </c>
      <c r="C38">
        <f ca="1">IFERROR(__xludf.DUMMYFUNCTION("""COMPUTED_VALUE"""),2)</f>
        <v>2</v>
      </c>
      <c r="D38">
        <f ca="1">IFERROR(__xludf.DUMMYFUNCTION("""COMPUTED_VALUE"""),37)</f>
        <v>37</v>
      </c>
      <c r="E38">
        <f ca="1">IFERROR(__xludf.DUMMYFUNCTION("""COMPUTED_VALUE"""),0)</f>
        <v>0</v>
      </c>
      <c r="F38">
        <f ca="1">IFERROR(__xludf.DUMMYFUNCTION("""COMPUTED_VALUE"""),0)</f>
        <v>0</v>
      </c>
      <c r="G38">
        <f ca="1">IFERROR(__xludf.DUMMYFUNCTION("""COMPUTED_VALUE"""),0)</f>
        <v>0</v>
      </c>
      <c r="H38">
        <f ca="1">IFERROR(__xludf.DUMMYFUNCTION("""COMPUTED_VALUE"""),0)</f>
        <v>0</v>
      </c>
      <c r="I38">
        <f ca="1">IFERROR(__xludf.DUMMYFUNCTION("""COMPUTED_VALUE"""),0)</f>
        <v>0</v>
      </c>
      <c r="J38">
        <f ca="1">IFERROR(__xludf.DUMMYFUNCTION("""COMPUTED_VALUE"""),0)</f>
        <v>0</v>
      </c>
      <c r="K38">
        <f ca="1">IFERROR(__xludf.DUMMYFUNCTION("""COMPUTED_VALUE"""),0)</f>
        <v>0</v>
      </c>
      <c r="L38">
        <f ca="1">IFERROR(__xludf.DUMMYFUNCTION("""COMPUTED_VALUE"""),0)</f>
        <v>0</v>
      </c>
      <c r="M38">
        <f ca="1">IFERROR(__xludf.DUMMYFUNCTION("""COMPUTED_VALUE"""),0)</f>
        <v>0</v>
      </c>
      <c r="N38">
        <f ca="1">IFERROR(__xludf.DUMMYFUNCTION("""COMPUTED_VALUE"""),0)</f>
        <v>0</v>
      </c>
      <c r="O38">
        <f ca="1">IFERROR(__xludf.DUMMYFUNCTION("""COMPUTED_VALUE"""),1)</f>
        <v>1</v>
      </c>
      <c r="P38">
        <f ca="1">IFERROR(__xludf.DUMMYFUNCTION("""COMPUTED_VALUE"""),0)</f>
        <v>0</v>
      </c>
      <c r="Q38">
        <f ca="1">IFERROR(__xludf.DUMMYFUNCTION("""COMPUTED_VALUE"""),1)</f>
        <v>1</v>
      </c>
      <c r="R38">
        <f ca="1">IFERROR(__xludf.DUMMYFUNCTION("""COMPUTED_VALUE"""),5)</f>
        <v>5</v>
      </c>
      <c r="S38">
        <f ca="1">IFERROR(__xludf.DUMMYFUNCTION("""COMPUTED_VALUE"""),32)</f>
        <v>32</v>
      </c>
    </row>
    <row r="43" spans="1:19" x14ac:dyDescent="0.2">
      <c r="B43" s="1" t="str">
        <f ca="1">IFERROR(__xludf.DUMMYFUNCTION("""COMPUTED_VALUE"""),"Рейтинг")</f>
        <v>Рейтинг</v>
      </c>
      <c r="C43" s="1"/>
      <c r="D43" s="1"/>
      <c r="E43" s="1">
        <f ca="1">IFERROR(__xludf.DUMMYFUNCTION("""COMPUTED_VALUE"""),5)</f>
        <v>5</v>
      </c>
      <c r="F43" s="1">
        <f ca="1">IFERROR(__xludf.DUMMYFUNCTION("""COMPUTED_VALUE"""),13)</f>
        <v>13</v>
      </c>
      <c r="G43" s="1">
        <f ca="1">IFERROR(__xludf.DUMMYFUNCTION("""COMPUTED_VALUE"""),4)</f>
        <v>4</v>
      </c>
      <c r="H43" s="1">
        <f ca="1">IFERROR(__xludf.DUMMYFUNCTION("""COMPUTED_VALUE"""),14)</f>
        <v>14</v>
      </c>
      <c r="I43" s="1">
        <f ca="1">IFERROR(__xludf.DUMMYFUNCTION("""COMPUTED_VALUE"""),22)</f>
        <v>22</v>
      </c>
      <c r="J43" s="1">
        <f ca="1">IFERROR(__xludf.DUMMYFUNCTION("""COMPUTED_VALUE"""),12)</f>
        <v>12</v>
      </c>
      <c r="K43" s="1">
        <f ca="1">IFERROR(__xludf.DUMMYFUNCTION("""COMPUTED_VALUE"""),15)</f>
        <v>15</v>
      </c>
      <c r="L43" s="1">
        <f ca="1">IFERROR(__xludf.DUMMYFUNCTION("""COMPUTED_VALUE"""),25)</f>
        <v>25</v>
      </c>
      <c r="M43" s="1">
        <f ca="1">IFERROR(__xludf.DUMMYFUNCTION("""COMPUTED_VALUE"""),24)</f>
        <v>24</v>
      </c>
      <c r="N43" s="1">
        <f ca="1">IFERROR(__xludf.DUMMYFUNCTION("""COMPUTED_VALUE"""),34)</f>
        <v>34</v>
      </c>
      <c r="O43" s="1">
        <f ca="1">IFERROR(__xludf.DUMMYFUNCTION("""COMPUTED_VALUE"""),16)</f>
        <v>16</v>
      </c>
      <c r="P43" s="1">
        <f ca="1">IFERROR(__xludf.DUMMYFUNCTION("""COMPUTED_VALUE"""),25)</f>
        <v>25</v>
      </c>
    </row>
    <row r="44" spans="1:19" x14ac:dyDescent="0.2">
      <c r="B44" s="1" t="str">
        <f ca="1">IFERROR(__xludf.DUMMYFUNCTION("""COMPUTED_VALUE"""),"Вопрос")</f>
        <v>Вопрос</v>
      </c>
      <c r="C44" s="1"/>
      <c r="D44" s="1"/>
      <c r="E44" s="1">
        <f ca="1">IFERROR(__xludf.DUMMYFUNCTION("""COMPUTED_VALUE"""),13)</f>
        <v>13</v>
      </c>
      <c r="F44" s="1">
        <f ca="1">IFERROR(__xludf.DUMMYFUNCTION("""COMPUTED_VALUE"""),14)</f>
        <v>14</v>
      </c>
      <c r="G44" s="1">
        <f ca="1">IFERROR(__xludf.DUMMYFUNCTION("""COMPUTED_VALUE"""),15)</f>
        <v>15</v>
      </c>
      <c r="H44" s="1">
        <f ca="1">IFERROR(__xludf.DUMMYFUNCTION("""COMPUTED_VALUE"""),16)</f>
        <v>16</v>
      </c>
      <c r="I44" s="1">
        <f ca="1">IFERROR(__xludf.DUMMYFUNCTION("""COMPUTED_VALUE"""),17)</f>
        <v>17</v>
      </c>
      <c r="J44" s="1">
        <f ca="1">IFERROR(__xludf.DUMMYFUNCTION("""COMPUTED_VALUE"""),18)</f>
        <v>18</v>
      </c>
      <c r="K44" s="1">
        <f ca="1">IFERROR(__xludf.DUMMYFUNCTION("""COMPUTED_VALUE"""),19)</f>
        <v>19</v>
      </c>
      <c r="L44" s="1">
        <f ca="1">IFERROR(__xludf.DUMMYFUNCTION("""COMPUTED_VALUE"""),20)</f>
        <v>20</v>
      </c>
      <c r="M44" s="1">
        <f ca="1">IFERROR(__xludf.DUMMYFUNCTION("""COMPUTED_VALUE"""),21)</f>
        <v>21</v>
      </c>
      <c r="N44" s="1">
        <f ca="1">IFERROR(__xludf.DUMMYFUNCTION("""COMPUTED_VALUE"""),22)</f>
        <v>22</v>
      </c>
      <c r="O44" s="1">
        <f ca="1">IFERROR(__xludf.DUMMYFUNCTION("""COMPUTED_VALUE"""),23)</f>
        <v>23</v>
      </c>
      <c r="P44" s="1">
        <f ca="1">IFERROR(__xludf.DUMMYFUNCTION("""COMPUTED_VALUE"""),24)</f>
        <v>24</v>
      </c>
    </row>
  </sheetData>
  <conditionalFormatting sqref="E2:P38">
    <cfRule type="cellIs" dxfId="9" priority="1" operator="equal">
      <formula>1</formula>
    </cfRule>
  </conditionalFormatting>
  <conditionalFormatting sqref="E2:P38">
    <cfRule type="cellIs" dxfId="8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4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14.85546875" customWidth="1"/>
    <col min="3" max="3" width="3.5703125" customWidth="1"/>
    <col min="4" max="4" width="6" customWidth="1"/>
    <col min="5" max="16" width="3.85546875" customWidth="1"/>
    <col min="17" max="17" width="5.85546875" customWidth="1"/>
    <col min="18" max="19" width="7" customWidth="1"/>
  </cols>
  <sheetData>
    <row r="1" spans="1:19" x14ac:dyDescent="0.2">
      <c r="A1" s="1" t="str">
        <f ca="1">IFERROR(__xludf.DUMMYFUNCTION("IMPORTRANGE(""https://docs.google.com/spreadsheets/d/1io35IBp8dEJKOVqADu7oczeVHpKYMSFkYkagW953iho/edit#gid=2127077996"", ""Тур 3!A1:S44"")"),"Название")</f>
        <v>Название</v>
      </c>
      <c r="B1" s="1" t="str">
        <f ca="1">IFERROR(__xludf.DUMMYFUNCTION("""COMPUTED_VALUE"""),"Город")</f>
        <v>Город</v>
      </c>
      <c r="C1" s="1" t="str">
        <f ca="1">IFERROR(__xludf.DUMMYFUNCTION("""COMPUTED_VALUE"""),"Тур")</f>
        <v>Тур</v>
      </c>
      <c r="D1" s="1" t="str">
        <f ca="1">IFERROR(__xludf.DUMMYFUNCTION("""COMPUTED_VALUE"""),"Номер")</f>
        <v>Номер</v>
      </c>
      <c r="E1" s="1">
        <f ca="1">IFERROR(__xludf.DUMMYFUNCTION("""COMPUTED_VALUE"""),25)</f>
        <v>25</v>
      </c>
      <c r="F1" s="1">
        <f ca="1">IFERROR(__xludf.DUMMYFUNCTION("""COMPUTED_VALUE"""),26)</f>
        <v>26</v>
      </c>
      <c r="G1" s="1">
        <f ca="1">IFERROR(__xludf.DUMMYFUNCTION("""COMPUTED_VALUE"""),27)</f>
        <v>27</v>
      </c>
      <c r="H1" s="1">
        <f ca="1">IFERROR(__xludf.DUMMYFUNCTION("""COMPUTED_VALUE"""),28)</f>
        <v>28</v>
      </c>
      <c r="I1" s="1">
        <f ca="1">IFERROR(__xludf.DUMMYFUNCTION("""COMPUTED_VALUE"""),29)</f>
        <v>29</v>
      </c>
      <c r="J1" s="1">
        <f ca="1">IFERROR(__xludf.DUMMYFUNCTION("""COMPUTED_VALUE"""),30)</f>
        <v>30</v>
      </c>
      <c r="K1" s="1">
        <f ca="1">IFERROR(__xludf.DUMMYFUNCTION("""COMPUTED_VALUE"""),31)</f>
        <v>31</v>
      </c>
      <c r="L1" s="1">
        <f ca="1">IFERROR(__xludf.DUMMYFUNCTION("""COMPUTED_VALUE"""),32)</f>
        <v>32</v>
      </c>
      <c r="M1" s="1">
        <f ca="1">IFERROR(__xludf.DUMMYFUNCTION("""COMPUTED_VALUE"""),33)</f>
        <v>33</v>
      </c>
      <c r="N1" s="1">
        <f ca="1">IFERROR(__xludf.DUMMYFUNCTION("""COMPUTED_VALUE"""),34)</f>
        <v>34</v>
      </c>
      <c r="O1" s="1">
        <f ca="1">IFERROR(__xludf.DUMMYFUNCTION("""COMPUTED_VALUE"""),35)</f>
        <v>35</v>
      </c>
      <c r="P1" s="1">
        <f ca="1">IFERROR(__xludf.DUMMYFUNCTION("""COMPUTED_VALUE"""),36)</f>
        <v>36</v>
      </c>
      <c r="Q1" s="1" t="str">
        <f ca="1">IFERROR(__xludf.DUMMYFUNCTION("""COMPUTED_VALUE"""),"В туре")</f>
        <v>В туре</v>
      </c>
      <c r="R1" s="1" t="str">
        <f ca="1">IFERROR(__xludf.DUMMYFUNCTION("""COMPUTED_VALUE"""),"Итого")</f>
        <v>Итого</v>
      </c>
      <c r="S1" s="1" t="str">
        <f ca="1">IFERROR(__xludf.DUMMYFUNCTION("""COMPUTED_VALUE"""),"Рейтинг")</f>
        <v>Рейтинг</v>
      </c>
    </row>
    <row r="2" spans="1:19" x14ac:dyDescent="0.2">
      <c r="A2" t="str">
        <f ca="1">IFERROR(__xludf.DUMMYFUNCTION("""COMPUTED_VALUE"""),"В гостях у Кафки")</f>
        <v>В гостях у Кафки</v>
      </c>
      <c r="B2" t="str">
        <f ca="1">IFERROR(__xludf.DUMMYFUNCTION("""COMPUTED_VALUE"""),"Прага")</f>
        <v>Прага</v>
      </c>
      <c r="C2">
        <f ca="1">IFERROR(__xludf.DUMMYFUNCTION("""COMPUTED_VALUE"""),3)</f>
        <v>3</v>
      </c>
      <c r="D2">
        <f ca="1">IFERROR(__xludf.DUMMYFUNCTION("""COMPUTED_VALUE"""),1)</f>
        <v>1</v>
      </c>
      <c r="E2">
        <f ca="1">IFERROR(__xludf.DUMMYFUNCTION("""COMPUTED_VALUE"""),1)</f>
        <v>1</v>
      </c>
      <c r="F2">
        <f ca="1">IFERROR(__xludf.DUMMYFUNCTION("""COMPUTED_VALUE"""),1)</f>
        <v>1</v>
      </c>
      <c r="G2">
        <f ca="1">IFERROR(__xludf.DUMMYFUNCTION("""COMPUTED_VALUE"""),1)</f>
        <v>1</v>
      </c>
      <c r="H2">
        <f ca="1">IFERROR(__xludf.DUMMYFUNCTION("""COMPUTED_VALUE"""),0)</f>
        <v>0</v>
      </c>
      <c r="I2">
        <f ca="1">IFERROR(__xludf.DUMMYFUNCTION("""COMPUTED_VALUE"""),1)</f>
        <v>1</v>
      </c>
      <c r="J2">
        <f ca="1">IFERROR(__xludf.DUMMYFUNCTION("""COMPUTED_VALUE"""),0)</f>
        <v>0</v>
      </c>
      <c r="K2">
        <f ca="1">IFERROR(__xludf.DUMMYFUNCTION("""COMPUTED_VALUE"""),1)</f>
        <v>1</v>
      </c>
      <c r="L2">
        <f ca="1">IFERROR(__xludf.DUMMYFUNCTION("""COMPUTED_VALUE"""),1)</f>
        <v>1</v>
      </c>
      <c r="M2">
        <f ca="1">IFERROR(__xludf.DUMMYFUNCTION("""COMPUTED_VALUE"""),0)</f>
        <v>0</v>
      </c>
      <c r="N2">
        <f ca="1">IFERROR(__xludf.DUMMYFUNCTION("""COMPUTED_VALUE"""),0)</f>
        <v>0</v>
      </c>
      <c r="O2">
        <f ca="1">IFERROR(__xludf.DUMMYFUNCTION("""COMPUTED_VALUE"""),1)</f>
        <v>1</v>
      </c>
      <c r="P2">
        <f ca="1">IFERROR(__xludf.DUMMYFUNCTION("""COMPUTED_VALUE"""),1)</f>
        <v>1</v>
      </c>
      <c r="Q2">
        <f ca="1">IFERROR(__xludf.DUMMYFUNCTION("""COMPUTED_VALUE"""),8)</f>
        <v>8</v>
      </c>
      <c r="R2">
        <f ca="1">IFERROR(__xludf.DUMMYFUNCTION("""COMPUTED_VALUE"""),24)</f>
        <v>24</v>
      </c>
      <c r="S2">
        <f ca="1">IFERROR(__xludf.DUMMYFUNCTION("""COMPUTED_VALUE"""),238)</f>
        <v>238</v>
      </c>
    </row>
    <row r="3" spans="1:19" x14ac:dyDescent="0.2">
      <c r="A3" t="str">
        <f ca="1">IFERROR(__xludf.DUMMYFUNCTION("""COMPUTED_VALUE"""),"В Поисках Названия")</f>
        <v>В Поисках Названия</v>
      </c>
      <c r="B3" t="str">
        <f ca="1">IFERROR(__xludf.DUMMYFUNCTION("""COMPUTED_VALUE"""),"Прага")</f>
        <v>Прага</v>
      </c>
      <c r="C3">
        <f ca="1">IFERROR(__xludf.DUMMYFUNCTION("""COMPUTED_VALUE"""),3)</f>
        <v>3</v>
      </c>
      <c r="D3">
        <f ca="1">IFERROR(__xludf.DUMMYFUNCTION("""COMPUTED_VALUE"""),2)</f>
        <v>2</v>
      </c>
      <c r="E3">
        <f ca="1">IFERROR(__xludf.DUMMYFUNCTION("""COMPUTED_VALUE"""),0)</f>
        <v>0</v>
      </c>
      <c r="F3">
        <f ca="1">IFERROR(__xludf.DUMMYFUNCTION("""COMPUTED_VALUE"""),0)</f>
        <v>0</v>
      </c>
      <c r="G3">
        <f ca="1">IFERROR(__xludf.DUMMYFUNCTION("""COMPUTED_VALUE"""),0)</f>
        <v>0</v>
      </c>
      <c r="H3">
        <f ca="1">IFERROR(__xludf.DUMMYFUNCTION("""COMPUTED_VALUE"""),0)</f>
        <v>0</v>
      </c>
      <c r="I3">
        <f ca="1">IFERROR(__xludf.DUMMYFUNCTION("""COMPUTED_VALUE"""),0)</f>
        <v>0</v>
      </c>
      <c r="J3">
        <f ca="1">IFERROR(__xludf.DUMMYFUNCTION("""COMPUTED_VALUE"""),0)</f>
        <v>0</v>
      </c>
      <c r="K3">
        <f ca="1">IFERROR(__xludf.DUMMYFUNCTION("""COMPUTED_VALUE"""),1)</f>
        <v>1</v>
      </c>
      <c r="L3">
        <f ca="1">IFERROR(__xludf.DUMMYFUNCTION("""COMPUTED_VALUE"""),0)</f>
        <v>0</v>
      </c>
      <c r="M3">
        <f ca="1">IFERROR(__xludf.DUMMYFUNCTION("""COMPUTED_VALUE"""),0)</f>
        <v>0</v>
      </c>
      <c r="N3">
        <f ca="1">IFERROR(__xludf.DUMMYFUNCTION("""COMPUTED_VALUE"""),0)</f>
        <v>0</v>
      </c>
      <c r="O3">
        <f ca="1">IFERROR(__xludf.DUMMYFUNCTION("""COMPUTED_VALUE"""),1)</f>
        <v>1</v>
      </c>
      <c r="P3">
        <f ca="1">IFERROR(__xludf.DUMMYFUNCTION("""COMPUTED_VALUE"""),1)</f>
        <v>1</v>
      </c>
      <c r="Q3">
        <f ca="1">IFERROR(__xludf.DUMMYFUNCTION("""COMPUTED_VALUE"""),3)</f>
        <v>3</v>
      </c>
      <c r="R3">
        <f ca="1">IFERROR(__xludf.DUMMYFUNCTION("""COMPUTED_VALUE"""),9)</f>
        <v>9</v>
      </c>
      <c r="S3">
        <f ca="1">IFERROR(__xludf.DUMMYFUNCTION("""COMPUTED_VALUE"""),49)</f>
        <v>49</v>
      </c>
    </row>
    <row r="4" spans="1:19" x14ac:dyDescent="0.2">
      <c r="A4" t="str">
        <f ca="1">IFERROR(__xludf.DUMMYFUNCTION("""COMPUTED_VALUE"""),"Шутка со смыслом")</f>
        <v>Шутка со смыслом</v>
      </c>
      <c r="B4" t="str">
        <f ca="1">IFERROR(__xludf.DUMMYFUNCTION("""COMPUTED_VALUE"""),"Мюнхен")</f>
        <v>Мюнхен</v>
      </c>
      <c r="C4">
        <f ca="1">IFERROR(__xludf.DUMMYFUNCTION("""COMPUTED_VALUE"""),3)</f>
        <v>3</v>
      </c>
      <c r="D4">
        <f ca="1">IFERROR(__xludf.DUMMYFUNCTION("""COMPUTED_VALUE"""),3)</f>
        <v>3</v>
      </c>
      <c r="E4">
        <f ca="1">IFERROR(__xludf.DUMMYFUNCTION("""COMPUTED_VALUE"""),1)</f>
        <v>1</v>
      </c>
      <c r="F4">
        <f ca="1">IFERROR(__xludf.DUMMYFUNCTION("""COMPUTED_VALUE"""),1)</f>
        <v>1</v>
      </c>
      <c r="G4">
        <f ca="1">IFERROR(__xludf.DUMMYFUNCTION("""COMPUTED_VALUE"""),1)</f>
        <v>1</v>
      </c>
      <c r="H4">
        <f ca="1">IFERROR(__xludf.DUMMYFUNCTION("""COMPUTED_VALUE"""),0)</f>
        <v>0</v>
      </c>
      <c r="I4">
        <f ca="1">IFERROR(__xludf.DUMMYFUNCTION("""COMPUTED_VALUE"""),1)</f>
        <v>1</v>
      </c>
      <c r="J4">
        <f ca="1">IFERROR(__xludf.DUMMYFUNCTION("""COMPUTED_VALUE"""),0)</f>
        <v>0</v>
      </c>
      <c r="K4">
        <f ca="1">IFERROR(__xludf.DUMMYFUNCTION("""COMPUTED_VALUE"""),1)</f>
        <v>1</v>
      </c>
      <c r="L4">
        <f ca="1">IFERROR(__xludf.DUMMYFUNCTION("""COMPUTED_VALUE"""),1)</f>
        <v>1</v>
      </c>
      <c r="M4">
        <f ca="1">IFERROR(__xludf.DUMMYFUNCTION("""COMPUTED_VALUE"""),1)</f>
        <v>1</v>
      </c>
      <c r="N4">
        <f ca="1">IFERROR(__xludf.DUMMYFUNCTION("""COMPUTED_VALUE"""),1)</f>
        <v>1</v>
      </c>
      <c r="O4">
        <f ca="1">IFERROR(__xludf.DUMMYFUNCTION("""COMPUTED_VALUE"""),1)</f>
        <v>1</v>
      </c>
      <c r="P4">
        <f ca="1">IFERROR(__xludf.DUMMYFUNCTION("""COMPUTED_VALUE"""),1)</f>
        <v>1</v>
      </c>
      <c r="Q4">
        <f ca="1">IFERROR(__xludf.DUMMYFUNCTION("""COMPUTED_VALUE"""),10)</f>
        <v>10</v>
      </c>
      <c r="R4">
        <f ca="1">IFERROR(__xludf.DUMMYFUNCTION("""COMPUTED_VALUE"""),27)</f>
        <v>27</v>
      </c>
      <c r="S4">
        <f ca="1">IFERROR(__xludf.DUMMYFUNCTION("""COMPUTED_VALUE"""),270)</f>
        <v>270</v>
      </c>
    </row>
    <row r="5" spans="1:19" x14ac:dyDescent="0.2">
      <c r="A5" t="str">
        <f ca="1">IFERROR(__xludf.DUMMYFUNCTION("""COMPUTED_VALUE"""),"Котобусер Тор")</f>
        <v>Котобусер Тор</v>
      </c>
      <c r="B5" t="str">
        <f ca="1">IFERROR(__xludf.DUMMYFUNCTION("""COMPUTED_VALUE"""),"Берлин")</f>
        <v>Берлин</v>
      </c>
      <c r="C5">
        <f ca="1">IFERROR(__xludf.DUMMYFUNCTION("""COMPUTED_VALUE"""),3)</f>
        <v>3</v>
      </c>
      <c r="D5">
        <f ca="1">IFERROR(__xludf.DUMMYFUNCTION("""COMPUTED_VALUE"""),4)</f>
        <v>4</v>
      </c>
      <c r="E5">
        <f ca="1">IFERROR(__xludf.DUMMYFUNCTION("""COMPUTED_VALUE"""),1)</f>
        <v>1</v>
      </c>
      <c r="F5">
        <f ca="1">IFERROR(__xludf.DUMMYFUNCTION("""COMPUTED_VALUE"""),1)</f>
        <v>1</v>
      </c>
      <c r="G5">
        <f ca="1">IFERROR(__xludf.DUMMYFUNCTION("""COMPUTED_VALUE"""),0)</f>
        <v>0</v>
      </c>
      <c r="H5">
        <f ca="1">IFERROR(__xludf.DUMMYFUNCTION("""COMPUTED_VALUE"""),1)</f>
        <v>1</v>
      </c>
      <c r="I5">
        <f ca="1">IFERROR(__xludf.DUMMYFUNCTION("""COMPUTED_VALUE"""),1)</f>
        <v>1</v>
      </c>
      <c r="J5">
        <f ca="1">IFERROR(__xludf.DUMMYFUNCTION("""COMPUTED_VALUE"""),0)</f>
        <v>0</v>
      </c>
      <c r="K5">
        <f ca="1">IFERROR(__xludf.DUMMYFUNCTION("""COMPUTED_VALUE"""),1)</f>
        <v>1</v>
      </c>
      <c r="L5">
        <f ca="1">IFERROR(__xludf.DUMMYFUNCTION("""COMPUTED_VALUE"""),1)</f>
        <v>1</v>
      </c>
      <c r="M5">
        <f ca="1">IFERROR(__xludf.DUMMYFUNCTION("""COMPUTED_VALUE"""),1)</f>
        <v>1</v>
      </c>
      <c r="N5">
        <f ca="1">IFERROR(__xludf.DUMMYFUNCTION("""COMPUTED_VALUE"""),1)</f>
        <v>1</v>
      </c>
      <c r="O5">
        <f ca="1">IFERROR(__xludf.DUMMYFUNCTION("""COMPUTED_VALUE"""),1)</f>
        <v>1</v>
      </c>
      <c r="P5">
        <f ca="1">IFERROR(__xludf.DUMMYFUNCTION("""COMPUTED_VALUE"""),1)</f>
        <v>1</v>
      </c>
      <c r="Q5">
        <f ca="1">IFERROR(__xludf.DUMMYFUNCTION("""COMPUTED_VALUE"""),10)</f>
        <v>10</v>
      </c>
      <c r="R5">
        <f ca="1">IFERROR(__xludf.DUMMYFUNCTION("""COMPUTED_VALUE"""),30)</f>
        <v>30</v>
      </c>
      <c r="S5">
        <f ca="1">IFERROR(__xludf.DUMMYFUNCTION("""COMPUTED_VALUE"""),387)</f>
        <v>387</v>
      </c>
    </row>
    <row r="6" spans="1:19" x14ac:dyDescent="0.2">
      <c r="A6" t="str">
        <f ca="1">IFERROR(__xludf.DUMMYFUNCTION("""COMPUTED_VALUE"""),"Странные агенты")</f>
        <v>Странные агенты</v>
      </c>
      <c r="B6" t="str">
        <f ca="1">IFERROR(__xludf.DUMMYFUNCTION("""COMPUTED_VALUE"""),"Берлин")</f>
        <v>Берлин</v>
      </c>
      <c r="C6">
        <f ca="1">IFERROR(__xludf.DUMMYFUNCTION("""COMPUTED_VALUE"""),3)</f>
        <v>3</v>
      </c>
      <c r="D6">
        <f ca="1">IFERROR(__xludf.DUMMYFUNCTION("""COMPUTED_VALUE"""),5)</f>
        <v>5</v>
      </c>
      <c r="E6">
        <f ca="1">IFERROR(__xludf.DUMMYFUNCTION("""COMPUTED_VALUE"""),1)</f>
        <v>1</v>
      </c>
      <c r="F6">
        <f ca="1">IFERROR(__xludf.DUMMYFUNCTION("""COMPUTED_VALUE"""),1)</f>
        <v>1</v>
      </c>
      <c r="G6">
        <f ca="1">IFERROR(__xludf.DUMMYFUNCTION("""COMPUTED_VALUE"""),1)</f>
        <v>1</v>
      </c>
      <c r="H6">
        <f ca="1">IFERROR(__xludf.DUMMYFUNCTION("""COMPUTED_VALUE"""),0)</f>
        <v>0</v>
      </c>
      <c r="I6">
        <f ca="1">IFERROR(__xludf.DUMMYFUNCTION("""COMPUTED_VALUE"""),1)</f>
        <v>1</v>
      </c>
      <c r="J6">
        <f ca="1">IFERROR(__xludf.DUMMYFUNCTION("""COMPUTED_VALUE"""),0)</f>
        <v>0</v>
      </c>
      <c r="K6">
        <f ca="1">IFERROR(__xludf.DUMMYFUNCTION("""COMPUTED_VALUE"""),1)</f>
        <v>1</v>
      </c>
      <c r="L6">
        <f ca="1">IFERROR(__xludf.DUMMYFUNCTION("""COMPUTED_VALUE"""),1)</f>
        <v>1</v>
      </c>
      <c r="M6">
        <f ca="1">IFERROR(__xludf.DUMMYFUNCTION("""COMPUTED_VALUE"""),0)</f>
        <v>0</v>
      </c>
      <c r="N6">
        <f ca="1">IFERROR(__xludf.DUMMYFUNCTION("""COMPUTED_VALUE"""),1)</f>
        <v>1</v>
      </c>
      <c r="O6">
        <f ca="1">IFERROR(__xludf.DUMMYFUNCTION("""COMPUTED_VALUE"""),1)</f>
        <v>1</v>
      </c>
      <c r="P6">
        <f ca="1">IFERROR(__xludf.DUMMYFUNCTION("""COMPUTED_VALUE"""),1)</f>
        <v>1</v>
      </c>
      <c r="Q6">
        <f ca="1">IFERROR(__xludf.DUMMYFUNCTION("""COMPUTED_VALUE"""),9)</f>
        <v>9</v>
      </c>
      <c r="R6">
        <f ca="1">IFERROR(__xludf.DUMMYFUNCTION("""COMPUTED_VALUE"""),27)</f>
        <v>27</v>
      </c>
      <c r="S6">
        <f ca="1">IFERROR(__xludf.DUMMYFUNCTION("""COMPUTED_VALUE"""),298)</f>
        <v>298</v>
      </c>
    </row>
    <row r="7" spans="1:19" x14ac:dyDescent="0.2">
      <c r="A7" t="str">
        <f ca="1">IFERROR(__xludf.DUMMYFUNCTION("""COMPUTED_VALUE"""),"Завинач Павлова")</f>
        <v>Завинач Павлова</v>
      </c>
      <c r="B7" t="str">
        <f ca="1">IFERROR(__xludf.DUMMYFUNCTION("""COMPUTED_VALUE"""),"Прага")</f>
        <v>Прага</v>
      </c>
      <c r="C7">
        <f ca="1">IFERROR(__xludf.DUMMYFUNCTION("""COMPUTED_VALUE"""),3)</f>
        <v>3</v>
      </c>
      <c r="D7">
        <f ca="1">IFERROR(__xludf.DUMMYFUNCTION("""COMPUTED_VALUE"""),6)</f>
        <v>6</v>
      </c>
      <c r="E7">
        <f ca="1">IFERROR(__xludf.DUMMYFUNCTION("""COMPUTED_VALUE"""),1)</f>
        <v>1</v>
      </c>
      <c r="F7">
        <f ca="1">IFERROR(__xludf.DUMMYFUNCTION("""COMPUTED_VALUE"""),1)</f>
        <v>1</v>
      </c>
      <c r="G7">
        <f ca="1">IFERROR(__xludf.DUMMYFUNCTION("""COMPUTED_VALUE"""),1)</f>
        <v>1</v>
      </c>
      <c r="H7">
        <f ca="1">IFERROR(__xludf.DUMMYFUNCTION("""COMPUTED_VALUE"""),0)</f>
        <v>0</v>
      </c>
      <c r="I7">
        <f ca="1">IFERROR(__xludf.DUMMYFUNCTION("""COMPUTED_VALUE"""),1)</f>
        <v>1</v>
      </c>
      <c r="J7">
        <f ca="1">IFERROR(__xludf.DUMMYFUNCTION("""COMPUTED_VALUE"""),0)</f>
        <v>0</v>
      </c>
      <c r="K7">
        <f ca="1">IFERROR(__xludf.DUMMYFUNCTION("""COMPUTED_VALUE"""),1)</f>
        <v>1</v>
      </c>
      <c r="L7">
        <f ca="1">IFERROR(__xludf.DUMMYFUNCTION("""COMPUTED_VALUE"""),1)</f>
        <v>1</v>
      </c>
      <c r="M7">
        <f ca="1">IFERROR(__xludf.DUMMYFUNCTION("""COMPUTED_VALUE"""),0)</f>
        <v>0</v>
      </c>
      <c r="N7">
        <f ca="1">IFERROR(__xludf.DUMMYFUNCTION("""COMPUTED_VALUE"""),0)</f>
        <v>0</v>
      </c>
      <c r="O7">
        <f ca="1">IFERROR(__xludf.DUMMYFUNCTION("""COMPUTED_VALUE"""),1)</f>
        <v>1</v>
      </c>
      <c r="P7">
        <f ca="1">IFERROR(__xludf.DUMMYFUNCTION("""COMPUTED_VALUE"""),1)</f>
        <v>1</v>
      </c>
      <c r="Q7">
        <f ca="1">IFERROR(__xludf.DUMMYFUNCTION("""COMPUTED_VALUE"""),8)</f>
        <v>8</v>
      </c>
      <c r="R7">
        <f ca="1">IFERROR(__xludf.DUMMYFUNCTION("""COMPUTED_VALUE"""),19)</f>
        <v>19</v>
      </c>
      <c r="S7">
        <f ca="1">IFERROR(__xludf.DUMMYFUNCTION("""COMPUTED_VALUE"""),143)</f>
        <v>143</v>
      </c>
    </row>
    <row r="8" spans="1:19" x14ac:dyDescent="0.2">
      <c r="A8" t="str">
        <f ca="1">IFERROR(__xludf.DUMMYFUNCTION("""COMPUTED_VALUE"""),"Йота Киля")</f>
        <v>Йота Киля</v>
      </c>
      <c r="B8" t="str">
        <f ca="1">IFERROR(__xludf.DUMMYFUNCTION("""COMPUTED_VALUE"""),"Дрезден")</f>
        <v>Дрезден</v>
      </c>
      <c r="C8">
        <f ca="1">IFERROR(__xludf.DUMMYFUNCTION("""COMPUTED_VALUE"""),3)</f>
        <v>3</v>
      </c>
      <c r="D8">
        <f ca="1">IFERROR(__xludf.DUMMYFUNCTION("""COMPUTED_VALUE"""),7)</f>
        <v>7</v>
      </c>
      <c r="E8">
        <f ca="1">IFERROR(__xludf.DUMMYFUNCTION("""COMPUTED_VALUE"""),1)</f>
        <v>1</v>
      </c>
      <c r="F8">
        <f ca="1">IFERROR(__xludf.DUMMYFUNCTION("""COMPUTED_VALUE"""),1)</f>
        <v>1</v>
      </c>
      <c r="G8">
        <f ca="1">IFERROR(__xludf.DUMMYFUNCTION("""COMPUTED_VALUE"""),1)</f>
        <v>1</v>
      </c>
      <c r="H8">
        <f ca="1">IFERROR(__xludf.DUMMYFUNCTION("""COMPUTED_VALUE"""),0)</f>
        <v>0</v>
      </c>
      <c r="I8">
        <f ca="1">IFERROR(__xludf.DUMMYFUNCTION("""COMPUTED_VALUE"""),1)</f>
        <v>1</v>
      </c>
      <c r="J8">
        <f ca="1">IFERROR(__xludf.DUMMYFUNCTION("""COMPUTED_VALUE"""),1)</f>
        <v>1</v>
      </c>
      <c r="K8">
        <f ca="1">IFERROR(__xludf.DUMMYFUNCTION("""COMPUTED_VALUE"""),1)</f>
        <v>1</v>
      </c>
      <c r="L8">
        <f ca="1">IFERROR(__xludf.DUMMYFUNCTION("""COMPUTED_VALUE"""),1)</f>
        <v>1</v>
      </c>
      <c r="M8">
        <f ca="1">IFERROR(__xludf.DUMMYFUNCTION("""COMPUTED_VALUE"""),0)</f>
        <v>0</v>
      </c>
      <c r="N8">
        <f ca="1">IFERROR(__xludf.DUMMYFUNCTION("""COMPUTED_VALUE"""),1)</f>
        <v>1</v>
      </c>
      <c r="O8">
        <f ca="1">IFERROR(__xludf.DUMMYFUNCTION("""COMPUTED_VALUE"""),1)</f>
        <v>1</v>
      </c>
      <c r="P8">
        <f ca="1">IFERROR(__xludf.DUMMYFUNCTION("""COMPUTED_VALUE"""),1)</f>
        <v>1</v>
      </c>
      <c r="Q8">
        <f ca="1">IFERROR(__xludf.DUMMYFUNCTION("""COMPUTED_VALUE"""),10)</f>
        <v>10</v>
      </c>
      <c r="R8">
        <f ca="1">IFERROR(__xludf.DUMMYFUNCTION("""COMPUTED_VALUE"""),28)</f>
        <v>28</v>
      </c>
      <c r="S8">
        <f ca="1">IFERROR(__xludf.DUMMYFUNCTION("""COMPUTED_VALUE"""),316)</f>
        <v>316</v>
      </c>
    </row>
    <row r="9" spans="1:19" x14ac:dyDescent="0.2">
      <c r="A9" t="str">
        <f ca="1">IFERROR(__xludf.DUMMYFUNCTION("""COMPUTED_VALUE"""),"Как-то так")</f>
        <v>Как-то так</v>
      </c>
      <c r="B9" t="str">
        <f ca="1">IFERROR(__xludf.DUMMYFUNCTION("""COMPUTED_VALUE"""),"Прага")</f>
        <v>Прага</v>
      </c>
      <c r="C9">
        <f ca="1">IFERROR(__xludf.DUMMYFUNCTION("""COMPUTED_VALUE"""),3)</f>
        <v>3</v>
      </c>
      <c r="D9">
        <f ca="1">IFERROR(__xludf.DUMMYFUNCTION("""COMPUTED_VALUE"""),8)</f>
        <v>8</v>
      </c>
      <c r="E9">
        <f ca="1">IFERROR(__xludf.DUMMYFUNCTION("""COMPUTED_VALUE"""),1)</f>
        <v>1</v>
      </c>
      <c r="F9">
        <f ca="1">IFERROR(__xludf.DUMMYFUNCTION("""COMPUTED_VALUE"""),1)</f>
        <v>1</v>
      </c>
      <c r="G9">
        <f ca="1">IFERROR(__xludf.DUMMYFUNCTION("""COMPUTED_VALUE"""),1)</f>
        <v>1</v>
      </c>
      <c r="H9">
        <f ca="1">IFERROR(__xludf.DUMMYFUNCTION("""COMPUTED_VALUE"""),1)</f>
        <v>1</v>
      </c>
      <c r="I9">
        <f ca="1">IFERROR(__xludf.DUMMYFUNCTION("""COMPUTED_VALUE"""),1)</f>
        <v>1</v>
      </c>
      <c r="J9">
        <f ca="1">IFERROR(__xludf.DUMMYFUNCTION("""COMPUTED_VALUE"""),1)</f>
        <v>1</v>
      </c>
      <c r="K9">
        <f ca="1">IFERROR(__xludf.DUMMYFUNCTION("""COMPUTED_VALUE"""),1)</f>
        <v>1</v>
      </c>
      <c r="L9">
        <f ca="1">IFERROR(__xludf.DUMMYFUNCTION("""COMPUTED_VALUE"""),1)</f>
        <v>1</v>
      </c>
      <c r="M9">
        <f ca="1">IFERROR(__xludf.DUMMYFUNCTION("""COMPUTED_VALUE"""),0)</f>
        <v>0</v>
      </c>
      <c r="N9">
        <f ca="1">IFERROR(__xludf.DUMMYFUNCTION("""COMPUTED_VALUE"""),0)</f>
        <v>0</v>
      </c>
      <c r="O9">
        <f ca="1">IFERROR(__xludf.DUMMYFUNCTION("""COMPUTED_VALUE"""),1)</f>
        <v>1</v>
      </c>
      <c r="P9">
        <f ca="1">IFERROR(__xludf.DUMMYFUNCTION("""COMPUTED_VALUE"""),1)</f>
        <v>1</v>
      </c>
      <c r="Q9">
        <f ca="1">IFERROR(__xludf.DUMMYFUNCTION("""COMPUTED_VALUE"""),10)</f>
        <v>10</v>
      </c>
      <c r="R9">
        <f ca="1">IFERROR(__xludf.DUMMYFUNCTION("""COMPUTED_VALUE"""),25)</f>
        <v>25</v>
      </c>
      <c r="S9">
        <f ca="1">IFERROR(__xludf.DUMMYFUNCTION("""COMPUTED_VALUE"""),293)</f>
        <v>293</v>
      </c>
    </row>
    <row r="10" spans="1:19" x14ac:dyDescent="0.2">
      <c r="A10" t="str">
        <f ca="1">IFERROR(__xludf.DUMMYFUNCTION("""COMPUTED_VALUE"""),"Свидетели антидепрессантов")</f>
        <v>Свидетели антидепрессантов</v>
      </c>
      <c r="B10" t="str">
        <f ca="1">IFERROR(__xludf.DUMMYFUNCTION("""COMPUTED_VALUE"""),"Прага")</f>
        <v>Прага</v>
      </c>
      <c r="C10">
        <f ca="1">IFERROR(__xludf.DUMMYFUNCTION("""COMPUTED_VALUE"""),3)</f>
        <v>3</v>
      </c>
      <c r="D10">
        <f ca="1">IFERROR(__xludf.DUMMYFUNCTION("""COMPUTED_VALUE"""),9)</f>
        <v>9</v>
      </c>
      <c r="E10">
        <f ca="1">IFERROR(__xludf.DUMMYFUNCTION("""COMPUTED_VALUE"""),1)</f>
        <v>1</v>
      </c>
      <c r="F10">
        <f ca="1">IFERROR(__xludf.DUMMYFUNCTION("""COMPUTED_VALUE"""),1)</f>
        <v>1</v>
      </c>
      <c r="G10">
        <f ca="1">IFERROR(__xludf.DUMMYFUNCTION("""COMPUTED_VALUE"""),1)</f>
        <v>1</v>
      </c>
      <c r="H10">
        <f ca="1">IFERROR(__xludf.DUMMYFUNCTION("""COMPUTED_VALUE"""),0)</f>
        <v>0</v>
      </c>
      <c r="I10">
        <f ca="1">IFERROR(__xludf.DUMMYFUNCTION("""COMPUTED_VALUE"""),0)</f>
        <v>0</v>
      </c>
      <c r="J10">
        <f ca="1">IFERROR(__xludf.DUMMYFUNCTION("""COMPUTED_VALUE"""),1)</f>
        <v>1</v>
      </c>
      <c r="K10">
        <f ca="1">IFERROR(__xludf.DUMMYFUNCTION("""COMPUTED_VALUE"""),1)</f>
        <v>1</v>
      </c>
      <c r="L10">
        <f ca="1">IFERROR(__xludf.DUMMYFUNCTION("""COMPUTED_VALUE"""),1)</f>
        <v>1</v>
      </c>
      <c r="M10">
        <f ca="1">IFERROR(__xludf.DUMMYFUNCTION("""COMPUTED_VALUE"""),1)</f>
        <v>1</v>
      </c>
      <c r="N10">
        <f ca="1">IFERROR(__xludf.DUMMYFUNCTION("""COMPUTED_VALUE"""),1)</f>
        <v>1</v>
      </c>
      <c r="O10">
        <f ca="1">IFERROR(__xludf.DUMMYFUNCTION("""COMPUTED_VALUE"""),1)</f>
        <v>1</v>
      </c>
      <c r="P10">
        <f ca="1">IFERROR(__xludf.DUMMYFUNCTION("""COMPUTED_VALUE"""),1)</f>
        <v>1</v>
      </c>
      <c r="Q10">
        <f ca="1">IFERROR(__xludf.DUMMYFUNCTION("""COMPUTED_VALUE"""),10)</f>
        <v>10</v>
      </c>
      <c r="R10">
        <f ca="1">IFERROR(__xludf.DUMMYFUNCTION("""COMPUTED_VALUE"""),24)</f>
        <v>24</v>
      </c>
      <c r="S10">
        <f ca="1">IFERROR(__xludf.DUMMYFUNCTION("""COMPUTED_VALUE"""),247)</f>
        <v>247</v>
      </c>
    </row>
    <row r="11" spans="1:19" x14ac:dyDescent="0.2">
      <c r="A11" t="str">
        <f ca="1">IFERROR(__xludf.DUMMYFUNCTION("""COMPUTED_VALUE"""),"Бавовна одной ладонью")</f>
        <v>Бавовна одной ладонью</v>
      </c>
      <c r="B11" t="str">
        <f ca="1">IFERROR(__xludf.DUMMYFUNCTION("""COMPUTED_VALUE"""),"сборная")</f>
        <v>сборная</v>
      </c>
      <c r="C11">
        <f ca="1">IFERROR(__xludf.DUMMYFUNCTION("""COMPUTED_VALUE"""),3)</f>
        <v>3</v>
      </c>
      <c r="D11">
        <f ca="1">IFERROR(__xludf.DUMMYFUNCTION("""COMPUTED_VALUE"""),10)</f>
        <v>10</v>
      </c>
      <c r="E11">
        <f ca="1">IFERROR(__xludf.DUMMYFUNCTION("""COMPUTED_VALUE"""),0)</f>
        <v>0</v>
      </c>
      <c r="F11">
        <f ca="1">IFERROR(__xludf.DUMMYFUNCTION("""COMPUTED_VALUE"""),1)</f>
        <v>1</v>
      </c>
      <c r="G11">
        <f ca="1">IFERROR(__xludf.DUMMYFUNCTION("""COMPUTED_VALUE"""),1)</f>
        <v>1</v>
      </c>
      <c r="H11">
        <f ca="1">IFERROR(__xludf.DUMMYFUNCTION("""COMPUTED_VALUE"""),1)</f>
        <v>1</v>
      </c>
      <c r="I11">
        <f ca="1">IFERROR(__xludf.DUMMYFUNCTION("""COMPUTED_VALUE"""),1)</f>
        <v>1</v>
      </c>
      <c r="J11">
        <f ca="1">IFERROR(__xludf.DUMMYFUNCTION("""COMPUTED_VALUE"""),1)</f>
        <v>1</v>
      </c>
      <c r="K11">
        <f ca="1">IFERROR(__xludf.DUMMYFUNCTION("""COMPUTED_VALUE"""),1)</f>
        <v>1</v>
      </c>
      <c r="L11">
        <f ca="1">IFERROR(__xludf.DUMMYFUNCTION("""COMPUTED_VALUE"""),1)</f>
        <v>1</v>
      </c>
      <c r="M11">
        <f ca="1">IFERROR(__xludf.DUMMYFUNCTION("""COMPUTED_VALUE"""),0)</f>
        <v>0</v>
      </c>
      <c r="N11">
        <f ca="1">IFERROR(__xludf.DUMMYFUNCTION("""COMPUTED_VALUE"""),1)</f>
        <v>1</v>
      </c>
      <c r="O11">
        <f ca="1">IFERROR(__xludf.DUMMYFUNCTION("""COMPUTED_VALUE"""),1)</f>
        <v>1</v>
      </c>
      <c r="P11">
        <f ca="1">IFERROR(__xludf.DUMMYFUNCTION("""COMPUTED_VALUE"""),1)</f>
        <v>1</v>
      </c>
      <c r="Q11">
        <f ca="1">IFERROR(__xludf.DUMMYFUNCTION("""COMPUTED_VALUE"""),10)</f>
        <v>10</v>
      </c>
      <c r="R11">
        <f ca="1">IFERROR(__xludf.DUMMYFUNCTION("""COMPUTED_VALUE"""),27)</f>
        <v>27</v>
      </c>
      <c r="S11">
        <f ca="1">IFERROR(__xludf.DUMMYFUNCTION("""COMPUTED_VALUE"""),328)</f>
        <v>328</v>
      </c>
    </row>
    <row r="12" spans="1:19" x14ac:dyDescent="0.2">
      <c r="A12" t="str">
        <f ca="1">IFERROR(__xludf.DUMMYFUNCTION("""COMPUTED_VALUE"""),"Британская инквизиция")</f>
        <v>Британская инквизиция</v>
      </c>
      <c r="B12" t="str">
        <f ca="1">IFERROR(__xludf.DUMMYFUNCTION("""COMPUTED_VALUE"""),"Лондон")</f>
        <v>Лондон</v>
      </c>
      <c r="C12">
        <f ca="1">IFERROR(__xludf.DUMMYFUNCTION("""COMPUTED_VALUE"""),3)</f>
        <v>3</v>
      </c>
      <c r="D12">
        <f ca="1">IFERROR(__xludf.DUMMYFUNCTION("""COMPUTED_VALUE"""),11)</f>
        <v>11</v>
      </c>
      <c r="E12">
        <f ca="1">IFERROR(__xludf.DUMMYFUNCTION("""COMPUTED_VALUE"""),1)</f>
        <v>1</v>
      </c>
      <c r="F12">
        <f ca="1">IFERROR(__xludf.DUMMYFUNCTION("""COMPUTED_VALUE"""),1)</f>
        <v>1</v>
      </c>
      <c r="G12">
        <f ca="1">IFERROR(__xludf.DUMMYFUNCTION("""COMPUTED_VALUE"""),1)</f>
        <v>1</v>
      </c>
      <c r="H12">
        <f ca="1">IFERROR(__xludf.DUMMYFUNCTION("""COMPUTED_VALUE"""),0)</f>
        <v>0</v>
      </c>
      <c r="I12">
        <f ca="1">IFERROR(__xludf.DUMMYFUNCTION("""COMPUTED_VALUE"""),1)</f>
        <v>1</v>
      </c>
      <c r="J12">
        <f ca="1">IFERROR(__xludf.DUMMYFUNCTION("""COMPUTED_VALUE"""),1)</f>
        <v>1</v>
      </c>
      <c r="K12">
        <f ca="1">IFERROR(__xludf.DUMMYFUNCTION("""COMPUTED_VALUE"""),1)</f>
        <v>1</v>
      </c>
      <c r="L12">
        <f ca="1">IFERROR(__xludf.DUMMYFUNCTION("""COMPUTED_VALUE"""),1)</f>
        <v>1</v>
      </c>
      <c r="M12">
        <f ca="1">IFERROR(__xludf.DUMMYFUNCTION("""COMPUTED_VALUE"""),1)</f>
        <v>1</v>
      </c>
      <c r="N12">
        <f ca="1">IFERROR(__xludf.DUMMYFUNCTION("""COMPUTED_VALUE"""),0)</f>
        <v>0</v>
      </c>
      <c r="O12">
        <f ca="1">IFERROR(__xludf.DUMMYFUNCTION("""COMPUTED_VALUE"""),1)</f>
        <v>1</v>
      </c>
      <c r="P12">
        <f ca="1">IFERROR(__xludf.DUMMYFUNCTION("""COMPUTED_VALUE"""),1)</f>
        <v>1</v>
      </c>
      <c r="Q12">
        <f ca="1">IFERROR(__xludf.DUMMYFUNCTION("""COMPUTED_VALUE"""),10)</f>
        <v>10</v>
      </c>
      <c r="R12">
        <f ca="1">IFERROR(__xludf.DUMMYFUNCTION("""COMPUTED_VALUE"""),28)</f>
        <v>28</v>
      </c>
      <c r="S12">
        <f ca="1">IFERROR(__xludf.DUMMYFUNCTION("""COMPUTED_VALUE"""),323)</f>
        <v>323</v>
      </c>
    </row>
    <row r="13" spans="1:19" x14ac:dyDescent="0.2">
      <c r="A13" t="str">
        <f ca="1">IFERROR(__xludf.DUMMYFUNCTION("""COMPUTED_VALUE"""),"В поисках мема")</f>
        <v>В поисках мема</v>
      </c>
      <c r="B13" t="str">
        <f ca="1">IFERROR(__xludf.DUMMYFUNCTION("""COMPUTED_VALUE"""),"Цюрих")</f>
        <v>Цюрих</v>
      </c>
      <c r="C13">
        <f ca="1">IFERROR(__xludf.DUMMYFUNCTION("""COMPUTED_VALUE"""),3)</f>
        <v>3</v>
      </c>
      <c r="D13">
        <f ca="1">IFERROR(__xludf.DUMMYFUNCTION("""COMPUTED_VALUE"""),12)</f>
        <v>12</v>
      </c>
      <c r="E13">
        <f ca="1">IFERROR(__xludf.DUMMYFUNCTION("""COMPUTED_VALUE"""),1)</f>
        <v>1</v>
      </c>
      <c r="F13">
        <f ca="1">IFERROR(__xludf.DUMMYFUNCTION("""COMPUTED_VALUE"""),1)</f>
        <v>1</v>
      </c>
      <c r="G13">
        <f ca="1">IFERROR(__xludf.DUMMYFUNCTION("""COMPUTED_VALUE"""),1)</f>
        <v>1</v>
      </c>
      <c r="H13">
        <f ca="1">IFERROR(__xludf.DUMMYFUNCTION("""COMPUTED_VALUE"""),0)</f>
        <v>0</v>
      </c>
      <c r="I13">
        <f ca="1">IFERROR(__xludf.DUMMYFUNCTION("""COMPUTED_VALUE"""),1)</f>
        <v>1</v>
      </c>
      <c r="J13">
        <f ca="1">IFERROR(__xludf.DUMMYFUNCTION("""COMPUTED_VALUE"""),1)</f>
        <v>1</v>
      </c>
      <c r="K13">
        <f ca="1">IFERROR(__xludf.DUMMYFUNCTION("""COMPUTED_VALUE"""),1)</f>
        <v>1</v>
      </c>
      <c r="L13">
        <f ca="1">IFERROR(__xludf.DUMMYFUNCTION("""COMPUTED_VALUE"""),1)</f>
        <v>1</v>
      </c>
      <c r="M13">
        <f ca="1">IFERROR(__xludf.DUMMYFUNCTION("""COMPUTED_VALUE"""),1)</f>
        <v>1</v>
      </c>
      <c r="N13">
        <f ca="1">IFERROR(__xludf.DUMMYFUNCTION("""COMPUTED_VALUE"""),1)</f>
        <v>1</v>
      </c>
      <c r="O13">
        <f ca="1">IFERROR(__xludf.DUMMYFUNCTION("""COMPUTED_VALUE"""),1)</f>
        <v>1</v>
      </c>
      <c r="P13">
        <f ca="1">IFERROR(__xludf.DUMMYFUNCTION("""COMPUTED_VALUE"""),1)</f>
        <v>1</v>
      </c>
      <c r="Q13">
        <f ca="1">IFERROR(__xludf.DUMMYFUNCTION("""COMPUTED_VALUE"""),11)</f>
        <v>11</v>
      </c>
      <c r="R13">
        <f ca="1">IFERROR(__xludf.DUMMYFUNCTION("""COMPUTED_VALUE"""),30)</f>
        <v>30</v>
      </c>
      <c r="S13">
        <f ca="1">IFERROR(__xludf.DUMMYFUNCTION("""COMPUTED_VALUE"""),357)</f>
        <v>357</v>
      </c>
    </row>
    <row r="14" spans="1:19" x14ac:dyDescent="0.2">
      <c r="A14" t="str">
        <f ca="1">IFERROR(__xludf.DUMMYFUNCTION("""COMPUTED_VALUE"""),"Хы")</f>
        <v>Хы</v>
      </c>
      <c r="B14" t="str">
        <f ca="1">IFERROR(__xludf.DUMMYFUNCTION("""COMPUTED_VALUE"""),"Мюнхен")</f>
        <v>Мюнхен</v>
      </c>
      <c r="C14">
        <f ca="1">IFERROR(__xludf.DUMMYFUNCTION("""COMPUTED_VALUE"""),3)</f>
        <v>3</v>
      </c>
      <c r="D14">
        <f ca="1">IFERROR(__xludf.DUMMYFUNCTION("""COMPUTED_VALUE"""),13)</f>
        <v>13</v>
      </c>
      <c r="E14">
        <f ca="1">IFERROR(__xludf.DUMMYFUNCTION("""COMPUTED_VALUE"""),1)</f>
        <v>1</v>
      </c>
      <c r="F14">
        <f ca="1">IFERROR(__xludf.DUMMYFUNCTION("""COMPUTED_VALUE"""),1)</f>
        <v>1</v>
      </c>
      <c r="G14">
        <f ca="1">IFERROR(__xludf.DUMMYFUNCTION("""COMPUTED_VALUE"""),1)</f>
        <v>1</v>
      </c>
      <c r="H14">
        <f ca="1">IFERROR(__xludf.DUMMYFUNCTION("""COMPUTED_VALUE"""),0)</f>
        <v>0</v>
      </c>
      <c r="I14">
        <f ca="1">IFERROR(__xludf.DUMMYFUNCTION("""COMPUTED_VALUE"""),1)</f>
        <v>1</v>
      </c>
      <c r="J14">
        <f ca="1">IFERROR(__xludf.DUMMYFUNCTION("""COMPUTED_VALUE"""),0)</f>
        <v>0</v>
      </c>
      <c r="K14">
        <f ca="1">IFERROR(__xludf.DUMMYFUNCTION("""COMPUTED_VALUE"""),1)</f>
        <v>1</v>
      </c>
      <c r="L14">
        <f ca="1">IFERROR(__xludf.DUMMYFUNCTION("""COMPUTED_VALUE"""),0)</f>
        <v>0</v>
      </c>
      <c r="M14">
        <f ca="1">IFERROR(__xludf.DUMMYFUNCTION("""COMPUTED_VALUE"""),0)</f>
        <v>0</v>
      </c>
      <c r="N14">
        <f ca="1">IFERROR(__xludf.DUMMYFUNCTION("""COMPUTED_VALUE"""),1)</f>
        <v>1</v>
      </c>
      <c r="O14">
        <f ca="1">IFERROR(__xludf.DUMMYFUNCTION("""COMPUTED_VALUE"""),1)</f>
        <v>1</v>
      </c>
      <c r="P14">
        <f ca="1">IFERROR(__xludf.DUMMYFUNCTION("""COMPUTED_VALUE"""),1)</f>
        <v>1</v>
      </c>
      <c r="Q14">
        <f ca="1">IFERROR(__xludf.DUMMYFUNCTION("""COMPUTED_VALUE"""),8)</f>
        <v>8</v>
      </c>
      <c r="R14">
        <f ca="1">IFERROR(__xludf.DUMMYFUNCTION("""COMPUTED_VALUE"""),24)</f>
        <v>24</v>
      </c>
      <c r="S14">
        <f ca="1">IFERROR(__xludf.DUMMYFUNCTION("""COMPUTED_VALUE"""),275)</f>
        <v>275</v>
      </c>
    </row>
    <row r="15" spans="1:19" x14ac:dyDescent="0.2">
      <c r="A15" t="str">
        <f ca="1">IFERROR(__xludf.DUMMYFUNCTION("""COMPUTED_VALUE"""),"Тёмный лес")</f>
        <v>Тёмный лес</v>
      </c>
      <c r="B15" t="str">
        <f ca="1">IFERROR(__xludf.DUMMYFUNCTION("""COMPUTED_VALUE"""),"Мюнхен")</f>
        <v>Мюнхен</v>
      </c>
      <c r="C15">
        <f ca="1">IFERROR(__xludf.DUMMYFUNCTION("""COMPUTED_VALUE"""),3)</f>
        <v>3</v>
      </c>
      <c r="D15">
        <f ca="1">IFERROR(__xludf.DUMMYFUNCTION("""COMPUTED_VALUE"""),14)</f>
        <v>14</v>
      </c>
      <c r="E15">
        <f ca="1">IFERROR(__xludf.DUMMYFUNCTION("""COMPUTED_VALUE"""),1)</f>
        <v>1</v>
      </c>
      <c r="F15">
        <f ca="1">IFERROR(__xludf.DUMMYFUNCTION("""COMPUTED_VALUE"""),0)</f>
        <v>0</v>
      </c>
      <c r="G15">
        <f ca="1">IFERROR(__xludf.DUMMYFUNCTION("""COMPUTED_VALUE"""),1)</f>
        <v>1</v>
      </c>
      <c r="H15">
        <f ca="1">IFERROR(__xludf.DUMMYFUNCTION("""COMPUTED_VALUE"""),0)</f>
        <v>0</v>
      </c>
      <c r="I15">
        <f ca="1">IFERROR(__xludf.DUMMYFUNCTION("""COMPUTED_VALUE"""),1)</f>
        <v>1</v>
      </c>
      <c r="J15">
        <f ca="1">IFERROR(__xludf.DUMMYFUNCTION("""COMPUTED_VALUE"""),0)</f>
        <v>0</v>
      </c>
      <c r="K15">
        <f ca="1">IFERROR(__xludf.DUMMYFUNCTION("""COMPUTED_VALUE"""),1)</f>
        <v>1</v>
      </c>
      <c r="L15">
        <f ca="1">IFERROR(__xludf.DUMMYFUNCTION("""COMPUTED_VALUE"""),1)</f>
        <v>1</v>
      </c>
      <c r="M15">
        <f ca="1">IFERROR(__xludf.DUMMYFUNCTION("""COMPUTED_VALUE"""),0)</f>
        <v>0</v>
      </c>
      <c r="N15">
        <f ca="1">IFERROR(__xludf.DUMMYFUNCTION("""COMPUTED_VALUE"""),1)</f>
        <v>1</v>
      </c>
      <c r="O15">
        <f ca="1">IFERROR(__xludf.DUMMYFUNCTION("""COMPUTED_VALUE"""),1)</f>
        <v>1</v>
      </c>
      <c r="P15">
        <f ca="1">IFERROR(__xludf.DUMMYFUNCTION("""COMPUTED_VALUE"""),1)</f>
        <v>1</v>
      </c>
      <c r="Q15">
        <f ca="1">IFERROR(__xludf.DUMMYFUNCTION("""COMPUTED_VALUE"""),8)</f>
        <v>8</v>
      </c>
      <c r="R15">
        <f ca="1">IFERROR(__xludf.DUMMYFUNCTION("""COMPUTED_VALUE"""),23)</f>
        <v>23</v>
      </c>
      <c r="S15">
        <f ca="1">IFERROR(__xludf.DUMMYFUNCTION("""COMPUTED_VALUE"""),207)</f>
        <v>207</v>
      </c>
    </row>
    <row r="16" spans="1:19" x14ac:dyDescent="0.2">
      <c r="A16" t="str">
        <f ca="1">IFERROR(__xludf.DUMMYFUNCTION("""COMPUTED_VALUE"""),"Севрюга")</f>
        <v>Севрюга</v>
      </c>
      <c r="B16" t="str">
        <f ca="1">IFERROR(__xludf.DUMMYFUNCTION("""COMPUTED_VALUE"""),"сборная")</f>
        <v>сборная</v>
      </c>
      <c r="C16">
        <f ca="1">IFERROR(__xludf.DUMMYFUNCTION("""COMPUTED_VALUE"""),3)</f>
        <v>3</v>
      </c>
      <c r="D16">
        <f ca="1">IFERROR(__xludf.DUMMYFUNCTION("""COMPUTED_VALUE"""),15)</f>
        <v>15</v>
      </c>
      <c r="E16">
        <f ca="1">IFERROR(__xludf.DUMMYFUNCTION("""COMPUTED_VALUE"""),1)</f>
        <v>1</v>
      </c>
      <c r="F16">
        <f ca="1">IFERROR(__xludf.DUMMYFUNCTION("""COMPUTED_VALUE"""),1)</f>
        <v>1</v>
      </c>
      <c r="G16">
        <f ca="1">IFERROR(__xludf.DUMMYFUNCTION("""COMPUTED_VALUE"""),1)</f>
        <v>1</v>
      </c>
      <c r="H16">
        <f ca="1">IFERROR(__xludf.DUMMYFUNCTION("""COMPUTED_VALUE"""),0)</f>
        <v>0</v>
      </c>
      <c r="I16">
        <f ca="1">IFERROR(__xludf.DUMMYFUNCTION("""COMPUTED_VALUE"""),1)</f>
        <v>1</v>
      </c>
      <c r="J16">
        <f ca="1">IFERROR(__xludf.DUMMYFUNCTION("""COMPUTED_VALUE"""),1)</f>
        <v>1</v>
      </c>
      <c r="K16">
        <f ca="1">IFERROR(__xludf.DUMMYFUNCTION("""COMPUTED_VALUE"""),1)</f>
        <v>1</v>
      </c>
      <c r="L16">
        <f ca="1">IFERROR(__xludf.DUMMYFUNCTION("""COMPUTED_VALUE"""),1)</f>
        <v>1</v>
      </c>
      <c r="M16">
        <f ca="1">IFERROR(__xludf.DUMMYFUNCTION("""COMPUTED_VALUE"""),0)</f>
        <v>0</v>
      </c>
      <c r="N16">
        <f ca="1">IFERROR(__xludf.DUMMYFUNCTION("""COMPUTED_VALUE"""),1)</f>
        <v>1</v>
      </c>
      <c r="O16">
        <f ca="1">IFERROR(__xludf.DUMMYFUNCTION("""COMPUTED_VALUE"""),1)</f>
        <v>1</v>
      </c>
      <c r="P16">
        <f ca="1">IFERROR(__xludf.DUMMYFUNCTION("""COMPUTED_VALUE"""),1)</f>
        <v>1</v>
      </c>
      <c r="Q16">
        <f ca="1">IFERROR(__xludf.DUMMYFUNCTION("""COMPUTED_VALUE"""),10)</f>
        <v>10</v>
      </c>
      <c r="R16">
        <f ca="1">IFERROR(__xludf.DUMMYFUNCTION("""COMPUTED_VALUE"""),25)</f>
        <v>25</v>
      </c>
      <c r="S16">
        <f ca="1">IFERROR(__xludf.DUMMYFUNCTION("""COMPUTED_VALUE"""),246)</f>
        <v>246</v>
      </c>
    </row>
    <row r="17" spans="1:19" x14ac:dyDescent="0.2">
      <c r="A17" t="str">
        <f ca="1">IFERROR(__xludf.DUMMYFUNCTION("""COMPUTED_VALUE"""),"или вася")</f>
        <v>или вася</v>
      </c>
      <c r="B17" t="str">
        <f ca="1">IFERROR(__xludf.DUMMYFUNCTION("""COMPUTED_VALUE"""),"Прага")</f>
        <v>Прага</v>
      </c>
      <c r="C17">
        <f ca="1">IFERROR(__xludf.DUMMYFUNCTION("""COMPUTED_VALUE"""),3)</f>
        <v>3</v>
      </c>
      <c r="D17">
        <f ca="1">IFERROR(__xludf.DUMMYFUNCTION("""COMPUTED_VALUE"""),16)</f>
        <v>16</v>
      </c>
      <c r="E17">
        <f ca="1">IFERROR(__xludf.DUMMYFUNCTION("""COMPUTED_VALUE"""),1)</f>
        <v>1</v>
      </c>
      <c r="F17">
        <f ca="1">IFERROR(__xludf.DUMMYFUNCTION("""COMPUTED_VALUE"""),0)</f>
        <v>0</v>
      </c>
      <c r="G17">
        <f ca="1">IFERROR(__xludf.DUMMYFUNCTION("""COMPUTED_VALUE"""),1)</f>
        <v>1</v>
      </c>
      <c r="H17">
        <f ca="1">IFERROR(__xludf.DUMMYFUNCTION("""COMPUTED_VALUE"""),0)</f>
        <v>0</v>
      </c>
      <c r="I17">
        <f ca="1">IFERROR(__xludf.DUMMYFUNCTION("""COMPUTED_VALUE"""),0)</f>
        <v>0</v>
      </c>
      <c r="J17">
        <f ca="1">IFERROR(__xludf.DUMMYFUNCTION("""COMPUTED_VALUE"""),0)</f>
        <v>0</v>
      </c>
      <c r="K17">
        <f ca="1">IFERROR(__xludf.DUMMYFUNCTION("""COMPUTED_VALUE"""),1)</f>
        <v>1</v>
      </c>
      <c r="L17">
        <f ca="1">IFERROR(__xludf.DUMMYFUNCTION("""COMPUTED_VALUE"""),1)</f>
        <v>1</v>
      </c>
      <c r="M17">
        <f ca="1">IFERROR(__xludf.DUMMYFUNCTION("""COMPUTED_VALUE"""),0)</f>
        <v>0</v>
      </c>
      <c r="N17">
        <f ca="1">IFERROR(__xludf.DUMMYFUNCTION("""COMPUTED_VALUE"""),1)</f>
        <v>1</v>
      </c>
      <c r="O17">
        <f ca="1">IFERROR(__xludf.DUMMYFUNCTION("""COMPUTED_VALUE"""),1)</f>
        <v>1</v>
      </c>
      <c r="P17">
        <f ca="1">IFERROR(__xludf.DUMMYFUNCTION("""COMPUTED_VALUE"""),0)</f>
        <v>0</v>
      </c>
      <c r="Q17">
        <f ca="1">IFERROR(__xludf.DUMMYFUNCTION("""COMPUTED_VALUE"""),6)</f>
        <v>6</v>
      </c>
      <c r="R17">
        <f ca="1">IFERROR(__xludf.DUMMYFUNCTION("""COMPUTED_VALUE"""),14)</f>
        <v>14</v>
      </c>
      <c r="S17">
        <f ca="1">IFERROR(__xludf.DUMMYFUNCTION("""COMPUTED_VALUE"""),102)</f>
        <v>102</v>
      </c>
    </row>
    <row r="18" spans="1:19" x14ac:dyDescent="0.2">
      <c r="A18" t="str">
        <f ca="1">IFERROR(__xludf.DUMMYFUNCTION("""COMPUTED_VALUE"""),"Бристольская Шкала")</f>
        <v>Бристольская Шкала</v>
      </c>
      <c r="B18" t="str">
        <f ca="1">IFERROR(__xludf.DUMMYFUNCTION("""COMPUTED_VALUE"""),"Хайфа")</f>
        <v>Хайфа</v>
      </c>
      <c r="C18">
        <f ca="1">IFERROR(__xludf.DUMMYFUNCTION("""COMPUTED_VALUE"""),3)</f>
        <v>3</v>
      </c>
      <c r="D18">
        <f ca="1">IFERROR(__xludf.DUMMYFUNCTION("""COMPUTED_VALUE"""),17)</f>
        <v>17</v>
      </c>
      <c r="E18">
        <f ca="1">IFERROR(__xludf.DUMMYFUNCTION("""COMPUTED_VALUE"""),0)</f>
        <v>0</v>
      </c>
      <c r="F18">
        <f ca="1">IFERROR(__xludf.DUMMYFUNCTION("""COMPUTED_VALUE"""),1)</f>
        <v>1</v>
      </c>
      <c r="G18">
        <f ca="1">IFERROR(__xludf.DUMMYFUNCTION("""COMPUTED_VALUE"""),1)</f>
        <v>1</v>
      </c>
      <c r="H18">
        <f ca="1">IFERROR(__xludf.DUMMYFUNCTION("""COMPUTED_VALUE"""),1)</f>
        <v>1</v>
      </c>
      <c r="I18">
        <f ca="1">IFERROR(__xludf.DUMMYFUNCTION("""COMPUTED_VALUE"""),0)</f>
        <v>0</v>
      </c>
      <c r="J18">
        <f ca="1">IFERROR(__xludf.DUMMYFUNCTION("""COMPUTED_VALUE"""),1)</f>
        <v>1</v>
      </c>
      <c r="K18">
        <f ca="1">IFERROR(__xludf.DUMMYFUNCTION("""COMPUTED_VALUE"""),1)</f>
        <v>1</v>
      </c>
      <c r="L18">
        <f ca="1">IFERROR(__xludf.DUMMYFUNCTION("""COMPUTED_VALUE"""),1)</f>
        <v>1</v>
      </c>
      <c r="M18">
        <f ca="1">IFERROR(__xludf.DUMMYFUNCTION("""COMPUTED_VALUE"""),0)</f>
        <v>0</v>
      </c>
      <c r="N18">
        <f ca="1">IFERROR(__xludf.DUMMYFUNCTION("""COMPUTED_VALUE"""),1)</f>
        <v>1</v>
      </c>
      <c r="O18">
        <f ca="1">IFERROR(__xludf.DUMMYFUNCTION("""COMPUTED_VALUE"""),0)</f>
        <v>0</v>
      </c>
      <c r="P18">
        <f ca="1">IFERROR(__xludf.DUMMYFUNCTION("""COMPUTED_VALUE"""),1)</f>
        <v>1</v>
      </c>
      <c r="Q18">
        <f ca="1">IFERROR(__xludf.DUMMYFUNCTION("""COMPUTED_VALUE"""),8)</f>
        <v>8</v>
      </c>
      <c r="R18">
        <f ca="1">IFERROR(__xludf.DUMMYFUNCTION("""COMPUTED_VALUE"""),22)</f>
        <v>22</v>
      </c>
      <c r="S18">
        <f ca="1">IFERROR(__xludf.DUMMYFUNCTION("""COMPUTED_VALUE"""),241)</f>
        <v>241</v>
      </c>
    </row>
    <row r="19" spans="1:19" x14ac:dyDescent="0.2">
      <c r="A19" t="str">
        <f ca="1">IFERROR(__xludf.DUMMYFUNCTION("""COMPUTED_VALUE"""),"ВЕСЛО")</f>
        <v>ВЕСЛО</v>
      </c>
      <c r="B19" t="str">
        <f ca="1">IFERROR(__xludf.DUMMYFUNCTION("""COMPUTED_VALUE"""),"Вена")</f>
        <v>Вена</v>
      </c>
      <c r="C19">
        <f ca="1">IFERROR(__xludf.DUMMYFUNCTION("""COMPUTED_VALUE"""),3)</f>
        <v>3</v>
      </c>
      <c r="D19">
        <f ca="1">IFERROR(__xludf.DUMMYFUNCTION("""COMPUTED_VALUE"""),18)</f>
        <v>18</v>
      </c>
      <c r="E19">
        <f ca="1">IFERROR(__xludf.DUMMYFUNCTION("""COMPUTED_VALUE"""),1)</f>
        <v>1</v>
      </c>
      <c r="F19">
        <f ca="1">IFERROR(__xludf.DUMMYFUNCTION("""COMPUTED_VALUE"""),1)</f>
        <v>1</v>
      </c>
      <c r="G19">
        <f ca="1">IFERROR(__xludf.DUMMYFUNCTION("""COMPUTED_VALUE"""),1)</f>
        <v>1</v>
      </c>
      <c r="H19">
        <f ca="1">IFERROR(__xludf.DUMMYFUNCTION("""COMPUTED_VALUE"""),0)</f>
        <v>0</v>
      </c>
      <c r="I19">
        <f ca="1">IFERROR(__xludf.DUMMYFUNCTION("""COMPUTED_VALUE"""),0)</f>
        <v>0</v>
      </c>
      <c r="J19">
        <f ca="1">IFERROR(__xludf.DUMMYFUNCTION("""COMPUTED_VALUE"""),0)</f>
        <v>0</v>
      </c>
      <c r="K19">
        <f ca="1">IFERROR(__xludf.DUMMYFUNCTION("""COMPUTED_VALUE"""),1)</f>
        <v>1</v>
      </c>
      <c r="L19">
        <f ca="1">IFERROR(__xludf.DUMMYFUNCTION("""COMPUTED_VALUE"""),1)</f>
        <v>1</v>
      </c>
      <c r="M19">
        <f ca="1">IFERROR(__xludf.DUMMYFUNCTION("""COMPUTED_VALUE"""),0)</f>
        <v>0</v>
      </c>
      <c r="N19">
        <f ca="1">IFERROR(__xludf.DUMMYFUNCTION("""COMPUTED_VALUE"""),1)</f>
        <v>1</v>
      </c>
      <c r="O19">
        <f ca="1">IFERROR(__xludf.DUMMYFUNCTION("""COMPUTED_VALUE"""),1)</f>
        <v>1</v>
      </c>
      <c r="P19">
        <f ca="1">IFERROR(__xludf.DUMMYFUNCTION("""COMPUTED_VALUE"""),1)</f>
        <v>1</v>
      </c>
      <c r="Q19">
        <f ca="1">IFERROR(__xludf.DUMMYFUNCTION("""COMPUTED_VALUE"""),8)</f>
        <v>8</v>
      </c>
      <c r="R19">
        <f ca="1">IFERROR(__xludf.DUMMYFUNCTION("""COMPUTED_VALUE"""),21)</f>
        <v>21</v>
      </c>
      <c r="S19">
        <f ca="1">IFERROR(__xludf.DUMMYFUNCTION("""COMPUTED_VALUE"""),215)</f>
        <v>215</v>
      </c>
    </row>
    <row r="20" spans="1:19" x14ac:dyDescent="0.2">
      <c r="A20" t="str">
        <f ca="1">IFERROR(__xludf.DUMMYFUNCTION("""COMPUTED_VALUE"""),"Гимназия имени Сруликов")</f>
        <v>Гимназия имени Сруликов</v>
      </c>
      <c r="B20" t="str">
        <f ca="1">IFERROR(__xludf.DUMMYFUNCTION("""COMPUTED_VALUE"""),"Краков")</f>
        <v>Краков</v>
      </c>
      <c r="C20">
        <f ca="1">IFERROR(__xludf.DUMMYFUNCTION("""COMPUTED_VALUE"""),3)</f>
        <v>3</v>
      </c>
      <c r="D20">
        <f ca="1">IFERROR(__xludf.DUMMYFUNCTION("""COMPUTED_VALUE"""),19)</f>
        <v>19</v>
      </c>
      <c r="E20">
        <f ca="1">IFERROR(__xludf.DUMMYFUNCTION("""COMPUTED_VALUE"""),1)</f>
        <v>1</v>
      </c>
      <c r="F20">
        <f ca="1">IFERROR(__xludf.DUMMYFUNCTION("""COMPUTED_VALUE"""),1)</f>
        <v>1</v>
      </c>
      <c r="G20">
        <f ca="1">IFERROR(__xludf.DUMMYFUNCTION("""COMPUTED_VALUE"""),0)</f>
        <v>0</v>
      </c>
      <c r="H20">
        <f ca="1">IFERROR(__xludf.DUMMYFUNCTION("""COMPUTED_VALUE"""),0)</f>
        <v>0</v>
      </c>
      <c r="I20">
        <f ca="1">IFERROR(__xludf.DUMMYFUNCTION("""COMPUTED_VALUE"""),1)</f>
        <v>1</v>
      </c>
      <c r="J20">
        <f ca="1">IFERROR(__xludf.DUMMYFUNCTION("""COMPUTED_VALUE"""),1)</f>
        <v>1</v>
      </c>
      <c r="K20">
        <f ca="1">IFERROR(__xludf.DUMMYFUNCTION("""COMPUTED_VALUE"""),1)</f>
        <v>1</v>
      </c>
      <c r="L20">
        <f ca="1">IFERROR(__xludf.DUMMYFUNCTION("""COMPUTED_VALUE"""),1)</f>
        <v>1</v>
      </c>
      <c r="M20">
        <f ca="1">IFERROR(__xludf.DUMMYFUNCTION("""COMPUTED_VALUE"""),1)</f>
        <v>1</v>
      </c>
      <c r="N20">
        <f ca="1">IFERROR(__xludf.DUMMYFUNCTION("""COMPUTED_VALUE"""),1)</f>
        <v>1</v>
      </c>
      <c r="O20">
        <f ca="1">IFERROR(__xludf.DUMMYFUNCTION("""COMPUTED_VALUE"""),1)</f>
        <v>1</v>
      </c>
      <c r="P20">
        <f ca="1">IFERROR(__xludf.DUMMYFUNCTION("""COMPUTED_VALUE"""),1)</f>
        <v>1</v>
      </c>
      <c r="Q20">
        <f ca="1">IFERROR(__xludf.DUMMYFUNCTION("""COMPUTED_VALUE"""),10)</f>
        <v>10</v>
      </c>
      <c r="R20">
        <f ca="1">IFERROR(__xludf.DUMMYFUNCTION("""COMPUTED_VALUE"""),28)</f>
        <v>28</v>
      </c>
      <c r="S20">
        <f ca="1">IFERROR(__xludf.DUMMYFUNCTION("""COMPUTED_VALUE"""),336)</f>
        <v>336</v>
      </c>
    </row>
    <row r="21" spans="1:19" x14ac:dyDescent="0.2">
      <c r="A21" t="str">
        <f ca="1">IFERROR(__xludf.DUMMYFUNCTION("""COMPUTED_VALUE"""),"X-promt")</f>
        <v>X-promt</v>
      </c>
      <c r="B21" t="str">
        <f ca="1">IFERROR(__xludf.DUMMYFUNCTION("""COMPUTED_VALUE"""),"Рига")</f>
        <v>Рига</v>
      </c>
      <c r="C21">
        <f ca="1">IFERROR(__xludf.DUMMYFUNCTION("""COMPUTED_VALUE"""),3)</f>
        <v>3</v>
      </c>
      <c r="D21">
        <f ca="1">IFERROR(__xludf.DUMMYFUNCTION("""COMPUTED_VALUE"""),20)</f>
        <v>20</v>
      </c>
      <c r="E21">
        <f ca="1">IFERROR(__xludf.DUMMYFUNCTION("""COMPUTED_VALUE"""),1)</f>
        <v>1</v>
      </c>
      <c r="F21">
        <f ca="1">IFERROR(__xludf.DUMMYFUNCTION("""COMPUTED_VALUE"""),1)</f>
        <v>1</v>
      </c>
      <c r="G21">
        <f ca="1">IFERROR(__xludf.DUMMYFUNCTION("""COMPUTED_VALUE"""),0)</f>
        <v>0</v>
      </c>
      <c r="H21">
        <f ca="1">IFERROR(__xludf.DUMMYFUNCTION("""COMPUTED_VALUE"""),0)</f>
        <v>0</v>
      </c>
      <c r="I21">
        <f ca="1">IFERROR(__xludf.DUMMYFUNCTION("""COMPUTED_VALUE"""),1)</f>
        <v>1</v>
      </c>
      <c r="J21">
        <f ca="1">IFERROR(__xludf.DUMMYFUNCTION("""COMPUTED_VALUE"""),0)</f>
        <v>0</v>
      </c>
      <c r="K21">
        <f ca="1">IFERROR(__xludf.DUMMYFUNCTION("""COMPUTED_VALUE"""),1)</f>
        <v>1</v>
      </c>
      <c r="L21">
        <f ca="1">IFERROR(__xludf.DUMMYFUNCTION("""COMPUTED_VALUE"""),1)</f>
        <v>1</v>
      </c>
      <c r="M21">
        <f ca="1">IFERROR(__xludf.DUMMYFUNCTION("""COMPUTED_VALUE"""),1)</f>
        <v>1</v>
      </c>
      <c r="N21">
        <f ca="1">IFERROR(__xludf.DUMMYFUNCTION("""COMPUTED_VALUE"""),0)</f>
        <v>0</v>
      </c>
      <c r="O21">
        <f ca="1">IFERROR(__xludf.DUMMYFUNCTION("""COMPUTED_VALUE"""),1)</f>
        <v>1</v>
      </c>
      <c r="P21">
        <f ca="1">IFERROR(__xludf.DUMMYFUNCTION("""COMPUTED_VALUE"""),1)</f>
        <v>1</v>
      </c>
      <c r="Q21">
        <f ca="1">IFERROR(__xludf.DUMMYFUNCTION("""COMPUTED_VALUE"""),8)</f>
        <v>8</v>
      </c>
      <c r="R21">
        <f ca="1">IFERROR(__xludf.DUMMYFUNCTION("""COMPUTED_VALUE"""),24)</f>
        <v>24</v>
      </c>
      <c r="S21">
        <f ca="1">IFERROR(__xludf.DUMMYFUNCTION("""COMPUTED_VALUE"""),242)</f>
        <v>242</v>
      </c>
    </row>
    <row r="22" spans="1:19" x14ac:dyDescent="0.2">
      <c r="A22" t="str">
        <f ca="1">IFERROR(__xludf.DUMMYFUNCTION("""COMPUTED_VALUE"""),"Большая команда")</f>
        <v>Большая команда</v>
      </c>
      <c r="B22" t="str">
        <f ca="1">IFERROR(__xludf.DUMMYFUNCTION("""COMPUTED_VALUE"""),"Карлсруэ")</f>
        <v>Карлсруэ</v>
      </c>
      <c r="C22">
        <f ca="1">IFERROR(__xludf.DUMMYFUNCTION("""COMPUTED_VALUE"""),3)</f>
        <v>3</v>
      </c>
      <c r="D22">
        <f ca="1">IFERROR(__xludf.DUMMYFUNCTION("""COMPUTED_VALUE"""),21)</f>
        <v>21</v>
      </c>
      <c r="E22">
        <f ca="1">IFERROR(__xludf.DUMMYFUNCTION("""COMPUTED_VALUE"""),0)</f>
        <v>0</v>
      </c>
      <c r="F22">
        <f ca="1">IFERROR(__xludf.DUMMYFUNCTION("""COMPUTED_VALUE"""),1)</f>
        <v>1</v>
      </c>
      <c r="G22">
        <f ca="1">IFERROR(__xludf.DUMMYFUNCTION("""COMPUTED_VALUE"""),1)</f>
        <v>1</v>
      </c>
      <c r="H22">
        <f ca="1">IFERROR(__xludf.DUMMYFUNCTION("""COMPUTED_VALUE"""),0)</f>
        <v>0</v>
      </c>
      <c r="I22">
        <f ca="1">IFERROR(__xludf.DUMMYFUNCTION("""COMPUTED_VALUE"""),1)</f>
        <v>1</v>
      </c>
      <c r="J22">
        <f ca="1">IFERROR(__xludf.DUMMYFUNCTION("""COMPUTED_VALUE"""),0)</f>
        <v>0</v>
      </c>
      <c r="K22">
        <f ca="1">IFERROR(__xludf.DUMMYFUNCTION("""COMPUTED_VALUE"""),1)</f>
        <v>1</v>
      </c>
      <c r="L22">
        <f ca="1">IFERROR(__xludf.DUMMYFUNCTION("""COMPUTED_VALUE"""),1)</f>
        <v>1</v>
      </c>
      <c r="M22">
        <f ca="1">IFERROR(__xludf.DUMMYFUNCTION("""COMPUTED_VALUE"""),0)</f>
        <v>0</v>
      </c>
      <c r="N22">
        <f ca="1">IFERROR(__xludf.DUMMYFUNCTION("""COMPUTED_VALUE"""),1)</f>
        <v>1</v>
      </c>
      <c r="O22">
        <f ca="1">IFERROR(__xludf.DUMMYFUNCTION("""COMPUTED_VALUE"""),1)</f>
        <v>1</v>
      </c>
      <c r="P22">
        <f ca="1">IFERROR(__xludf.DUMMYFUNCTION("""COMPUTED_VALUE"""),1)</f>
        <v>1</v>
      </c>
      <c r="Q22">
        <f ca="1">IFERROR(__xludf.DUMMYFUNCTION("""COMPUTED_VALUE"""),8)</f>
        <v>8</v>
      </c>
      <c r="R22">
        <f ca="1">IFERROR(__xludf.DUMMYFUNCTION("""COMPUTED_VALUE"""),22)</f>
        <v>22</v>
      </c>
      <c r="S22">
        <f ca="1">IFERROR(__xludf.DUMMYFUNCTION("""COMPUTED_VALUE"""),222)</f>
        <v>222</v>
      </c>
    </row>
    <row r="23" spans="1:19" x14ac:dyDescent="0.2">
      <c r="A23" t="str">
        <f ca="1">IFERROR(__xludf.DUMMYFUNCTION("""COMPUTED_VALUE"""),"Так получилось")</f>
        <v>Так получилось</v>
      </c>
      <c r="B23" t="str">
        <f ca="1">IFERROR(__xludf.DUMMYFUNCTION("""COMPUTED_VALUE"""),"Дюссельдорф")</f>
        <v>Дюссельдорф</v>
      </c>
      <c r="C23">
        <f ca="1">IFERROR(__xludf.DUMMYFUNCTION("""COMPUTED_VALUE"""),3)</f>
        <v>3</v>
      </c>
      <c r="D23">
        <f ca="1">IFERROR(__xludf.DUMMYFUNCTION("""COMPUTED_VALUE"""),22)</f>
        <v>22</v>
      </c>
      <c r="E23">
        <f ca="1">IFERROR(__xludf.DUMMYFUNCTION("""COMPUTED_VALUE"""),0)</f>
        <v>0</v>
      </c>
      <c r="F23">
        <f ca="1">IFERROR(__xludf.DUMMYFUNCTION("""COMPUTED_VALUE"""),0)</f>
        <v>0</v>
      </c>
      <c r="G23">
        <f ca="1">IFERROR(__xludf.DUMMYFUNCTION("""COMPUTED_VALUE"""),0)</f>
        <v>0</v>
      </c>
      <c r="H23">
        <f ca="1">IFERROR(__xludf.DUMMYFUNCTION("""COMPUTED_VALUE"""),0)</f>
        <v>0</v>
      </c>
      <c r="I23">
        <f ca="1">IFERROR(__xludf.DUMMYFUNCTION("""COMPUTED_VALUE"""),1)</f>
        <v>1</v>
      </c>
      <c r="J23">
        <f ca="1">IFERROR(__xludf.DUMMYFUNCTION("""COMPUTED_VALUE"""),0)</f>
        <v>0</v>
      </c>
      <c r="K23">
        <f ca="1">IFERROR(__xludf.DUMMYFUNCTION("""COMPUTED_VALUE"""),1)</f>
        <v>1</v>
      </c>
      <c r="L23">
        <f ca="1">IFERROR(__xludf.DUMMYFUNCTION("""COMPUTED_VALUE"""),1)</f>
        <v>1</v>
      </c>
      <c r="M23">
        <f ca="1">IFERROR(__xludf.DUMMYFUNCTION("""COMPUTED_VALUE"""),0)</f>
        <v>0</v>
      </c>
      <c r="N23">
        <f ca="1">IFERROR(__xludf.DUMMYFUNCTION("""COMPUTED_VALUE"""),1)</f>
        <v>1</v>
      </c>
      <c r="O23">
        <f ca="1">IFERROR(__xludf.DUMMYFUNCTION("""COMPUTED_VALUE"""),1)</f>
        <v>1</v>
      </c>
      <c r="P23">
        <f ca="1">IFERROR(__xludf.DUMMYFUNCTION("""COMPUTED_VALUE"""),1)</f>
        <v>1</v>
      </c>
      <c r="Q23">
        <f ca="1">IFERROR(__xludf.DUMMYFUNCTION("""COMPUTED_VALUE"""),6)</f>
        <v>6</v>
      </c>
      <c r="R23">
        <f ca="1">IFERROR(__xludf.DUMMYFUNCTION("""COMPUTED_VALUE"""),15)</f>
        <v>15</v>
      </c>
      <c r="S23">
        <f ca="1">IFERROR(__xludf.DUMMYFUNCTION("""COMPUTED_VALUE"""),89)</f>
        <v>89</v>
      </c>
    </row>
    <row r="24" spans="1:19" x14ac:dyDescent="0.2">
      <c r="A24" t="str">
        <f ca="1">IFERROR(__xludf.DUMMYFUNCTION("""COMPUTED_VALUE"""),"Savage")</f>
        <v>Savage</v>
      </c>
      <c r="B24" t="str">
        <f ca="1">IFERROR(__xludf.DUMMYFUNCTION("""COMPUTED_VALUE"""),"Кишинев")</f>
        <v>Кишинев</v>
      </c>
      <c r="C24">
        <f ca="1">IFERROR(__xludf.DUMMYFUNCTION("""COMPUTED_VALUE"""),3)</f>
        <v>3</v>
      </c>
      <c r="D24">
        <f ca="1">IFERROR(__xludf.DUMMYFUNCTION("""COMPUTED_VALUE"""),23)</f>
        <v>23</v>
      </c>
      <c r="E24">
        <f ca="1">IFERROR(__xludf.DUMMYFUNCTION("""COMPUTED_VALUE"""),1)</f>
        <v>1</v>
      </c>
      <c r="F24">
        <f ca="1">IFERROR(__xludf.DUMMYFUNCTION("""COMPUTED_VALUE"""),0)</f>
        <v>0</v>
      </c>
      <c r="G24">
        <f ca="1">IFERROR(__xludf.DUMMYFUNCTION("""COMPUTED_VALUE"""),0)</f>
        <v>0</v>
      </c>
      <c r="H24">
        <f ca="1">IFERROR(__xludf.DUMMYFUNCTION("""COMPUTED_VALUE"""),0)</f>
        <v>0</v>
      </c>
      <c r="I24">
        <f ca="1">IFERROR(__xludf.DUMMYFUNCTION("""COMPUTED_VALUE"""),0)</f>
        <v>0</v>
      </c>
      <c r="J24">
        <f ca="1">IFERROR(__xludf.DUMMYFUNCTION("""COMPUTED_VALUE"""),0)</f>
        <v>0</v>
      </c>
      <c r="K24">
        <f ca="1">IFERROR(__xludf.DUMMYFUNCTION("""COMPUTED_VALUE"""),1)</f>
        <v>1</v>
      </c>
      <c r="L24">
        <f ca="1">IFERROR(__xludf.DUMMYFUNCTION("""COMPUTED_VALUE"""),1)</f>
        <v>1</v>
      </c>
      <c r="M24">
        <f ca="1">IFERROR(__xludf.DUMMYFUNCTION("""COMPUTED_VALUE"""),1)</f>
        <v>1</v>
      </c>
      <c r="N24">
        <f ca="1">IFERROR(__xludf.DUMMYFUNCTION("""COMPUTED_VALUE"""),1)</f>
        <v>1</v>
      </c>
      <c r="O24">
        <f ca="1">IFERROR(__xludf.DUMMYFUNCTION("""COMPUTED_VALUE"""),1)</f>
        <v>1</v>
      </c>
      <c r="P24">
        <f ca="1">IFERROR(__xludf.DUMMYFUNCTION("""COMPUTED_VALUE"""),1)</f>
        <v>1</v>
      </c>
      <c r="Q24">
        <f ca="1">IFERROR(__xludf.DUMMYFUNCTION("""COMPUTED_VALUE"""),7)</f>
        <v>7</v>
      </c>
      <c r="R24">
        <f ca="1">IFERROR(__xludf.DUMMYFUNCTION("""COMPUTED_VALUE"""),22)</f>
        <v>22</v>
      </c>
      <c r="S24">
        <f ca="1">IFERROR(__xludf.DUMMYFUNCTION("""COMPUTED_VALUE"""),200)</f>
        <v>200</v>
      </c>
    </row>
    <row r="25" spans="1:19" x14ac:dyDescent="0.2">
      <c r="A25" t="str">
        <f ca="1">IFERROR(__xludf.DUMMYFUNCTION("""COMPUTED_VALUE"""),"Пурурум")</f>
        <v>Пурурум</v>
      </c>
      <c r="B25" t="str">
        <f ca="1">IFERROR(__xludf.DUMMYFUNCTION("""COMPUTED_VALUE"""),"Нюрнберг")</f>
        <v>Нюрнберг</v>
      </c>
      <c r="C25">
        <f ca="1">IFERROR(__xludf.DUMMYFUNCTION("""COMPUTED_VALUE"""),3)</f>
        <v>3</v>
      </c>
      <c r="D25">
        <f ca="1">IFERROR(__xludf.DUMMYFUNCTION("""COMPUTED_VALUE"""),24)</f>
        <v>24</v>
      </c>
      <c r="E25">
        <f ca="1">IFERROR(__xludf.DUMMYFUNCTION("""COMPUTED_VALUE"""),1)</f>
        <v>1</v>
      </c>
      <c r="F25">
        <f ca="1">IFERROR(__xludf.DUMMYFUNCTION("""COMPUTED_VALUE"""),0)</f>
        <v>0</v>
      </c>
      <c r="G25">
        <f ca="1">IFERROR(__xludf.DUMMYFUNCTION("""COMPUTED_VALUE"""),1)</f>
        <v>1</v>
      </c>
      <c r="H25">
        <f ca="1">IFERROR(__xludf.DUMMYFUNCTION("""COMPUTED_VALUE"""),0)</f>
        <v>0</v>
      </c>
      <c r="I25">
        <f ca="1">IFERROR(__xludf.DUMMYFUNCTION("""COMPUTED_VALUE"""),0)</f>
        <v>0</v>
      </c>
      <c r="J25">
        <f ca="1">IFERROR(__xludf.DUMMYFUNCTION("""COMPUTED_VALUE"""),0)</f>
        <v>0</v>
      </c>
      <c r="K25">
        <f ca="1">IFERROR(__xludf.DUMMYFUNCTION("""COMPUTED_VALUE"""),1)</f>
        <v>1</v>
      </c>
      <c r="L25">
        <f ca="1">IFERROR(__xludf.DUMMYFUNCTION("""COMPUTED_VALUE"""),1)</f>
        <v>1</v>
      </c>
      <c r="M25">
        <f ca="1">IFERROR(__xludf.DUMMYFUNCTION("""COMPUTED_VALUE"""),0)</f>
        <v>0</v>
      </c>
      <c r="N25">
        <f ca="1">IFERROR(__xludf.DUMMYFUNCTION("""COMPUTED_VALUE"""),1)</f>
        <v>1</v>
      </c>
      <c r="O25">
        <f ca="1">IFERROR(__xludf.DUMMYFUNCTION("""COMPUTED_VALUE"""),1)</f>
        <v>1</v>
      </c>
      <c r="P25">
        <f ca="1">IFERROR(__xludf.DUMMYFUNCTION("""COMPUTED_VALUE"""),1)</f>
        <v>1</v>
      </c>
      <c r="Q25">
        <f ca="1">IFERROR(__xludf.DUMMYFUNCTION("""COMPUTED_VALUE"""),7)</f>
        <v>7</v>
      </c>
      <c r="R25">
        <f ca="1">IFERROR(__xludf.DUMMYFUNCTION("""COMPUTED_VALUE"""),21)</f>
        <v>21</v>
      </c>
      <c r="S25">
        <f ca="1">IFERROR(__xludf.DUMMYFUNCTION("""COMPUTED_VALUE"""),172)</f>
        <v>172</v>
      </c>
    </row>
    <row r="26" spans="1:19" x14ac:dyDescent="0.2">
      <c r="A26" t="str">
        <f ca="1">IFERROR(__xludf.DUMMYFUNCTION("""COMPUTED_VALUE"""),"Закон Этлиба")</f>
        <v>Закон Этлиба</v>
      </c>
      <c r="B26" t="str">
        <f ca="1">IFERROR(__xludf.DUMMYFUNCTION("""COMPUTED_VALUE"""),"Таллинн ")</f>
        <v xml:space="preserve">Таллинн </v>
      </c>
      <c r="C26">
        <f ca="1">IFERROR(__xludf.DUMMYFUNCTION("""COMPUTED_VALUE"""),3)</f>
        <v>3</v>
      </c>
      <c r="D26">
        <f ca="1">IFERROR(__xludf.DUMMYFUNCTION("""COMPUTED_VALUE"""),25)</f>
        <v>25</v>
      </c>
      <c r="E26">
        <f ca="1">IFERROR(__xludf.DUMMYFUNCTION("""COMPUTED_VALUE"""),1)</f>
        <v>1</v>
      </c>
      <c r="F26">
        <f ca="1">IFERROR(__xludf.DUMMYFUNCTION("""COMPUTED_VALUE"""),0)</f>
        <v>0</v>
      </c>
      <c r="G26">
        <f ca="1">IFERROR(__xludf.DUMMYFUNCTION("""COMPUTED_VALUE"""),1)</f>
        <v>1</v>
      </c>
      <c r="H26">
        <f ca="1">IFERROR(__xludf.DUMMYFUNCTION("""COMPUTED_VALUE"""),0)</f>
        <v>0</v>
      </c>
      <c r="I26">
        <f ca="1">IFERROR(__xludf.DUMMYFUNCTION("""COMPUTED_VALUE"""),1)</f>
        <v>1</v>
      </c>
      <c r="J26">
        <f ca="1">IFERROR(__xludf.DUMMYFUNCTION("""COMPUTED_VALUE"""),1)</f>
        <v>1</v>
      </c>
      <c r="K26">
        <f ca="1">IFERROR(__xludf.DUMMYFUNCTION("""COMPUTED_VALUE"""),1)</f>
        <v>1</v>
      </c>
      <c r="L26">
        <f ca="1">IFERROR(__xludf.DUMMYFUNCTION("""COMPUTED_VALUE"""),1)</f>
        <v>1</v>
      </c>
      <c r="M26">
        <f ca="1">IFERROR(__xludf.DUMMYFUNCTION("""COMPUTED_VALUE"""),1)</f>
        <v>1</v>
      </c>
      <c r="N26">
        <f ca="1">IFERROR(__xludf.DUMMYFUNCTION("""COMPUTED_VALUE"""),1)</f>
        <v>1</v>
      </c>
      <c r="O26">
        <f ca="1">IFERROR(__xludf.DUMMYFUNCTION("""COMPUTED_VALUE"""),1)</f>
        <v>1</v>
      </c>
      <c r="P26">
        <f ca="1">IFERROR(__xludf.DUMMYFUNCTION("""COMPUTED_VALUE"""),1)</f>
        <v>1</v>
      </c>
      <c r="Q26">
        <f ca="1">IFERROR(__xludf.DUMMYFUNCTION("""COMPUTED_VALUE"""),10)</f>
        <v>10</v>
      </c>
      <c r="R26">
        <f ca="1">IFERROR(__xludf.DUMMYFUNCTION("""COMPUTED_VALUE"""),26)</f>
        <v>26</v>
      </c>
      <c r="S26">
        <f ca="1">IFERROR(__xludf.DUMMYFUNCTION("""COMPUTED_VALUE"""),289)</f>
        <v>289</v>
      </c>
    </row>
    <row r="27" spans="1:19" x14ac:dyDescent="0.2">
      <c r="A27" t="str">
        <f ca="1">IFERROR(__xludf.DUMMYFUNCTION("""COMPUTED_VALUE"""),"Проверено")</f>
        <v>Проверено</v>
      </c>
      <c r="B27" t="str">
        <f ca="1">IFERROR(__xludf.DUMMYFUNCTION("""COMPUTED_VALUE"""),"сборная")</f>
        <v>сборная</v>
      </c>
      <c r="C27">
        <f ca="1">IFERROR(__xludf.DUMMYFUNCTION("""COMPUTED_VALUE"""),3)</f>
        <v>3</v>
      </c>
      <c r="D27">
        <f ca="1">IFERROR(__xludf.DUMMYFUNCTION("""COMPUTED_VALUE"""),26)</f>
        <v>26</v>
      </c>
      <c r="E27">
        <f ca="1">IFERROR(__xludf.DUMMYFUNCTION("""COMPUTED_VALUE"""),1)</f>
        <v>1</v>
      </c>
      <c r="F27">
        <f ca="1">IFERROR(__xludf.DUMMYFUNCTION("""COMPUTED_VALUE"""),1)</f>
        <v>1</v>
      </c>
      <c r="G27">
        <f ca="1">IFERROR(__xludf.DUMMYFUNCTION("""COMPUTED_VALUE"""),1)</f>
        <v>1</v>
      </c>
      <c r="H27">
        <f ca="1">IFERROR(__xludf.DUMMYFUNCTION("""COMPUTED_VALUE"""),0)</f>
        <v>0</v>
      </c>
      <c r="I27">
        <f ca="1">IFERROR(__xludf.DUMMYFUNCTION("""COMPUTED_VALUE"""),0)</f>
        <v>0</v>
      </c>
      <c r="J27">
        <f ca="1">IFERROR(__xludf.DUMMYFUNCTION("""COMPUTED_VALUE"""),0)</f>
        <v>0</v>
      </c>
      <c r="K27">
        <f ca="1">IFERROR(__xludf.DUMMYFUNCTION("""COMPUTED_VALUE"""),1)</f>
        <v>1</v>
      </c>
      <c r="L27">
        <f ca="1">IFERROR(__xludf.DUMMYFUNCTION("""COMPUTED_VALUE"""),1)</f>
        <v>1</v>
      </c>
      <c r="M27">
        <f ca="1">IFERROR(__xludf.DUMMYFUNCTION("""COMPUTED_VALUE"""),0)</f>
        <v>0</v>
      </c>
      <c r="N27">
        <f ca="1">IFERROR(__xludf.DUMMYFUNCTION("""COMPUTED_VALUE"""),1)</f>
        <v>1</v>
      </c>
      <c r="O27">
        <f ca="1">IFERROR(__xludf.DUMMYFUNCTION("""COMPUTED_VALUE"""),1)</f>
        <v>1</v>
      </c>
      <c r="P27">
        <f ca="1">IFERROR(__xludf.DUMMYFUNCTION("""COMPUTED_VALUE"""),1)</f>
        <v>1</v>
      </c>
      <c r="Q27">
        <f ca="1">IFERROR(__xludf.DUMMYFUNCTION("""COMPUTED_VALUE"""),8)</f>
        <v>8</v>
      </c>
      <c r="R27">
        <f ca="1">IFERROR(__xludf.DUMMYFUNCTION("""COMPUTED_VALUE"""),24)</f>
        <v>24</v>
      </c>
      <c r="S27">
        <f ca="1">IFERROR(__xludf.DUMMYFUNCTION("""COMPUTED_VALUE"""),253)</f>
        <v>253</v>
      </c>
    </row>
    <row r="28" spans="1:19" x14ac:dyDescent="0.2">
      <c r="A28" t="str">
        <f ca="1">IFERROR(__xludf.DUMMYFUNCTION("""COMPUTED_VALUE"""),"Игрунки")</f>
        <v>Игрунки</v>
      </c>
      <c r="B28" t="str">
        <f ca="1">IFERROR(__xludf.DUMMYFUNCTION("""COMPUTED_VALUE"""),"сборная")</f>
        <v>сборная</v>
      </c>
      <c r="C28">
        <f ca="1">IFERROR(__xludf.DUMMYFUNCTION("""COMPUTED_VALUE"""),3)</f>
        <v>3</v>
      </c>
      <c r="D28">
        <f ca="1">IFERROR(__xludf.DUMMYFUNCTION("""COMPUTED_VALUE"""),27)</f>
        <v>27</v>
      </c>
      <c r="E28">
        <f ca="1">IFERROR(__xludf.DUMMYFUNCTION("""COMPUTED_VALUE"""),1)</f>
        <v>1</v>
      </c>
      <c r="F28">
        <f ca="1">IFERROR(__xludf.DUMMYFUNCTION("""COMPUTED_VALUE"""),0)</f>
        <v>0</v>
      </c>
      <c r="G28">
        <f ca="1">IFERROR(__xludf.DUMMYFUNCTION("""COMPUTED_VALUE"""),1)</f>
        <v>1</v>
      </c>
      <c r="H28">
        <f ca="1">IFERROR(__xludf.DUMMYFUNCTION("""COMPUTED_VALUE"""),0)</f>
        <v>0</v>
      </c>
      <c r="I28">
        <f ca="1">IFERROR(__xludf.DUMMYFUNCTION("""COMPUTED_VALUE"""),1)</f>
        <v>1</v>
      </c>
      <c r="J28">
        <f ca="1">IFERROR(__xludf.DUMMYFUNCTION("""COMPUTED_VALUE"""),0)</f>
        <v>0</v>
      </c>
      <c r="K28">
        <f ca="1">IFERROR(__xludf.DUMMYFUNCTION("""COMPUTED_VALUE"""),1)</f>
        <v>1</v>
      </c>
      <c r="L28">
        <f ca="1">IFERROR(__xludf.DUMMYFUNCTION("""COMPUTED_VALUE"""),1)</f>
        <v>1</v>
      </c>
      <c r="M28">
        <f ca="1">IFERROR(__xludf.DUMMYFUNCTION("""COMPUTED_VALUE"""),1)</f>
        <v>1</v>
      </c>
      <c r="N28">
        <f ca="1">IFERROR(__xludf.DUMMYFUNCTION("""COMPUTED_VALUE"""),1)</f>
        <v>1</v>
      </c>
      <c r="O28">
        <f ca="1">IFERROR(__xludf.DUMMYFUNCTION("""COMPUTED_VALUE"""),1)</f>
        <v>1</v>
      </c>
      <c r="P28">
        <f ca="1">IFERROR(__xludf.DUMMYFUNCTION("""COMPUTED_VALUE"""),1)</f>
        <v>1</v>
      </c>
      <c r="Q28">
        <f ca="1">IFERROR(__xludf.DUMMYFUNCTION("""COMPUTED_VALUE"""),9)</f>
        <v>9</v>
      </c>
      <c r="R28">
        <f ca="1">IFERROR(__xludf.DUMMYFUNCTION("""COMPUTED_VALUE"""),26)</f>
        <v>26</v>
      </c>
      <c r="S28">
        <f ca="1">IFERROR(__xludf.DUMMYFUNCTION("""COMPUTED_VALUE"""),257)</f>
        <v>257</v>
      </c>
    </row>
    <row r="29" spans="1:19" x14ac:dyDescent="0.2">
      <c r="A29" t="str">
        <f ca="1">IFERROR(__xludf.DUMMYFUNCTION("""COMPUTED_VALUE"""),"Бесславные Краснолюдки")</f>
        <v>Бесславные Краснолюдки</v>
      </c>
      <c r="B29" t="str">
        <f ca="1">IFERROR(__xludf.DUMMYFUNCTION("""COMPUTED_VALUE"""),"Вроцлав")</f>
        <v>Вроцлав</v>
      </c>
      <c r="C29">
        <f ca="1">IFERROR(__xludf.DUMMYFUNCTION("""COMPUTED_VALUE"""),3)</f>
        <v>3</v>
      </c>
      <c r="D29">
        <f ca="1">IFERROR(__xludf.DUMMYFUNCTION("""COMPUTED_VALUE"""),28)</f>
        <v>28</v>
      </c>
      <c r="E29">
        <f ca="1">IFERROR(__xludf.DUMMYFUNCTION("""COMPUTED_VALUE"""),0)</f>
        <v>0</v>
      </c>
      <c r="F29">
        <f ca="1">IFERROR(__xludf.DUMMYFUNCTION("""COMPUTED_VALUE"""),1)</f>
        <v>1</v>
      </c>
      <c r="G29">
        <f ca="1">IFERROR(__xludf.DUMMYFUNCTION("""COMPUTED_VALUE"""),0)</f>
        <v>0</v>
      </c>
      <c r="H29">
        <f ca="1">IFERROR(__xludf.DUMMYFUNCTION("""COMPUTED_VALUE"""),0)</f>
        <v>0</v>
      </c>
      <c r="I29">
        <f ca="1">IFERROR(__xludf.DUMMYFUNCTION("""COMPUTED_VALUE"""),1)</f>
        <v>1</v>
      </c>
      <c r="J29">
        <f ca="1">IFERROR(__xludf.DUMMYFUNCTION("""COMPUTED_VALUE"""),0)</f>
        <v>0</v>
      </c>
      <c r="K29">
        <f ca="1">IFERROR(__xludf.DUMMYFUNCTION("""COMPUTED_VALUE"""),1)</f>
        <v>1</v>
      </c>
      <c r="L29">
        <f ca="1">IFERROR(__xludf.DUMMYFUNCTION("""COMPUTED_VALUE"""),1)</f>
        <v>1</v>
      </c>
      <c r="M29">
        <f ca="1">IFERROR(__xludf.DUMMYFUNCTION("""COMPUTED_VALUE"""),1)</f>
        <v>1</v>
      </c>
      <c r="N29">
        <f ca="1">IFERROR(__xludf.DUMMYFUNCTION("""COMPUTED_VALUE"""),0)</f>
        <v>0</v>
      </c>
      <c r="O29">
        <f ca="1">IFERROR(__xludf.DUMMYFUNCTION("""COMPUTED_VALUE"""),0)</f>
        <v>0</v>
      </c>
      <c r="P29">
        <f ca="1">IFERROR(__xludf.DUMMYFUNCTION("""COMPUTED_VALUE"""),1)</f>
        <v>1</v>
      </c>
      <c r="Q29">
        <f ca="1">IFERROR(__xludf.DUMMYFUNCTION("""COMPUTED_VALUE"""),6)</f>
        <v>6</v>
      </c>
      <c r="R29">
        <f ca="1">IFERROR(__xludf.DUMMYFUNCTION("""COMPUTED_VALUE"""),22)</f>
        <v>22</v>
      </c>
      <c r="S29">
        <f ca="1">IFERROR(__xludf.DUMMYFUNCTION("""COMPUTED_VALUE"""),250)</f>
        <v>250</v>
      </c>
    </row>
    <row r="30" spans="1:19" x14ac:dyDescent="0.2">
      <c r="A30" t="str">
        <f ca="1">IFERROR(__xludf.DUMMYFUNCTION("""COMPUTED_VALUE"""),"Мы-6")</f>
        <v>Мы-6</v>
      </c>
      <c r="B30" t="str">
        <f ca="1">IFERROR(__xludf.DUMMYFUNCTION("""COMPUTED_VALUE"""),"Хельсинки")</f>
        <v>Хельсинки</v>
      </c>
      <c r="C30">
        <f ca="1">IFERROR(__xludf.DUMMYFUNCTION("""COMPUTED_VALUE"""),3)</f>
        <v>3</v>
      </c>
      <c r="D30">
        <f ca="1">IFERROR(__xludf.DUMMYFUNCTION("""COMPUTED_VALUE"""),29)</f>
        <v>29</v>
      </c>
      <c r="E30">
        <f ca="1">IFERROR(__xludf.DUMMYFUNCTION("""COMPUTED_VALUE"""),1)</f>
        <v>1</v>
      </c>
      <c r="F30">
        <f ca="1">IFERROR(__xludf.DUMMYFUNCTION("""COMPUTED_VALUE"""),1)</f>
        <v>1</v>
      </c>
      <c r="G30">
        <f ca="1">IFERROR(__xludf.DUMMYFUNCTION("""COMPUTED_VALUE"""),0)</f>
        <v>0</v>
      </c>
      <c r="H30">
        <f ca="1">IFERROR(__xludf.DUMMYFUNCTION("""COMPUTED_VALUE"""),0)</f>
        <v>0</v>
      </c>
      <c r="I30">
        <f ca="1">IFERROR(__xludf.DUMMYFUNCTION("""COMPUTED_VALUE"""),1)</f>
        <v>1</v>
      </c>
      <c r="J30">
        <f ca="1">IFERROR(__xludf.DUMMYFUNCTION("""COMPUTED_VALUE"""),0)</f>
        <v>0</v>
      </c>
      <c r="K30">
        <f ca="1">IFERROR(__xludf.DUMMYFUNCTION("""COMPUTED_VALUE"""),1)</f>
        <v>1</v>
      </c>
      <c r="L30">
        <f ca="1">IFERROR(__xludf.DUMMYFUNCTION("""COMPUTED_VALUE"""),1)</f>
        <v>1</v>
      </c>
      <c r="M30">
        <f ca="1">IFERROR(__xludf.DUMMYFUNCTION("""COMPUTED_VALUE"""),0)</f>
        <v>0</v>
      </c>
      <c r="N30">
        <f ca="1">IFERROR(__xludf.DUMMYFUNCTION("""COMPUTED_VALUE"""),0)</f>
        <v>0</v>
      </c>
      <c r="O30">
        <f ca="1">IFERROR(__xludf.DUMMYFUNCTION("""COMPUTED_VALUE"""),1)</f>
        <v>1</v>
      </c>
      <c r="P30">
        <f ca="1">IFERROR(__xludf.DUMMYFUNCTION("""COMPUTED_VALUE"""),1)</f>
        <v>1</v>
      </c>
      <c r="Q30">
        <f ca="1">IFERROR(__xludf.DUMMYFUNCTION("""COMPUTED_VALUE"""),7)</f>
        <v>7</v>
      </c>
      <c r="R30">
        <f ca="1">IFERROR(__xludf.DUMMYFUNCTION("""COMPUTED_VALUE"""),19)</f>
        <v>19</v>
      </c>
      <c r="S30">
        <f ca="1">IFERROR(__xludf.DUMMYFUNCTION("""COMPUTED_VALUE"""),185)</f>
        <v>185</v>
      </c>
    </row>
    <row r="31" spans="1:19" x14ac:dyDescent="0.2">
      <c r="A31" t="str">
        <f ca="1">IFERROR(__xludf.DUMMYFUNCTION("""COMPUTED_VALUE"""),"Polish Space Marines")</f>
        <v>Polish Space Marines</v>
      </c>
      <c r="B31" t="str">
        <f ca="1">IFERROR(__xludf.DUMMYFUNCTION("""COMPUTED_VALUE"""),"Краков")</f>
        <v>Краков</v>
      </c>
      <c r="C31">
        <f ca="1">IFERROR(__xludf.DUMMYFUNCTION("""COMPUTED_VALUE"""),3)</f>
        <v>3</v>
      </c>
      <c r="D31">
        <f ca="1">IFERROR(__xludf.DUMMYFUNCTION("""COMPUTED_VALUE"""),30)</f>
        <v>30</v>
      </c>
      <c r="E31">
        <f ca="1">IFERROR(__xludf.DUMMYFUNCTION("""COMPUTED_VALUE"""),1)</f>
        <v>1</v>
      </c>
      <c r="F31">
        <f ca="1">IFERROR(__xludf.DUMMYFUNCTION("""COMPUTED_VALUE"""),0)</f>
        <v>0</v>
      </c>
      <c r="G31">
        <f ca="1">IFERROR(__xludf.DUMMYFUNCTION("""COMPUTED_VALUE"""),1)</f>
        <v>1</v>
      </c>
      <c r="H31">
        <f ca="1">IFERROR(__xludf.DUMMYFUNCTION("""COMPUTED_VALUE"""),0)</f>
        <v>0</v>
      </c>
      <c r="I31">
        <f ca="1">IFERROR(__xludf.DUMMYFUNCTION("""COMPUTED_VALUE"""),1)</f>
        <v>1</v>
      </c>
      <c r="J31">
        <f ca="1">IFERROR(__xludf.DUMMYFUNCTION("""COMPUTED_VALUE"""),1)</f>
        <v>1</v>
      </c>
      <c r="K31">
        <f ca="1">IFERROR(__xludf.DUMMYFUNCTION("""COMPUTED_VALUE"""),1)</f>
        <v>1</v>
      </c>
      <c r="L31">
        <f ca="1">IFERROR(__xludf.DUMMYFUNCTION("""COMPUTED_VALUE"""),0)</f>
        <v>0</v>
      </c>
      <c r="M31">
        <f ca="1">IFERROR(__xludf.DUMMYFUNCTION("""COMPUTED_VALUE"""),0)</f>
        <v>0</v>
      </c>
      <c r="N31">
        <f ca="1">IFERROR(__xludf.DUMMYFUNCTION("""COMPUTED_VALUE"""),1)</f>
        <v>1</v>
      </c>
      <c r="O31">
        <f ca="1">IFERROR(__xludf.DUMMYFUNCTION("""COMPUTED_VALUE"""),1)</f>
        <v>1</v>
      </c>
      <c r="P31">
        <f ca="1">IFERROR(__xludf.DUMMYFUNCTION("""COMPUTED_VALUE"""),1)</f>
        <v>1</v>
      </c>
      <c r="Q31">
        <f ca="1">IFERROR(__xludf.DUMMYFUNCTION("""COMPUTED_VALUE"""),8)</f>
        <v>8</v>
      </c>
      <c r="R31">
        <f ca="1">IFERROR(__xludf.DUMMYFUNCTION("""COMPUTED_VALUE"""),22)</f>
        <v>22</v>
      </c>
      <c r="S31">
        <f ca="1">IFERROR(__xludf.DUMMYFUNCTION("""COMPUTED_VALUE"""),233)</f>
        <v>233</v>
      </c>
    </row>
    <row r="32" spans="1:19" x14ac:dyDescent="0.2">
      <c r="A32" t="str">
        <f ca="1">IFERROR(__xludf.DUMMYFUNCTION("""COMPUTED_VALUE"""),"Кортизолушка")</f>
        <v>Кортизолушка</v>
      </c>
      <c r="B32" t="str">
        <f ca="1">IFERROR(__xludf.DUMMYFUNCTION("""COMPUTED_VALUE"""),"Берлин")</f>
        <v>Берлин</v>
      </c>
      <c r="C32">
        <f ca="1">IFERROR(__xludf.DUMMYFUNCTION("""COMPUTED_VALUE"""),3)</f>
        <v>3</v>
      </c>
      <c r="D32">
        <f ca="1">IFERROR(__xludf.DUMMYFUNCTION("""COMPUTED_VALUE"""),31)</f>
        <v>31</v>
      </c>
      <c r="E32">
        <f ca="1">IFERROR(__xludf.DUMMYFUNCTION("""COMPUTED_VALUE"""),1)</f>
        <v>1</v>
      </c>
      <c r="F32">
        <f ca="1">IFERROR(__xludf.DUMMYFUNCTION("""COMPUTED_VALUE"""),1)</f>
        <v>1</v>
      </c>
      <c r="G32">
        <f ca="1">IFERROR(__xludf.DUMMYFUNCTION("""COMPUTED_VALUE"""),1)</f>
        <v>1</v>
      </c>
      <c r="H32">
        <f ca="1">IFERROR(__xludf.DUMMYFUNCTION("""COMPUTED_VALUE"""),0)</f>
        <v>0</v>
      </c>
      <c r="I32">
        <f ca="1">IFERROR(__xludf.DUMMYFUNCTION("""COMPUTED_VALUE"""),1)</f>
        <v>1</v>
      </c>
      <c r="J32">
        <f ca="1">IFERROR(__xludf.DUMMYFUNCTION("""COMPUTED_VALUE"""),1)</f>
        <v>1</v>
      </c>
      <c r="K32">
        <f ca="1">IFERROR(__xludf.DUMMYFUNCTION("""COMPUTED_VALUE"""),1)</f>
        <v>1</v>
      </c>
      <c r="L32">
        <f ca="1">IFERROR(__xludf.DUMMYFUNCTION("""COMPUTED_VALUE"""),1)</f>
        <v>1</v>
      </c>
      <c r="M32">
        <f ca="1">IFERROR(__xludf.DUMMYFUNCTION("""COMPUTED_VALUE"""),0)</f>
        <v>0</v>
      </c>
      <c r="N32">
        <f ca="1">IFERROR(__xludf.DUMMYFUNCTION("""COMPUTED_VALUE"""),1)</f>
        <v>1</v>
      </c>
      <c r="O32">
        <f ca="1">IFERROR(__xludf.DUMMYFUNCTION("""COMPUTED_VALUE"""),1)</f>
        <v>1</v>
      </c>
      <c r="P32">
        <f ca="1">IFERROR(__xludf.DUMMYFUNCTION("""COMPUTED_VALUE"""),1)</f>
        <v>1</v>
      </c>
      <c r="Q32">
        <f ca="1">IFERROR(__xludf.DUMMYFUNCTION("""COMPUTED_VALUE"""),10)</f>
        <v>10</v>
      </c>
      <c r="R32">
        <f ca="1">IFERROR(__xludf.DUMMYFUNCTION("""COMPUTED_VALUE"""),22)</f>
        <v>22</v>
      </c>
      <c r="S32">
        <f ca="1">IFERROR(__xludf.DUMMYFUNCTION("""COMPUTED_VALUE"""),194)</f>
        <v>194</v>
      </c>
    </row>
    <row r="33" spans="1:19" x14ac:dyDescent="0.2">
      <c r="A33" t="str">
        <f ca="1">IFERROR(__xludf.DUMMYFUNCTION("""COMPUTED_VALUE"""),"Слишком много знали")</f>
        <v>Слишком много знали</v>
      </c>
      <c r="B33" t="str">
        <f ca="1">IFERROR(__xludf.DUMMYFUNCTION("""COMPUTED_VALUE"""),"Прага")</f>
        <v>Прага</v>
      </c>
      <c r="C33">
        <f ca="1">IFERROR(__xludf.DUMMYFUNCTION("""COMPUTED_VALUE"""),3)</f>
        <v>3</v>
      </c>
      <c r="D33">
        <f ca="1">IFERROR(__xludf.DUMMYFUNCTION("""COMPUTED_VALUE"""),32)</f>
        <v>32</v>
      </c>
      <c r="E33">
        <f ca="1">IFERROR(__xludf.DUMMYFUNCTION("""COMPUTED_VALUE"""),1)</f>
        <v>1</v>
      </c>
      <c r="F33">
        <f ca="1">IFERROR(__xludf.DUMMYFUNCTION("""COMPUTED_VALUE"""),1)</f>
        <v>1</v>
      </c>
      <c r="G33">
        <f ca="1">IFERROR(__xludf.DUMMYFUNCTION("""COMPUTED_VALUE"""),1)</f>
        <v>1</v>
      </c>
      <c r="H33">
        <f ca="1">IFERROR(__xludf.DUMMYFUNCTION("""COMPUTED_VALUE"""),0)</f>
        <v>0</v>
      </c>
      <c r="I33">
        <f ca="1">IFERROR(__xludf.DUMMYFUNCTION("""COMPUTED_VALUE"""),1)</f>
        <v>1</v>
      </c>
      <c r="J33">
        <f ca="1">IFERROR(__xludf.DUMMYFUNCTION("""COMPUTED_VALUE"""),0)</f>
        <v>0</v>
      </c>
      <c r="K33">
        <f ca="1">IFERROR(__xludf.DUMMYFUNCTION("""COMPUTED_VALUE"""),1)</f>
        <v>1</v>
      </c>
      <c r="L33">
        <f ca="1">IFERROR(__xludf.DUMMYFUNCTION("""COMPUTED_VALUE"""),1)</f>
        <v>1</v>
      </c>
      <c r="M33">
        <f ca="1">IFERROR(__xludf.DUMMYFUNCTION("""COMPUTED_VALUE"""),0)</f>
        <v>0</v>
      </c>
      <c r="N33">
        <f ca="1">IFERROR(__xludf.DUMMYFUNCTION("""COMPUTED_VALUE"""),0)</f>
        <v>0</v>
      </c>
      <c r="O33">
        <f ca="1">IFERROR(__xludf.DUMMYFUNCTION("""COMPUTED_VALUE"""),1)</f>
        <v>1</v>
      </c>
      <c r="P33">
        <f ca="1">IFERROR(__xludf.DUMMYFUNCTION("""COMPUTED_VALUE"""),1)</f>
        <v>1</v>
      </c>
      <c r="Q33">
        <f ca="1">IFERROR(__xludf.DUMMYFUNCTION("""COMPUTED_VALUE"""),8)</f>
        <v>8</v>
      </c>
      <c r="R33">
        <f ca="1">IFERROR(__xludf.DUMMYFUNCTION("""COMPUTED_VALUE"""),18)</f>
        <v>18</v>
      </c>
      <c r="S33">
        <f ca="1">IFERROR(__xludf.DUMMYFUNCTION("""COMPUTED_VALUE"""),141)</f>
        <v>141</v>
      </c>
    </row>
    <row r="34" spans="1:19" x14ac:dyDescent="0.2">
      <c r="A34" t="str">
        <f ca="1">IFERROR(__xludf.DUMMYFUNCTION("""COMPUTED_VALUE"""),"Гринфилд, Массачусетс")</f>
        <v>Гринфилд, Массачусетс</v>
      </c>
      <c r="B34" t="str">
        <f ca="1">IFERROR(__xludf.DUMMYFUNCTION("""COMPUTED_VALUE"""),"Берлин")</f>
        <v>Берлин</v>
      </c>
      <c r="C34">
        <f ca="1">IFERROR(__xludf.DUMMYFUNCTION("""COMPUTED_VALUE"""),3)</f>
        <v>3</v>
      </c>
      <c r="D34">
        <f ca="1">IFERROR(__xludf.DUMMYFUNCTION("""COMPUTED_VALUE"""),33)</f>
        <v>33</v>
      </c>
      <c r="E34">
        <f ca="1">IFERROR(__xludf.DUMMYFUNCTION("""COMPUTED_VALUE"""),1)</f>
        <v>1</v>
      </c>
      <c r="F34">
        <f ca="1">IFERROR(__xludf.DUMMYFUNCTION("""COMPUTED_VALUE"""),1)</f>
        <v>1</v>
      </c>
      <c r="G34">
        <f ca="1">IFERROR(__xludf.DUMMYFUNCTION("""COMPUTED_VALUE"""),1)</f>
        <v>1</v>
      </c>
      <c r="H34">
        <f ca="1">IFERROR(__xludf.DUMMYFUNCTION("""COMPUTED_VALUE"""),0)</f>
        <v>0</v>
      </c>
      <c r="I34">
        <f ca="1">IFERROR(__xludf.DUMMYFUNCTION("""COMPUTED_VALUE"""),1)</f>
        <v>1</v>
      </c>
      <c r="J34">
        <f ca="1">IFERROR(__xludf.DUMMYFUNCTION("""COMPUTED_VALUE"""),0)</f>
        <v>0</v>
      </c>
      <c r="K34">
        <f ca="1">IFERROR(__xludf.DUMMYFUNCTION("""COMPUTED_VALUE"""),1)</f>
        <v>1</v>
      </c>
      <c r="L34">
        <f ca="1">IFERROR(__xludf.DUMMYFUNCTION("""COMPUTED_VALUE"""),1)</f>
        <v>1</v>
      </c>
      <c r="M34">
        <f ca="1">IFERROR(__xludf.DUMMYFUNCTION("""COMPUTED_VALUE"""),1)</f>
        <v>1</v>
      </c>
      <c r="N34">
        <f ca="1">IFERROR(__xludf.DUMMYFUNCTION("""COMPUTED_VALUE"""),1)</f>
        <v>1</v>
      </c>
      <c r="O34">
        <f ca="1">IFERROR(__xludf.DUMMYFUNCTION("""COMPUTED_VALUE"""),1)</f>
        <v>1</v>
      </c>
      <c r="P34">
        <f ca="1">IFERROR(__xludf.DUMMYFUNCTION("""COMPUTED_VALUE"""),1)</f>
        <v>1</v>
      </c>
      <c r="Q34">
        <f ca="1">IFERROR(__xludf.DUMMYFUNCTION("""COMPUTED_VALUE"""),10)</f>
        <v>10</v>
      </c>
      <c r="R34">
        <f ca="1">IFERROR(__xludf.DUMMYFUNCTION("""COMPUTED_VALUE"""),26)</f>
        <v>26</v>
      </c>
      <c r="S34">
        <f ca="1">IFERROR(__xludf.DUMMYFUNCTION("""COMPUTED_VALUE"""),247)</f>
        <v>247</v>
      </c>
    </row>
    <row r="35" spans="1:19" x14ac:dyDescent="0.2">
      <c r="A35" t="str">
        <f ca="1">IFERROR(__xludf.DUMMYFUNCTION("""COMPUTED_VALUE"""),"Авось")</f>
        <v>Авось</v>
      </c>
      <c r="B35" t="str">
        <f ca="1">IFERROR(__xludf.DUMMYFUNCTION("""COMPUTED_VALUE"""),"Дортмунд")</f>
        <v>Дортмунд</v>
      </c>
      <c r="C35">
        <f ca="1">IFERROR(__xludf.DUMMYFUNCTION("""COMPUTED_VALUE"""),3)</f>
        <v>3</v>
      </c>
      <c r="D35">
        <f ca="1">IFERROR(__xludf.DUMMYFUNCTION("""COMPUTED_VALUE"""),34)</f>
        <v>34</v>
      </c>
      <c r="E35">
        <f ca="1">IFERROR(__xludf.DUMMYFUNCTION("""COMPUTED_VALUE"""),1)</f>
        <v>1</v>
      </c>
      <c r="F35">
        <f ca="1">IFERROR(__xludf.DUMMYFUNCTION("""COMPUTED_VALUE"""),1)</f>
        <v>1</v>
      </c>
      <c r="G35">
        <f ca="1">IFERROR(__xludf.DUMMYFUNCTION("""COMPUTED_VALUE"""),0)</f>
        <v>0</v>
      </c>
      <c r="H35">
        <f ca="1">IFERROR(__xludf.DUMMYFUNCTION("""COMPUTED_VALUE"""),0)</f>
        <v>0</v>
      </c>
      <c r="I35">
        <f ca="1">IFERROR(__xludf.DUMMYFUNCTION("""COMPUTED_VALUE"""),1)</f>
        <v>1</v>
      </c>
      <c r="J35">
        <f ca="1">IFERROR(__xludf.DUMMYFUNCTION("""COMPUTED_VALUE"""),0)</f>
        <v>0</v>
      </c>
      <c r="K35">
        <f ca="1">IFERROR(__xludf.DUMMYFUNCTION("""COMPUTED_VALUE"""),1)</f>
        <v>1</v>
      </c>
      <c r="L35">
        <f ca="1">IFERROR(__xludf.DUMMYFUNCTION("""COMPUTED_VALUE"""),1)</f>
        <v>1</v>
      </c>
      <c r="M35">
        <f ca="1">IFERROR(__xludf.DUMMYFUNCTION("""COMPUTED_VALUE"""),1)</f>
        <v>1</v>
      </c>
      <c r="N35">
        <f ca="1">IFERROR(__xludf.DUMMYFUNCTION("""COMPUTED_VALUE"""),1)</f>
        <v>1</v>
      </c>
      <c r="O35">
        <f ca="1">IFERROR(__xludf.DUMMYFUNCTION("""COMPUTED_VALUE"""),1)</f>
        <v>1</v>
      </c>
      <c r="P35">
        <f ca="1">IFERROR(__xludf.DUMMYFUNCTION("""COMPUTED_VALUE"""),1)</f>
        <v>1</v>
      </c>
      <c r="Q35">
        <f ca="1">IFERROR(__xludf.DUMMYFUNCTION("""COMPUTED_VALUE"""),9)</f>
        <v>9</v>
      </c>
      <c r="R35">
        <f ca="1">IFERROR(__xludf.DUMMYFUNCTION("""COMPUTED_VALUE"""),21)</f>
        <v>21</v>
      </c>
      <c r="S35">
        <f ca="1">IFERROR(__xludf.DUMMYFUNCTION("""COMPUTED_VALUE"""),233)</f>
        <v>233</v>
      </c>
    </row>
    <row r="36" spans="1:19" x14ac:dyDescent="0.2">
      <c r="A36" t="str">
        <f ca="1">IFERROR(__xludf.DUMMYFUNCTION("""COMPUTED_VALUE"""),"Нетудыхатка")</f>
        <v>Нетудыхатка</v>
      </c>
      <c r="B36" t="str">
        <f ca="1">IFERROR(__xludf.DUMMYFUNCTION("""COMPUTED_VALUE"""),"Нюрнберг ")</f>
        <v xml:space="preserve">Нюрнберг </v>
      </c>
      <c r="C36">
        <f ca="1">IFERROR(__xludf.DUMMYFUNCTION("""COMPUTED_VALUE"""),3)</f>
        <v>3</v>
      </c>
      <c r="D36">
        <f ca="1">IFERROR(__xludf.DUMMYFUNCTION("""COMPUTED_VALUE"""),35)</f>
        <v>35</v>
      </c>
      <c r="E36">
        <f ca="1">IFERROR(__xludf.DUMMYFUNCTION("""COMPUTED_VALUE"""),1)</f>
        <v>1</v>
      </c>
      <c r="F36">
        <f ca="1">IFERROR(__xludf.DUMMYFUNCTION("""COMPUTED_VALUE"""),0)</f>
        <v>0</v>
      </c>
      <c r="G36">
        <f ca="1">IFERROR(__xludf.DUMMYFUNCTION("""COMPUTED_VALUE"""),1)</f>
        <v>1</v>
      </c>
      <c r="H36">
        <f ca="1">IFERROR(__xludf.DUMMYFUNCTION("""COMPUTED_VALUE"""),0)</f>
        <v>0</v>
      </c>
      <c r="I36">
        <f ca="1">IFERROR(__xludf.DUMMYFUNCTION("""COMPUTED_VALUE"""),1)</f>
        <v>1</v>
      </c>
      <c r="J36">
        <f ca="1">IFERROR(__xludf.DUMMYFUNCTION("""COMPUTED_VALUE"""),0)</f>
        <v>0</v>
      </c>
      <c r="K36">
        <f ca="1">IFERROR(__xludf.DUMMYFUNCTION("""COMPUTED_VALUE"""),0)</f>
        <v>0</v>
      </c>
      <c r="L36">
        <f ca="1">IFERROR(__xludf.DUMMYFUNCTION("""COMPUTED_VALUE"""),0)</f>
        <v>0</v>
      </c>
      <c r="M36">
        <f ca="1">IFERROR(__xludf.DUMMYFUNCTION("""COMPUTED_VALUE"""),0)</f>
        <v>0</v>
      </c>
      <c r="N36">
        <f ca="1">IFERROR(__xludf.DUMMYFUNCTION("""COMPUTED_VALUE"""),1)</f>
        <v>1</v>
      </c>
      <c r="O36">
        <f ca="1">IFERROR(__xludf.DUMMYFUNCTION("""COMPUTED_VALUE"""),1)</f>
        <v>1</v>
      </c>
      <c r="P36">
        <f ca="1">IFERROR(__xludf.DUMMYFUNCTION("""COMPUTED_VALUE"""),1)</f>
        <v>1</v>
      </c>
      <c r="Q36">
        <f ca="1">IFERROR(__xludf.DUMMYFUNCTION("""COMPUTED_VALUE"""),6)</f>
        <v>6</v>
      </c>
      <c r="R36">
        <f ca="1">IFERROR(__xludf.DUMMYFUNCTION("""COMPUTED_VALUE"""),14)</f>
        <v>14</v>
      </c>
      <c r="S36">
        <f ca="1">IFERROR(__xludf.DUMMYFUNCTION("""COMPUTED_VALUE"""),104)</f>
        <v>104</v>
      </c>
    </row>
    <row r="37" spans="1:19" x14ac:dyDescent="0.2">
      <c r="A37" t="str">
        <f ca="1">IFERROR(__xludf.DUMMYFUNCTION("""COMPUTED_VALUE"""),"Два слова на букву К")</f>
        <v>Два слова на букву К</v>
      </c>
      <c r="B37" t="str">
        <f ca="1">IFERROR(__xludf.DUMMYFUNCTION("""COMPUTED_VALUE"""),"Мёрфельден-Вальдорф")</f>
        <v>Мёрфельден-Вальдорф</v>
      </c>
      <c r="C37">
        <f ca="1">IFERROR(__xludf.DUMMYFUNCTION("""COMPUTED_VALUE"""),3)</f>
        <v>3</v>
      </c>
      <c r="D37">
        <f ca="1">IFERROR(__xludf.DUMMYFUNCTION("""COMPUTED_VALUE"""),36)</f>
        <v>36</v>
      </c>
      <c r="E37">
        <f ca="1">IFERROR(__xludf.DUMMYFUNCTION("""COMPUTED_VALUE"""),1)</f>
        <v>1</v>
      </c>
      <c r="F37">
        <f ca="1">IFERROR(__xludf.DUMMYFUNCTION("""COMPUTED_VALUE"""),1)</f>
        <v>1</v>
      </c>
      <c r="G37">
        <f ca="1">IFERROR(__xludf.DUMMYFUNCTION("""COMPUTED_VALUE"""),1)</f>
        <v>1</v>
      </c>
      <c r="H37">
        <f ca="1">IFERROR(__xludf.DUMMYFUNCTION("""COMPUTED_VALUE"""),0)</f>
        <v>0</v>
      </c>
      <c r="I37">
        <f ca="1">IFERROR(__xludf.DUMMYFUNCTION("""COMPUTED_VALUE"""),1)</f>
        <v>1</v>
      </c>
      <c r="J37">
        <f ca="1">IFERROR(__xludf.DUMMYFUNCTION("""COMPUTED_VALUE"""),1)</f>
        <v>1</v>
      </c>
      <c r="K37">
        <f ca="1">IFERROR(__xludf.DUMMYFUNCTION("""COMPUTED_VALUE"""),1)</f>
        <v>1</v>
      </c>
      <c r="L37">
        <f ca="1">IFERROR(__xludf.DUMMYFUNCTION("""COMPUTED_VALUE"""),1)</f>
        <v>1</v>
      </c>
      <c r="M37">
        <f ca="1">IFERROR(__xludf.DUMMYFUNCTION("""COMPUTED_VALUE"""),1)</f>
        <v>1</v>
      </c>
      <c r="N37">
        <f ca="1">IFERROR(__xludf.DUMMYFUNCTION("""COMPUTED_VALUE"""),1)</f>
        <v>1</v>
      </c>
      <c r="O37">
        <f ca="1">IFERROR(__xludf.DUMMYFUNCTION("""COMPUTED_VALUE"""),1)</f>
        <v>1</v>
      </c>
      <c r="P37">
        <f ca="1">IFERROR(__xludf.DUMMYFUNCTION("""COMPUTED_VALUE"""),1)</f>
        <v>1</v>
      </c>
      <c r="Q37">
        <f ca="1">IFERROR(__xludf.DUMMYFUNCTION("""COMPUTED_VALUE"""),11)</f>
        <v>11</v>
      </c>
      <c r="R37">
        <f ca="1">IFERROR(__xludf.DUMMYFUNCTION("""COMPUTED_VALUE"""),27)</f>
        <v>27</v>
      </c>
      <c r="S37">
        <f ca="1">IFERROR(__xludf.DUMMYFUNCTION("""COMPUTED_VALUE"""),280)</f>
        <v>280</v>
      </c>
    </row>
    <row r="38" spans="1:19" x14ac:dyDescent="0.2">
      <c r="A38" t="str">
        <f ca="1">IFERROR(__xludf.DUMMYFUNCTION("""COMPUTED_VALUE"""),"Юнона")</f>
        <v>Юнона</v>
      </c>
      <c r="B38" t="str">
        <f ca="1">IFERROR(__xludf.DUMMYFUNCTION("""COMPUTED_VALUE"""),"Дортмунд")</f>
        <v>Дортмунд</v>
      </c>
      <c r="C38">
        <f ca="1">IFERROR(__xludf.DUMMYFUNCTION("""COMPUTED_VALUE"""),3)</f>
        <v>3</v>
      </c>
      <c r="D38">
        <f ca="1">IFERROR(__xludf.DUMMYFUNCTION("""COMPUTED_VALUE"""),37)</f>
        <v>37</v>
      </c>
      <c r="E38">
        <f ca="1">IFERROR(__xludf.DUMMYFUNCTION("""COMPUTED_VALUE"""),0)</f>
        <v>0</v>
      </c>
      <c r="F38">
        <f ca="1">IFERROR(__xludf.DUMMYFUNCTION("""COMPUTED_VALUE"""),0)</f>
        <v>0</v>
      </c>
      <c r="G38">
        <f ca="1">IFERROR(__xludf.DUMMYFUNCTION("""COMPUTED_VALUE"""),0)</f>
        <v>0</v>
      </c>
      <c r="H38">
        <f ca="1">IFERROR(__xludf.DUMMYFUNCTION("""COMPUTED_VALUE"""),0)</f>
        <v>0</v>
      </c>
      <c r="I38">
        <f ca="1">IFERROR(__xludf.DUMMYFUNCTION("""COMPUTED_VALUE"""),0)</f>
        <v>0</v>
      </c>
      <c r="J38">
        <f ca="1">IFERROR(__xludf.DUMMYFUNCTION("""COMPUTED_VALUE"""),0)</f>
        <v>0</v>
      </c>
      <c r="K38">
        <f ca="1">IFERROR(__xludf.DUMMYFUNCTION("""COMPUTED_VALUE"""),0)</f>
        <v>0</v>
      </c>
      <c r="L38">
        <f ca="1">IFERROR(__xludf.DUMMYFUNCTION("""COMPUTED_VALUE"""),1)</f>
        <v>1</v>
      </c>
      <c r="M38">
        <f ca="1">IFERROR(__xludf.DUMMYFUNCTION("""COMPUTED_VALUE"""),0)</f>
        <v>0</v>
      </c>
      <c r="N38">
        <f ca="1">IFERROR(__xludf.DUMMYFUNCTION("""COMPUTED_VALUE"""),0)</f>
        <v>0</v>
      </c>
      <c r="O38">
        <f ca="1">IFERROR(__xludf.DUMMYFUNCTION("""COMPUTED_VALUE"""),1)</f>
        <v>1</v>
      </c>
      <c r="P38">
        <f ca="1">IFERROR(__xludf.DUMMYFUNCTION("""COMPUTED_VALUE"""),1)</f>
        <v>1</v>
      </c>
      <c r="Q38">
        <f ca="1">IFERROR(__xludf.DUMMYFUNCTION("""COMPUTED_VALUE"""),3)</f>
        <v>3</v>
      </c>
      <c r="R38">
        <f ca="1">IFERROR(__xludf.DUMMYFUNCTION("""COMPUTED_VALUE"""),8)</f>
        <v>8</v>
      </c>
      <c r="S38">
        <f ca="1">IFERROR(__xludf.DUMMYFUNCTION("""COMPUTED_VALUE"""),42)</f>
        <v>42</v>
      </c>
    </row>
    <row r="43" spans="1:19" x14ac:dyDescent="0.2">
      <c r="B43" s="1" t="str">
        <f ca="1">IFERROR(__xludf.DUMMYFUNCTION("""COMPUTED_VALUE"""),"Рейтинг")</f>
        <v>Рейтинг</v>
      </c>
      <c r="C43" s="1"/>
      <c r="D43" s="1"/>
      <c r="E43" s="1">
        <f ca="1">IFERROR(__xludf.DUMMYFUNCTION("""COMPUTED_VALUE"""),8)</f>
        <v>8</v>
      </c>
      <c r="F43" s="1">
        <f ca="1">IFERROR(__xludf.DUMMYFUNCTION("""COMPUTED_VALUE"""),12)</f>
        <v>12</v>
      </c>
      <c r="G43" s="1">
        <f ca="1">IFERROR(__xludf.DUMMYFUNCTION("""COMPUTED_VALUE"""),11)</f>
        <v>11</v>
      </c>
      <c r="H43" s="1">
        <f ca="1">IFERROR(__xludf.DUMMYFUNCTION("""COMPUTED_VALUE"""),34)</f>
        <v>34</v>
      </c>
      <c r="I43" s="1">
        <f ca="1">IFERROR(__xludf.DUMMYFUNCTION("""COMPUTED_VALUE"""),10)</f>
        <v>10</v>
      </c>
      <c r="J43" s="1">
        <f ca="1">IFERROR(__xludf.DUMMYFUNCTION("""COMPUTED_VALUE"""),25)</f>
        <v>25</v>
      </c>
      <c r="K43" s="1">
        <f ca="1">IFERROR(__xludf.DUMMYFUNCTION("""COMPUTED_VALUE"""),3)</f>
        <v>3</v>
      </c>
      <c r="L43" s="1">
        <f ca="1">IFERROR(__xludf.DUMMYFUNCTION("""COMPUTED_VALUE"""),5)</f>
        <v>5</v>
      </c>
      <c r="M43" s="1">
        <f ca="1">IFERROR(__xludf.DUMMYFUNCTION("""COMPUTED_VALUE"""),24)</f>
        <v>24</v>
      </c>
      <c r="N43" s="1">
        <f ca="1">IFERROR(__xludf.DUMMYFUNCTION("""COMPUTED_VALUE"""),11)</f>
        <v>11</v>
      </c>
      <c r="O43" s="1">
        <f ca="1">IFERROR(__xludf.DUMMYFUNCTION("""COMPUTED_VALUE"""),3)</f>
        <v>3</v>
      </c>
      <c r="P43" s="1">
        <f ca="1">IFERROR(__xludf.DUMMYFUNCTION("""COMPUTED_VALUE"""),2)</f>
        <v>2</v>
      </c>
    </row>
    <row r="44" spans="1:19" x14ac:dyDescent="0.2">
      <c r="B44" s="1" t="str">
        <f ca="1">IFERROR(__xludf.DUMMYFUNCTION("""COMPUTED_VALUE"""),"Вопрос")</f>
        <v>Вопрос</v>
      </c>
      <c r="C44" s="1"/>
      <c r="D44" s="1"/>
      <c r="E44" s="1">
        <f ca="1">IFERROR(__xludf.DUMMYFUNCTION("""COMPUTED_VALUE"""),25)</f>
        <v>25</v>
      </c>
      <c r="F44" s="1">
        <f ca="1">IFERROR(__xludf.DUMMYFUNCTION("""COMPUTED_VALUE"""),26)</f>
        <v>26</v>
      </c>
      <c r="G44" s="1">
        <f ca="1">IFERROR(__xludf.DUMMYFUNCTION("""COMPUTED_VALUE"""),27)</f>
        <v>27</v>
      </c>
      <c r="H44" s="1">
        <f ca="1">IFERROR(__xludf.DUMMYFUNCTION("""COMPUTED_VALUE"""),28)</f>
        <v>28</v>
      </c>
      <c r="I44" s="1">
        <f ca="1">IFERROR(__xludf.DUMMYFUNCTION("""COMPUTED_VALUE"""),29)</f>
        <v>29</v>
      </c>
      <c r="J44" s="1">
        <f ca="1">IFERROR(__xludf.DUMMYFUNCTION("""COMPUTED_VALUE"""),30)</f>
        <v>30</v>
      </c>
      <c r="K44" s="1">
        <f ca="1">IFERROR(__xludf.DUMMYFUNCTION("""COMPUTED_VALUE"""),31)</f>
        <v>31</v>
      </c>
      <c r="L44" s="1">
        <f ca="1">IFERROR(__xludf.DUMMYFUNCTION("""COMPUTED_VALUE"""),32)</f>
        <v>32</v>
      </c>
      <c r="M44" s="1">
        <f ca="1">IFERROR(__xludf.DUMMYFUNCTION("""COMPUTED_VALUE"""),33)</f>
        <v>33</v>
      </c>
      <c r="N44" s="1">
        <f ca="1">IFERROR(__xludf.DUMMYFUNCTION("""COMPUTED_VALUE"""),34)</f>
        <v>34</v>
      </c>
      <c r="O44" s="1">
        <f ca="1">IFERROR(__xludf.DUMMYFUNCTION("""COMPUTED_VALUE"""),35)</f>
        <v>35</v>
      </c>
      <c r="P44" s="1">
        <f ca="1">IFERROR(__xludf.DUMMYFUNCTION("""COMPUTED_VALUE"""),36)</f>
        <v>36</v>
      </c>
    </row>
  </sheetData>
  <conditionalFormatting sqref="E2:P38">
    <cfRule type="cellIs" dxfId="7" priority="1" operator="equal">
      <formula>1</formula>
    </cfRule>
  </conditionalFormatting>
  <conditionalFormatting sqref="E2:P38"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58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14.85546875" customWidth="1"/>
    <col min="3" max="3" width="3.5703125" customWidth="1"/>
    <col min="4" max="4" width="6" customWidth="1"/>
    <col min="5" max="16" width="3.85546875" customWidth="1"/>
    <col min="17" max="17" width="5.85546875" customWidth="1"/>
    <col min="18" max="19" width="7" customWidth="1"/>
  </cols>
  <sheetData>
    <row r="1" spans="1:19" x14ac:dyDescent="0.2">
      <c r="A1" s="1" t="str">
        <f ca="1">IFERROR(__xludf.DUMMYFUNCTION("IMPORTRANGE(""https://docs.google.com/spreadsheets/d/1io35IBp8dEJKOVqADu7oczeVHpKYMSFkYkagW953iho/edit#gid=2127077996"", ""Тур 4!A1:S44"")"),"Название")</f>
        <v>Название</v>
      </c>
      <c r="B1" s="1" t="str">
        <f ca="1">IFERROR(__xludf.DUMMYFUNCTION("""COMPUTED_VALUE"""),"Город")</f>
        <v>Город</v>
      </c>
      <c r="C1" s="1" t="str">
        <f ca="1">IFERROR(__xludf.DUMMYFUNCTION("""COMPUTED_VALUE"""),"Тур")</f>
        <v>Тур</v>
      </c>
      <c r="D1" s="1" t="str">
        <f ca="1">IFERROR(__xludf.DUMMYFUNCTION("""COMPUTED_VALUE"""),"Номер")</f>
        <v>Номер</v>
      </c>
      <c r="E1" s="1">
        <f ca="1">IFERROR(__xludf.DUMMYFUNCTION("""COMPUTED_VALUE"""),37)</f>
        <v>37</v>
      </c>
      <c r="F1" s="1">
        <f ca="1">IFERROR(__xludf.DUMMYFUNCTION("""COMPUTED_VALUE"""),38)</f>
        <v>38</v>
      </c>
      <c r="G1" s="1">
        <f ca="1">IFERROR(__xludf.DUMMYFUNCTION("""COMPUTED_VALUE"""),39)</f>
        <v>39</v>
      </c>
      <c r="H1" s="1">
        <f ca="1">IFERROR(__xludf.DUMMYFUNCTION("""COMPUTED_VALUE"""),40)</f>
        <v>40</v>
      </c>
      <c r="I1" s="1">
        <f ca="1">IFERROR(__xludf.DUMMYFUNCTION("""COMPUTED_VALUE"""),41)</f>
        <v>41</v>
      </c>
      <c r="J1" s="1">
        <f ca="1">IFERROR(__xludf.DUMMYFUNCTION("""COMPUTED_VALUE"""),42)</f>
        <v>42</v>
      </c>
      <c r="K1" s="1">
        <f ca="1">IFERROR(__xludf.DUMMYFUNCTION("""COMPUTED_VALUE"""),43)</f>
        <v>43</v>
      </c>
      <c r="L1" s="1">
        <f ca="1">IFERROR(__xludf.DUMMYFUNCTION("""COMPUTED_VALUE"""),44)</f>
        <v>44</v>
      </c>
      <c r="M1" s="1">
        <f ca="1">IFERROR(__xludf.DUMMYFUNCTION("""COMPUTED_VALUE"""),45)</f>
        <v>45</v>
      </c>
      <c r="N1" s="1">
        <f ca="1">IFERROR(__xludf.DUMMYFUNCTION("""COMPUTED_VALUE"""),46)</f>
        <v>46</v>
      </c>
      <c r="O1" s="1">
        <f ca="1">IFERROR(__xludf.DUMMYFUNCTION("""COMPUTED_VALUE"""),47)</f>
        <v>47</v>
      </c>
      <c r="P1" s="1">
        <f ca="1">IFERROR(__xludf.DUMMYFUNCTION("""COMPUTED_VALUE"""),48)</f>
        <v>48</v>
      </c>
      <c r="Q1" s="1" t="str">
        <f ca="1">IFERROR(__xludf.DUMMYFUNCTION("""COMPUTED_VALUE"""),"В туре")</f>
        <v>В туре</v>
      </c>
      <c r="R1" s="1" t="str">
        <f ca="1">IFERROR(__xludf.DUMMYFUNCTION("""COMPUTED_VALUE"""),"Итого")</f>
        <v>Итого</v>
      </c>
      <c r="S1" s="1" t="str">
        <f ca="1">IFERROR(__xludf.DUMMYFUNCTION("""COMPUTED_VALUE"""),"Рейтинг")</f>
        <v>Рейтинг</v>
      </c>
    </row>
    <row r="2" spans="1:19" x14ac:dyDescent="0.2">
      <c r="A2" t="str">
        <f ca="1">IFERROR(__xludf.DUMMYFUNCTION("""COMPUTED_VALUE"""),"В гостях у Кафки")</f>
        <v>В гостях у Кафки</v>
      </c>
      <c r="B2" t="str">
        <f ca="1">IFERROR(__xludf.DUMMYFUNCTION("""COMPUTED_VALUE"""),"Прага")</f>
        <v>Прага</v>
      </c>
      <c r="C2">
        <f ca="1">IFERROR(__xludf.DUMMYFUNCTION("""COMPUTED_VALUE"""),4)</f>
        <v>4</v>
      </c>
      <c r="D2">
        <f ca="1">IFERROR(__xludf.DUMMYFUNCTION("""COMPUTED_VALUE"""),1)</f>
        <v>1</v>
      </c>
      <c r="E2">
        <f ca="1">IFERROR(__xludf.DUMMYFUNCTION("""COMPUTED_VALUE"""),1)</f>
        <v>1</v>
      </c>
      <c r="F2">
        <f ca="1">IFERROR(__xludf.DUMMYFUNCTION("""COMPUTED_VALUE"""),1)</f>
        <v>1</v>
      </c>
      <c r="G2">
        <f ca="1">IFERROR(__xludf.DUMMYFUNCTION("""COMPUTED_VALUE"""),1)</f>
        <v>1</v>
      </c>
      <c r="H2">
        <f ca="1">IFERROR(__xludf.DUMMYFUNCTION("""COMPUTED_VALUE"""),1)</f>
        <v>1</v>
      </c>
      <c r="I2">
        <f ca="1">IFERROR(__xludf.DUMMYFUNCTION("""COMPUTED_VALUE"""),1)</f>
        <v>1</v>
      </c>
      <c r="J2">
        <f ca="1">IFERROR(__xludf.DUMMYFUNCTION("""COMPUTED_VALUE"""),1)</f>
        <v>1</v>
      </c>
      <c r="K2">
        <f ca="1">IFERROR(__xludf.DUMMYFUNCTION("""COMPUTED_VALUE"""),0)</f>
        <v>0</v>
      </c>
      <c r="L2">
        <f ca="1">IFERROR(__xludf.DUMMYFUNCTION("""COMPUTED_VALUE"""),1)</f>
        <v>1</v>
      </c>
      <c r="M2">
        <f ca="1">IFERROR(__xludf.DUMMYFUNCTION("""COMPUTED_VALUE"""),1)</f>
        <v>1</v>
      </c>
      <c r="N2">
        <f ca="1">IFERROR(__xludf.DUMMYFUNCTION("""COMPUTED_VALUE"""),0)</f>
        <v>0</v>
      </c>
      <c r="O2">
        <f ca="1">IFERROR(__xludf.DUMMYFUNCTION("""COMPUTED_VALUE"""),1)</f>
        <v>1</v>
      </c>
      <c r="P2">
        <f ca="1">IFERROR(__xludf.DUMMYFUNCTION("""COMPUTED_VALUE"""),1)</f>
        <v>1</v>
      </c>
      <c r="Q2">
        <f ca="1">IFERROR(__xludf.DUMMYFUNCTION("""COMPUTED_VALUE"""),10)</f>
        <v>10</v>
      </c>
      <c r="R2">
        <f ca="1">IFERROR(__xludf.DUMMYFUNCTION("""COMPUTED_VALUE"""),34)</f>
        <v>34</v>
      </c>
      <c r="S2">
        <f ca="1">IFERROR(__xludf.DUMMYFUNCTION("""COMPUTED_VALUE"""),361)</f>
        <v>361</v>
      </c>
    </row>
    <row r="3" spans="1:19" x14ac:dyDescent="0.2">
      <c r="A3" t="str">
        <f ca="1">IFERROR(__xludf.DUMMYFUNCTION("""COMPUTED_VALUE"""),"В Поисках Названия")</f>
        <v>В Поисках Названия</v>
      </c>
      <c r="B3" t="str">
        <f ca="1">IFERROR(__xludf.DUMMYFUNCTION("""COMPUTED_VALUE"""),"Прага")</f>
        <v>Прага</v>
      </c>
      <c r="C3">
        <f ca="1">IFERROR(__xludf.DUMMYFUNCTION("""COMPUTED_VALUE"""),4)</f>
        <v>4</v>
      </c>
      <c r="D3">
        <f ca="1">IFERROR(__xludf.DUMMYFUNCTION("""COMPUTED_VALUE"""),2)</f>
        <v>2</v>
      </c>
      <c r="E3">
        <f ca="1">IFERROR(__xludf.DUMMYFUNCTION("""COMPUTED_VALUE"""),1)</f>
        <v>1</v>
      </c>
      <c r="F3">
        <f ca="1">IFERROR(__xludf.DUMMYFUNCTION("""COMPUTED_VALUE"""),1)</f>
        <v>1</v>
      </c>
      <c r="G3">
        <f ca="1">IFERROR(__xludf.DUMMYFUNCTION("""COMPUTED_VALUE"""),1)</f>
        <v>1</v>
      </c>
      <c r="H3">
        <f ca="1">IFERROR(__xludf.DUMMYFUNCTION("""COMPUTED_VALUE"""),0)</f>
        <v>0</v>
      </c>
      <c r="I3">
        <f ca="1">IFERROR(__xludf.DUMMYFUNCTION("""COMPUTED_VALUE"""),0)</f>
        <v>0</v>
      </c>
      <c r="J3">
        <f ca="1">IFERROR(__xludf.DUMMYFUNCTION("""COMPUTED_VALUE"""),0)</f>
        <v>0</v>
      </c>
      <c r="K3">
        <f ca="1">IFERROR(__xludf.DUMMYFUNCTION("""COMPUTED_VALUE"""),0)</f>
        <v>0</v>
      </c>
      <c r="L3">
        <f ca="1">IFERROR(__xludf.DUMMYFUNCTION("""COMPUTED_VALUE"""),1)</f>
        <v>1</v>
      </c>
      <c r="M3">
        <f ca="1">IFERROR(__xludf.DUMMYFUNCTION("""COMPUTED_VALUE"""),0)</f>
        <v>0</v>
      </c>
      <c r="N3">
        <f ca="1">IFERROR(__xludf.DUMMYFUNCTION("""COMPUTED_VALUE"""),0)</f>
        <v>0</v>
      </c>
      <c r="O3">
        <f ca="1">IFERROR(__xludf.DUMMYFUNCTION("""COMPUTED_VALUE"""),1)</f>
        <v>1</v>
      </c>
      <c r="P3">
        <f ca="1">IFERROR(__xludf.DUMMYFUNCTION("""COMPUTED_VALUE"""),1)</f>
        <v>1</v>
      </c>
      <c r="Q3">
        <f ca="1">IFERROR(__xludf.DUMMYFUNCTION("""COMPUTED_VALUE"""),6)</f>
        <v>6</v>
      </c>
      <c r="R3">
        <f ca="1">IFERROR(__xludf.DUMMYFUNCTION("""COMPUTED_VALUE"""),15)</f>
        <v>15</v>
      </c>
      <c r="S3">
        <f ca="1">IFERROR(__xludf.DUMMYFUNCTION("""COMPUTED_VALUE"""),96)</f>
        <v>96</v>
      </c>
    </row>
    <row r="4" spans="1:19" x14ac:dyDescent="0.2">
      <c r="A4" t="str">
        <f ca="1">IFERROR(__xludf.DUMMYFUNCTION("""COMPUTED_VALUE"""),"Шутка со смыслом")</f>
        <v>Шутка со смыслом</v>
      </c>
      <c r="B4" t="str">
        <f ca="1">IFERROR(__xludf.DUMMYFUNCTION("""COMPUTED_VALUE"""),"Мюнхен")</f>
        <v>Мюнхен</v>
      </c>
      <c r="C4">
        <f ca="1">IFERROR(__xludf.DUMMYFUNCTION("""COMPUTED_VALUE"""),4)</f>
        <v>4</v>
      </c>
      <c r="D4">
        <f ca="1">IFERROR(__xludf.DUMMYFUNCTION("""COMPUTED_VALUE"""),3)</f>
        <v>3</v>
      </c>
      <c r="E4">
        <f ca="1">IFERROR(__xludf.DUMMYFUNCTION("""COMPUTED_VALUE"""),1)</f>
        <v>1</v>
      </c>
      <c r="F4">
        <f ca="1">IFERROR(__xludf.DUMMYFUNCTION("""COMPUTED_VALUE"""),1)</f>
        <v>1</v>
      </c>
      <c r="G4">
        <f ca="1">IFERROR(__xludf.DUMMYFUNCTION("""COMPUTED_VALUE"""),1)</f>
        <v>1</v>
      </c>
      <c r="H4">
        <f ca="1">IFERROR(__xludf.DUMMYFUNCTION("""COMPUTED_VALUE"""),0)</f>
        <v>0</v>
      </c>
      <c r="I4">
        <f ca="1">IFERROR(__xludf.DUMMYFUNCTION("""COMPUTED_VALUE"""),1)</f>
        <v>1</v>
      </c>
      <c r="J4">
        <f ca="1">IFERROR(__xludf.DUMMYFUNCTION("""COMPUTED_VALUE"""),0)</f>
        <v>0</v>
      </c>
      <c r="K4">
        <f ca="1">IFERROR(__xludf.DUMMYFUNCTION("""COMPUTED_VALUE"""),0)</f>
        <v>0</v>
      </c>
      <c r="L4">
        <f ca="1">IFERROR(__xludf.DUMMYFUNCTION("""COMPUTED_VALUE"""),0)</f>
        <v>0</v>
      </c>
      <c r="M4">
        <f ca="1">IFERROR(__xludf.DUMMYFUNCTION("""COMPUTED_VALUE"""),1)</f>
        <v>1</v>
      </c>
      <c r="N4">
        <f ca="1">IFERROR(__xludf.DUMMYFUNCTION("""COMPUTED_VALUE"""),1)</f>
        <v>1</v>
      </c>
      <c r="O4">
        <f ca="1">IFERROR(__xludf.DUMMYFUNCTION("""COMPUTED_VALUE"""),1)</f>
        <v>1</v>
      </c>
      <c r="P4">
        <f ca="1">IFERROR(__xludf.DUMMYFUNCTION("""COMPUTED_VALUE"""),1)</f>
        <v>1</v>
      </c>
      <c r="Q4">
        <f ca="1">IFERROR(__xludf.DUMMYFUNCTION("""COMPUTED_VALUE"""),8)</f>
        <v>8</v>
      </c>
      <c r="R4">
        <f ca="1">IFERROR(__xludf.DUMMYFUNCTION("""COMPUTED_VALUE"""),35)</f>
        <v>35</v>
      </c>
      <c r="S4">
        <f ca="1">IFERROR(__xludf.DUMMYFUNCTION("""COMPUTED_VALUE"""),337)</f>
        <v>337</v>
      </c>
    </row>
    <row r="5" spans="1:19" x14ac:dyDescent="0.2">
      <c r="A5" t="str">
        <f ca="1">IFERROR(__xludf.DUMMYFUNCTION("""COMPUTED_VALUE"""),"Котобусер Тор")</f>
        <v>Котобусер Тор</v>
      </c>
      <c r="B5" t="str">
        <f ca="1">IFERROR(__xludf.DUMMYFUNCTION("""COMPUTED_VALUE"""),"Берлин")</f>
        <v>Берлин</v>
      </c>
      <c r="C5">
        <f ca="1">IFERROR(__xludf.DUMMYFUNCTION("""COMPUTED_VALUE"""),4)</f>
        <v>4</v>
      </c>
      <c r="D5">
        <f ca="1">IFERROR(__xludf.DUMMYFUNCTION("""COMPUTED_VALUE"""),4)</f>
        <v>4</v>
      </c>
      <c r="E5">
        <f ca="1">IFERROR(__xludf.DUMMYFUNCTION("""COMPUTED_VALUE"""),1)</f>
        <v>1</v>
      </c>
      <c r="F5">
        <f ca="1">IFERROR(__xludf.DUMMYFUNCTION("""COMPUTED_VALUE"""),1)</f>
        <v>1</v>
      </c>
      <c r="G5">
        <f ca="1">IFERROR(__xludf.DUMMYFUNCTION("""COMPUTED_VALUE"""),1)</f>
        <v>1</v>
      </c>
      <c r="H5">
        <f ca="1">IFERROR(__xludf.DUMMYFUNCTION("""COMPUTED_VALUE"""),0)</f>
        <v>0</v>
      </c>
      <c r="I5">
        <f ca="1">IFERROR(__xludf.DUMMYFUNCTION("""COMPUTED_VALUE"""),1)</f>
        <v>1</v>
      </c>
      <c r="J5">
        <f ca="1">IFERROR(__xludf.DUMMYFUNCTION("""COMPUTED_VALUE"""),1)</f>
        <v>1</v>
      </c>
      <c r="K5">
        <f ca="1">IFERROR(__xludf.DUMMYFUNCTION("""COMPUTED_VALUE"""),0)</f>
        <v>0</v>
      </c>
      <c r="L5">
        <f ca="1">IFERROR(__xludf.DUMMYFUNCTION("""COMPUTED_VALUE"""),0)</f>
        <v>0</v>
      </c>
      <c r="M5">
        <f ca="1">IFERROR(__xludf.DUMMYFUNCTION("""COMPUTED_VALUE"""),0)</f>
        <v>0</v>
      </c>
      <c r="N5">
        <f ca="1">IFERROR(__xludf.DUMMYFUNCTION("""COMPUTED_VALUE"""),1)</f>
        <v>1</v>
      </c>
      <c r="O5">
        <f ca="1">IFERROR(__xludf.DUMMYFUNCTION("""COMPUTED_VALUE"""),1)</f>
        <v>1</v>
      </c>
      <c r="P5">
        <f ca="1">IFERROR(__xludf.DUMMYFUNCTION("""COMPUTED_VALUE"""),1)</f>
        <v>1</v>
      </c>
      <c r="Q5">
        <f ca="1">IFERROR(__xludf.DUMMYFUNCTION("""COMPUTED_VALUE"""),8)</f>
        <v>8</v>
      </c>
      <c r="R5">
        <f ca="1">IFERROR(__xludf.DUMMYFUNCTION("""COMPUTED_VALUE"""),38)</f>
        <v>38</v>
      </c>
      <c r="S5">
        <f ca="1">IFERROR(__xludf.DUMMYFUNCTION("""COMPUTED_VALUE"""),462)</f>
        <v>462</v>
      </c>
    </row>
    <row r="6" spans="1:19" x14ac:dyDescent="0.2">
      <c r="A6" t="str">
        <f ca="1">IFERROR(__xludf.DUMMYFUNCTION("""COMPUTED_VALUE"""),"Странные агенты")</f>
        <v>Странные агенты</v>
      </c>
      <c r="B6" t="str">
        <f ca="1">IFERROR(__xludf.DUMMYFUNCTION("""COMPUTED_VALUE"""),"Берлин")</f>
        <v>Берлин</v>
      </c>
      <c r="C6">
        <f ca="1">IFERROR(__xludf.DUMMYFUNCTION("""COMPUTED_VALUE"""),4)</f>
        <v>4</v>
      </c>
      <c r="D6">
        <f ca="1">IFERROR(__xludf.DUMMYFUNCTION("""COMPUTED_VALUE"""),5)</f>
        <v>5</v>
      </c>
      <c r="E6">
        <f ca="1">IFERROR(__xludf.DUMMYFUNCTION("""COMPUTED_VALUE"""),1)</f>
        <v>1</v>
      </c>
      <c r="F6">
        <f ca="1">IFERROR(__xludf.DUMMYFUNCTION("""COMPUTED_VALUE"""),1)</f>
        <v>1</v>
      </c>
      <c r="G6">
        <f ca="1">IFERROR(__xludf.DUMMYFUNCTION("""COMPUTED_VALUE"""),1)</f>
        <v>1</v>
      </c>
      <c r="H6">
        <f ca="1">IFERROR(__xludf.DUMMYFUNCTION("""COMPUTED_VALUE"""),0)</f>
        <v>0</v>
      </c>
      <c r="I6">
        <f ca="1">IFERROR(__xludf.DUMMYFUNCTION("""COMPUTED_VALUE"""),1)</f>
        <v>1</v>
      </c>
      <c r="J6">
        <f ca="1">IFERROR(__xludf.DUMMYFUNCTION("""COMPUTED_VALUE"""),1)</f>
        <v>1</v>
      </c>
      <c r="K6">
        <f ca="1">IFERROR(__xludf.DUMMYFUNCTION("""COMPUTED_VALUE"""),0)</f>
        <v>0</v>
      </c>
      <c r="L6">
        <f ca="1">IFERROR(__xludf.DUMMYFUNCTION("""COMPUTED_VALUE"""),0)</f>
        <v>0</v>
      </c>
      <c r="M6">
        <f ca="1">IFERROR(__xludf.DUMMYFUNCTION("""COMPUTED_VALUE"""),1)</f>
        <v>1</v>
      </c>
      <c r="N6">
        <f ca="1">IFERROR(__xludf.DUMMYFUNCTION("""COMPUTED_VALUE"""),1)</f>
        <v>1</v>
      </c>
      <c r="O6">
        <f ca="1">IFERROR(__xludf.DUMMYFUNCTION("""COMPUTED_VALUE"""),1)</f>
        <v>1</v>
      </c>
      <c r="P6">
        <f ca="1">IFERROR(__xludf.DUMMYFUNCTION("""COMPUTED_VALUE"""),1)</f>
        <v>1</v>
      </c>
      <c r="Q6">
        <f ca="1">IFERROR(__xludf.DUMMYFUNCTION("""COMPUTED_VALUE"""),9)</f>
        <v>9</v>
      </c>
      <c r="R6">
        <f ca="1">IFERROR(__xludf.DUMMYFUNCTION("""COMPUTED_VALUE"""),36)</f>
        <v>36</v>
      </c>
      <c r="S6">
        <f ca="1">IFERROR(__xludf.DUMMYFUNCTION("""COMPUTED_VALUE"""),387)</f>
        <v>387</v>
      </c>
    </row>
    <row r="7" spans="1:19" x14ac:dyDescent="0.2">
      <c r="A7" t="str">
        <f ca="1">IFERROR(__xludf.DUMMYFUNCTION("""COMPUTED_VALUE"""),"Завинач Павлова")</f>
        <v>Завинач Павлова</v>
      </c>
      <c r="B7" t="str">
        <f ca="1">IFERROR(__xludf.DUMMYFUNCTION("""COMPUTED_VALUE"""),"Прага")</f>
        <v>Прага</v>
      </c>
      <c r="C7">
        <f ca="1">IFERROR(__xludf.DUMMYFUNCTION("""COMPUTED_VALUE"""),4)</f>
        <v>4</v>
      </c>
      <c r="D7">
        <f ca="1">IFERROR(__xludf.DUMMYFUNCTION("""COMPUTED_VALUE"""),6)</f>
        <v>6</v>
      </c>
      <c r="E7">
        <f ca="1">IFERROR(__xludf.DUMMYFUNCTION("""COMPUTED_VALUE"""),1)</f>
        <v>1</v>
      </c>
      <c r="F7">
        <f ca="1">IFERROR(__xludf.DUMMYFUNCTION("""COMPUTED_VALUE"""),1)</f>
        <v>1</v>
      </c>
      <c r="G7">
        <f ca="1">IFERROR(__xludf.DUMMYFUNCTION("""COMPUTED_VALUE"""),1)</f>
        <v>1</v>
      </c>
      <c r="H7">
        <f ca="1">IFERROR(__xludf.DUMMYFUNCTION("""COMPUTED_VALUE"""),0)</f>
        <v>0</v>
      </c>
      <c r="I7">
        <f ca="1">IFERROR(__xludf.DUMMYFUNCTION("""COMPUTED_VALUE"""),1)</f>
        <v>1</v>
      </c>
      <c r="J7">
        <f ca="1">IFERROR(__xludf.DUMMYFUNCTION("""COMPUTED_VALUE"""),0)</f>
        <v>0</v>
      </c>
      <c r="K7">
        <f ca="1">IFERROR(__xludf.DUMMYFUNCTION("""COMPUTED_VALUE"""),0)</f>
        <v>0</v>
      </c>
      <c r="L7">
        <f ca="1">IFERROR(__xludf.DUMMYFUNCTION("""COMPUTED_VALUE"""),0)</f>
        <v>0</v>
      </c>
      <c r="M7">
        <f ca="1">IFERROR(__xludf.DUMMYFUNCTION("""COMPUTED_VALUE"""),1)</f>
        <v>1</v>
      </c>
      <c r="N7">
        <f ca="1">IFERROR(__xludf.DUMMYFUNCTION("""COMPUTED_VALUE"""),1)</f>
        <v>1</v>
      </c>
      <c r="O7">
        <f ca="1">IFERROR(__xludf.DUMMYFUNCTION("""COMPUTED_VALUE"""),1)</f>
        <v>1</v>
      </c>
      <c r="P7">
        <f ca="1">IFERROR(__xludf.DUMMYFUNCTION("""COMPUTED_VALUE"""),1)</f>
        <v>1</v>
      </c>
      <c r="Q7">
        <f ca="1">IFERROR(__xludf.DUMMYFUNCTION("""COMPUTED_VALUE"""),8)</f>
        <v>8</v>
      </c>
      <c r="R7">
        <f ca="1">IFERROR(__xludf.DUMMYFUNCTION("""COMPUTED_VALUE"""),27)</f>
        <v>27</v>
      </c>
      <c r="S7">
        <f ca="1">IFERROR(__xludf.DUMMYFUNCTION("""COMPUTED_VALUE"""),210)</f>
        <v>210</v>
      </c>
    </row>
    <row r="8" spans="1:19" x14ac:dyDescent="0.2">
      <c r="A8" t="str">
        <f ca="1">IFERROR(__xludf.DUMMYFUNCTION("""COMPUTED_VALUE"""),"Йота Киля")</f>
        <v>Йота Киля</v>
      </c>
      <c r="B8" t="str">
        <f ca="1">IFERROR(__xludf.DUMMYFUNCTION("""COMPUTED_VALUE"""),"Дрезден")</f>
        <v>Дрезден</v>
      </c>
      <c r="C8">
        <f ca="1">IFERROR(__xludf.DUMMYFUNCTION("""COMPUTED_VALUE"""),4)</f>
        <v>4</v>
      </c>
      <c r="D8">
        <f ca="1">IFERROR(__xludf.DUMMYFUNCTION("""COMPUTED_VALUE"""),7)</f>
        <v>7</v>
      </c>
      <c r="E8">
        <f ca="1">IFERROR(__xludf.DUMMYFUNCTION("""COMPUTED_VALUE"""),1)</f>
        <v>1</v>
      </c>
      <c r="F8">
        <f ca="1">IFERROR(__xludf.DUMMYFUNCTION("""COMPUTED_VALUE"""),1)</f>
        <v>1</v>
      </c>
      <c r="G8">
        <f ca="1">IFERROR(__xludf.DUMMYFUNCTION("""COMPUTED_VALUE"""),1)</f>
        <v>1</v>
      </c>
      <c r="H8">
        <f ca="1">IFERROR(__xludf.DUMMYFUNCTION("""COMPUTED_VALUE"""),1)</f>
        <v>1</v>
      </c>
      <c r="I8">
        <f ca="1">IFERROR(__xludf.DUMMYFUNCTION("""COMPUTED_VALUE"""),1)</f>
        <v>1</v>
      </c>
      <c r="J8">
        <f ca="1">IFERROR(__xludf.DUMMYFUNCTION("""COMPUTED_VALUE"""),1)</f>
        <v>1</v>
      </c>
      <c r="K8">
        <f ca="1">IFERROR(__xludf.DUMMYFUNCTION("""COMPUTED_VALUE"""),0)</f>
        <v>0</v>
      </c>
      <c r="L8">
        <f ca="1">IFERROR(__xludf.DUMMYFUNCTION("""COMPUTED_VALUE"""),1)</f>
        <v>1</v>
      </c>
      <c r="M8">
        <f ca="1">IFERROR(__xludf.DUMMYFUNCTION("""COMPUTED_VALUE"""),1)</f>
        <v>1</v>
      </c>
      <c r="N8">
        <f ca="1">IFERROR(__xludf.DUMMYFUNCTION("""COMPUTED_VALUE"""),1)</f>
        <v>1</v>
      </c>
      <c r="O8">
        <f ca="1">IFERROR(__xludf.DUMMYFUNCTION("""COMPUTED_VALUE"""),1)</f>
        <v>1</v>
      </c>
      <c r="P8">
        <f ca="1">IFERROR(__xludf.DUMMYFUNCTION("""COMPUTED_VALUE"""),1)</f>
        <v>1</v>
      </c>
      <c r="Q8">
        <f ca="1">IFERROR(__xludf.DUMMYFUNCTION("""COMPUTED_VALUE"""),11)</f>
        <v>11</v>
      </c>
      <c r="R8">
        <f ca="1">IFERROR(__xludf.DUMMYFUNCTION("""COMPUTED_VALUE"""),39)</f>
        <v>39</v>
      </c>
      <c r="S8">
        <f ca="1">IFERROR(__xludf.DUMMYFUNCTION("""COMPUTED_VALUE"""),454)</f>
        <v>454</v>
      </c>
    </row>
    <row r="9" spans="1:19" x14ac:dyDescent="0.2">
      <c r="A9" t="str">
        <f ca="1">IFERROR(__xludf.DUMMYFUNCTION("""COMPUTED_VALUE"""),"Как-то так")</f>
        <v>Как-то так</v>
      </c>
      <c r="B9" t="str">
        <f ca="1">IFERROR(__xludf.DUMMYFUNCTION("""COMPUTED_VALUE"""),"Прага")</f>
        <v>Прага</v>
      </c>
      <c r="C9">
        <f ca="1">IFERROR(__xludf.DUMMYFUNCTION("""COMPUTED_VALUE"""),4)</f>
        <v>4</v>
      </c>
      <c r="D9">
        <f ca="1">IFERROR(__xludf.DUMMYFUNCTION("""COMPUTED_VALUE"""),8)</f>
        <v>8</v>
      </c>
      <c r="E9">
        <f ca="1">IFERROR(__xludf.DUMMYFUNCTION("""COMPUTED_VALUE"""),1)</f>
        <v>1</v>
      </c>
      <c r="F9">
        <f ca="1">IFERROR(__xludf.DUMMYFUNCTION("""COMPUTED_VALUE"""),1)</f>
        <v>1</v>
      </c>
      <c r="G9">
        <f ca="1">IFERROR(__xludf.DUMMYFUNCTION("""COMPUTED_VALUE"""),1)</f>
        <v>1</v>
      </c>
      <c r="H9">
        <f ca="1">IFERROR(__xludf.DUMMYFUNCTION("""COMPUTED_VALUE"""),1)</f>
        <v>1</v>
      </c>
      <c r="I9">
        <f ca="1">IFERROR(__xludf.DUMMYFUNCTION("""COMPUTED_VALUE"""),0)</f>
        <v>0</v>
      </c>
      <c r="J9">
        <f ca="1">IFERROR(__xludf.DUMMYFUNCTION("""COMPUTED_VALUE"""),0)</f>
        <v>0</v>
      </c>
      <c r="K9">
        <f ca="1">IFERROR(__xludf.DUMMYFUNCTION("""COMPUTED_VALUE"""),0)</f>
        <v>0</v>
      </c>
      <c r="L9">
        <f ca="1">IFERROR(__xludf.DUMMYFUNCTION("""COMPUTED_VALUE"""),1)</f>
        <v>1</v>
      </c>
      <c r="M9">
        <f ca="1">IFERROR(__xludf.DUMMYFUNCTION("""COMPUTED_VALUE"""),0)</f>
        <v>0</v>
      </c>
      <c r="N9">
        <f ca="1">IFERROR(__xludf.DUMMYFUNCTION("""COMPUTED_VALUE"""),0)</f>
        <v>0</v>
      </c>
      <c r="O9">
        <f ca="1">IFERROR(__xludf.DUMMYFUNCTION("""COMPUTED_VALUE"""),1)</f>
        <v>1</v>
      </c>
      <c r="P9">
        <f ca="1">IFERROR(__xludf.DUMMYFUNCTION("""COMPUTED_VALUE"""),1)</f>
        <v>1</v>
      </c>
      <c r="Q9">
        <f ca="1">IFERROR(__xludf.DUMMYFUNCTION("""COMPUTED_VALUE"""),7)</f>
        <v>7</v>
      </c>
      <c r="R9">
        <f ca="1">IFERROR(__xludf.DUMMYFUNCTION("""COMPUTED_VALUE"""),32)</f>
        <v>32</v>
      </c>
      <c r="S9">
        <f ca="1">IFERROR(__xludf.DUMMYFUNCTION("""COMPUTED_VALUE"""),365)</f>
        <v>365</v>
      </c>
    </row>
    <row r="10" spans="1:19" x14ac:dyDescent="0.2">
      <c r="A10" t="str">
        <f ca="1">IFERROR(__xludf.DUMMYFUNCTION("""COMPUTED_VALUE"""),"Свидетели антидепрессантов")</f>
        <v>Свидетели антидепрессантов</v>
      </c>
      <c r="B10" t="str">
        <f ca="1">IFERROR(__xludf.DUMMYFUNCTION("""COMPUTED_VALUE"""),"Прага")</f>
        <v>Прага</v>
      </c>
      <c r="C10">
        <f ca="1">IFERROR(__xludf.DUMMYFUNCTION("""COMPUTED_VALUE"""),4)</f>
        <v>4</v>
      </c>
      <c r="D10">
        <f ca="1">IFERROR(__xludf.DUMMYFUNCTION("""COMPUTED_VALUE"""),9)</f>
        <v>9</v>
      </c>
      <c r="E10">
        <f ca="1">IFERROR(__xludf.DUMMYFUNCTION("""COMPUTED_VALUE"""),1)</f>
        <v>1</v>
      </c>
      <c r="F10">
        <f ca="1">IFERROR(__xludf.DUMMYFUNCTION("""COMPUTED_VALUE"""),1)</f>
        <v>1</v>
      </c>
      <c r="G10">
        <f ca="1">IFERROR(__xludf.DUMMYFUNCTION("""COMPUTED_VALUE"""),1)</f>
        <v>1</v>
      </c>
      <c r="H10">
        <f ca="1">IFERROR(__xludf.DUMMYFUNCTION("""COMPUTED_VALUE"""),1)</f>
        <v>1</v>
      </c>
      <c r="I10">
        <f ca="1">IFERROR(__xludf.DUMMYFUNCTION("""COMPUTED_VALUE"""),1)</f>
        <v>1</v>
      </c>
      <c r="J10">
        <f ca="1">IFERROR(__xludf.DUMMYFUNCTION("""COMPUTED_VALUE"""),1)</f>
        <v>1</v>
      </c>
      <c r="K10">
        <f ca="1">IFERROR(__xludf.DUMMYFUNCTION("""COMPUTED_VALUE"""),0)</f>
        <v>0</v>
      </c>
      <c r="L10">
        <f ca="1">IFERROR(__xludf.DUMMYFUNCTION("""COMPUTED_VALUE"""),0)</f>
        <v>0</v>
      </c>
      <c r="M10">
        <f ca="1">IFERROR(__xludf.DUMMYFUNCTION("""COMPUTED_VALUE"""),0)</f>
        <v>0</v>
      </c>
      <c r="N10">
        <f ca="1">IFERROR(__xludf.DUMMYFUNCTION("""COMPUTED_VALUE"""),1)</f>
        <v>1</v>
      </c>
      <c r="O10">
        <f ca="1">IFERROR(__xludf.DUMMYFUNCTION("""COMPUTED_VALUE"""),1)</f>
        <v>1</v>
      </c>
      <c r="P10">
        <f ca="1">IFERROR(__xludf.DUMMYFUNCTION("""COMPUTED_VALUE"""),1)</f>
        <v>1</v>
      </c>
      <c r="Q10">
        <f ca="1">IFERROR(__xludf.DUMMYFUNCTION("""COMPUTED_VALUE"""),9)</f>
        <v>9</v>
      </c>
      <c r="R10">
        <f ca="1">IFERROR(__xludf.DUMMYFUNCTION("""COMPUTED_VALUE"""),33)</f>
        <v>33</v>
      </c>
      <c r="S10">
        <f ca="1">IFERROR(__xludf.DUMMYFUNCTION("""COMPUTED_VALUE"""),347)</f>
        <v>347</v>
      </c>
    </row>
    <row r="11" spans="1:19" x14ac:dyDescent="0.2">
      <c r="A11" t="str">
        <f ca="1">IFERROR(__xludf.DUMMYFUNCTION("""COMPUTED_VALUE"""),"Бавовна одной ладонью")</f>
        <v>Бавовна одной ладонью</v>
      </c>
      <c r="B11" t="str">
        <f ca="1">IFERROR(__xludf.DUMMYFUNCTION("""COMPUTED_VALUE"""),"сборная")</f>
        <v>сборная</v>
      </c>
      <c r="C11">
        <f ca="1">IFERROR(__xludf.DUMMYFUNCTION("""COMPUTED_VALUE"""),4)</f>
        <v>4</v>
      </c>
      <c r="D11">
        <f ca="1">IFERROR(__xludf.DUMMYFUNCTION("""COMPUTED_VALUE"""),10)</f>
        <v>10</v>
      </c>
      <c r="E11">
        <f ca="1">IFERROR(__xludf.DUMMYFUNCTION("""COMPUTED_VALUE"""),1)</f>
        <v>1</v>
      </c>
      <c r="F11">
        <f ca="1">IFERROR(__xludf.DUMMYFUNCTION("""COMPUTED_VALUE"""),1)</f>
        <v>1</v>
      </c>
      <c r="G11">
        <f ca="1">IFERROR(__xludf.DUMMYFUNCTION("""COMPUTED_VALUE"""),1)</f>
        <v>1</v>
      </c>
      <c r="H11">
        <f ca="1">IFERROR(__xludf.DUMMYFUNCTION("""COMPUTED_VALUE"""),0)</f>
        <v>0</v>
      </c>
      <c r="I11">
        <f ca="1">IFERROR(__xludf.DUMMYFUNCTION("""COMPUTED_VALUE"""),1)</f>
        <v>1</v>
      </c>
      <c r="J11">
        <f ca="1">IFERROR(__xludf.DUMMYFUNCTION("""COMPUTED_VALUE"""),0)</f>
        <v>0</v>
      </c>
      <c r="K11">
        <f ca="1">IFERROR(__xludf.DUMMYFUNCTION("""COMPUTED_VALUE"""),0)</f>
        <v>0</v>
      </c>
      <c r="L11">
        <f ca="1">IFERROR(__xludf.DUMMYFUNCTION("""COMPUTED_VALUE"""),0)</f>
        <v>0</v>
      </c>
      <c r="M11">
        <f ca="1">IFERROR(__xludf.DUMMYFUNCTION("""COMPUTED_VALUE"""),1)</f>
        <v>1</v>
      </c>
      <c r="N11">
        <f ca="1">IFERROR(__xludf.DUMMYFUNCTION("""COMPUTED_VALUE"""),1)</f>
        <v>1</v>
      </c>
      <c r="O11">
        <f ca="1">IFERROR(__xludf.DUMMYFUNCTION("""COMPUTED_VALUE"""),1)</f>
        <v>1</v>
      </c>
      <c r="P11">
        <f ca="1">IFERROR(__xludf.DUMMYFUNCTION("""COMPUTED_VALUE"""),1)</f>
        <v>1</v>
      </c>
      <c r="Q11">
        <f ca="1">IFERROR(__xludf.DUMMYFUNCTION("""COMPUTED_VALUE"""),8)</f>
        <v>8</v>
      </c>
      <c r="R11">
        <f ca="1">IFERROR(__xludf.DUMMYFUNCTION("""COMPUTED_VALUE"""),35)</f>
        <v>35</v>
      </c>
      <c r="S11">
        <f ca="1">IFERROR(__xludf.DUMMYFUNCTION("""COMPUTED_VALUE"""),395)</f>
        <v>395</v>
      </c>
    </row>
    <row r="12" spans="1:19" x14ac:dyDescent="0.2">
      <c r="A12" t="str">
        <f ca="1">IFERROR(__xludf.DUMMYFUNCTION("""COMPUTED_VALUE"""),"Британская инквизиция")</f>
        <v>Британская инквизиция</v>
      </c>
      <c r="B12" t="str">
        <f ca="1">IFERROR(__xludf.DUMMYFUNCTION("""COMPUTED_VALUE"""),"Лондон")</f>
        <v>Лондон</v>
      </c>
      <c r="C12">
        <f ca="1">IFERROR(__xludf.DUMMYFUNCTION("""COMPUTED_VALUE"""),4)</f>
        <v>4</v>
      </c>
      <c r="D12">
        <f ca="1">IFERROR(__xludf.DUMMYFUNCTION("""COMPUTED_VALUE"""),11)</f>
        <v>11</v>
      </c>
      <c r="E12">
        <f ca="1">IFERROR(__xludf.DUMMYFUNCTION("""COMPUTED_VALUE"""),1)</f>
        <v>1</v>
      </c>
      <c r="F12">
        <f ca="1">IFERROR(__xludf.DUMMYFUNCTION("""COMPUTED_VALUE"""),1)</f>
        <v>1</v>
      </c>
      <c r="G12">
        <f ca="1">IFERROR(__xludf.DUMMYFUNCTION("""COMPUTED_VALUE"""),1)</f>
        <v>1</v>
      </c>
      <c r="H12">
        <f ca="1">IFERROR(__xludf.DUMMYFUNCTION("""COMPUTED_VALUE"""),1)</f>
        <v>1</v>
      </c>
      <c r="I12">
        <f ca="1">IFERROR(__xludf.DUMMYFUNCTION("""COMPUTED_VALUE"""),0)</f>
        <v>0</v>
      </c>
      <c r="J12">
        <f ca="1">IFERROR(__xludf.DUMMYFUNCTION("""COMPUTED_VALUE"""),1)</f>
        <v>1</v>
      </c>
      <c r="K12">
        <f ca="1">IFERROR(__xludf.DUMMYFUNCTION("""COMPUTED_VALUE"""),0)</f>
        <v>0</v>
      </c>
      <c r="L12">
        <f ca="1">IFERROR(__xludf.DUMMYFUNCTION("""COMPUTED_VALUE"""),0)</f>
        <v>0</v>
      </c>
      <c r="M12">
        <f ca="1">IFERROR(__xludf.DUMMYFUNCTION("""COMPUTED_VALUE"""),1)</f>
        <v>1</v>
      </c>
      <c r="N12">
        <f ca="1">IFERROR(__xludf.DUMMYFUNCTION("""COMPUTED_VALUE"""),1)</f>
        <v>1</v>
      </c>
      <c r="O12">
        <f ca="1">IFERROR(__xludf.DUMMYFUNCTION("""COMPUTED_VALUE"""),1)</f>
        <v>1</v>
      </c>
      <c r="P12">
        <f ca="1">IFERROR(__xludf.DUMMYFUNCTION("""COMPUTED_VALUE"""),1)</f>
        <v>1</v>
      </c>
      <c r="Q12">
        <f ca="1">IFERROR(__xludf.DUMMYFUNCTION("""COMPUTED_VALUE"""),9)</f>
        <v>9</v>
      </c>
      <c r="R12">
        <f ca="1">IFERROR(__xludf.DUMMYFUNCTION("""COMPUTED_VALUE"""),37)</f>
        <v>37</v>
      </c>
      <c r="S12">
        <f ca="1">IFERROR(__xludf.DUMMYFUNCTION("""COMPUTED_VALUE"""),422)</f>
        <v>422</v>
      </c>
    </row>
    <row r="13" spans="1:19" x14ac:dyDescent="0.2">
      <c r="A13" t="str">
        <f ca="1">IFERROR(__xludf.DUMMYFUNCTION("""COMPUTED_VALUE"""),"В поисках мема")</f>
        <v>В поисках мема</v>
      </c>
      <c r="B13" t="str">
        <f ca="1">IFERROR(__xludf.DUMMYFUNCTION("""COMPUTED_VALUE"""),"Цюрих")</f>
        <v>Цюрих</v>
      </c>
      <c r="C13">
        <f ca="1">IFERROR(__xludf.DUMMYFUNCTION("""COMPUTED_VALUE"""),4)</f>
        <v>4</v>
      </c>
      <c r="D13">
        <f ca="1">IFERROR(__xludf.DUMMYFUNCTION("""COMPUTED_VALUE"""),12)</f>
        <v>12</v>
      </c>
      <c r="E13">
        <f ca="1">IFERROR(__xludf.DUMMYFUNCTION("""COMPUTED_VALUE"""),1)</f>
        <v>1</v>
      </c>
      <c r="F13">
        <f ca="1">IFERROR(__xludf.DUMMYFUNCTION("""COMPUTED_VALUE"""),1)</f>
        <v>1</v>
      </c>
      <c r="G13">
        <f ca="1">IFERROR(__xludf.DUMMYFUNCTION("""COMPUTED_VALUE"""),1)</f>
        <v>1</v>
      </c>
      <c r="H13">
        <f ca="1">IFERROR(__xludf.DUMMYFUNCTION("""COMPUTED_VALUE"""),0)</f>
        <v>0</v>
      </c>
      <c r="I13">
        <f ca="1">IFERROR(__xludf.DUMMYFUNCTION("""COMPUTED_VALUE"""),0)</f>
        <v>0</v>
      </c>
      <c r="J13">
        <f ca="1">IFERROR(__xludf.DUMMYFUNCTION("""COMPUTED_VALUE"""),1)</f>
        <v>1</v>
      </c>
      <c r="K13">
        <f ca="1">IFERROR(__xludf.DUMMYFUNCTION("""COMPUTED_VALUE"""),0)</f>
        <v>0</v>
      </c>
      <c r="L13">
        <f ca="1">IFERROR(__xludf.DUMMYFUNCTION("""COMPUTED_VALUE"""),1)</f>
        <v>1</v>
      </c>
      <c r="M13">
        <f ca="1">IFERROR(__xludf.DUMMYFUNCTION("""COMPUTED_VALUE"""),1)</f>
        <v>1</v>
      </c>
      <c r="N13">
        <f ca="1">IFERROR(__xludf.DUMMYFUNCTION("""COMPUTED_VALUE"""),1)</f>
        <v>1</v>
      </c>
      <c r="O13">
        <f ca="1">IFERROR(__xludf.DUMMYFUNCTION("""COMPUTED_VALUE"""),1)</f>
        <v>1</v>
      </c>
      <c r="P13">
        <f ca="1">IFERROR(__xludf.DUMMYFUNCTION("""COMPUTED_VALUE"""),1)</f>
        <v>1</v>
      </c>
      <c r="Q13">
        <f ca="1">IFERROR(__xludf.DUMMYFUNCTION("""COMPUTED_VALUE"""),9)</f>
        <v>9</v>
      </c>
      <c r="R13">
        <f ca="1">IFERROR(__xludf.DUMMYFUNCTION("""COMPUTED_VALUE"""),39)</f>
        <v>39</v>
      </c>
      <c r="S13">
        <f ca="1">IFERROR(__xludf.DUMMYFUNCTION("""COMPUTED_VALUE"""),455)</f>
        <v>455</v>
      </c>
    </row>
    <row r="14" spans="1:19" x14ac:dyDescent="0.2">
      <c r="A14" t="str">
        <f ca="1">IFERROR(__xludf.DUMMYFUNCTION("""COMPUTED_VALUE"""),"Хы")</f>
        <v>Хы</v>
      </c>
      <c r="B14" t="str">
        <f ca="1">IFERROR(__xludf.DUMMYFUNCTION("""COMPUTED_VALUE"""),"Мюнхен")</f>
        <v>Мюнхен</v>
      </c>
      <c r="C14">
        <f ca="1">IFERROR(__xludf.DUMMYFUNCTION("""COMPUTED_VALUE"""),4)</f>
        <v>4</v>
      </c>
      <c r="D14">
        <f ca="1">IFERROR(__xludf.DUMMYFUNCTION("""COMPUTED_VALUE"""),13)</f>
        <v>13</v>
      </c>
      <c r="E14">
        <f ca="1">IFERROR(__xludf.DUMMYFUNCTION("""COMPUTED_VALUE"""),1)</f>
        <v>1</v>
      </c>
      <c r="F14">
        <f ca="1">IFERROR(__xludf.DUMMYFUNCTION("""COMPUTED_VALUE"""),1)</f>
        <v>1</v>
      </c>
      <c r="G14">
        <f ca="1">IFERROR(__xludf.DUMMYFUNCTION("""COMPUTED_VALUE"""),0)</f>
        <v>0</v>
      </c>
      <c r="H14">
        <f ca="1">IFERROR(__xludf.DUMMYFUNCTION("""COMPUTED_VALUE"""),0)</f>
        <v>0</v>
      </c>
      <c r="I14">
        <f ca="1">IFERROR(__xludf.DUMMYFUNCTION("""COMPUTED_VALUE"""),0)</f>
        <v>0</v>
      </c>
      <c r="J14">
        <f ca="1">IFERROR(__xludf.DUMMYFUNCTION("""COMPUTED_VALUE"""),0)</f>
        <v>0</v>
      </c>
      <c r="K14">
        <f ca="1">IFERROR(__xludf.DUMMYFUNCTION("""COMPUTED_VALUE"""),0)</f>
        <v>0</v>
      </c>
      <c r="L14">
        <f ca="1">IFERROR(__xludf.DUMMYFUNCTION("""COMPUTED_VALUE"""),1)</f>
        <v>1</v>
      </c>
      <c r="M14">
        <f ca="1">IFERROR(__xludf.DUMMYFUNCTION("""COMPUTED_VALUE"""),0)</f>
        <v>0</v>
      </c>
      <c r="N14">
        <f ca="1">IFERROR(__xludf.DUMMYFUNCTION("""COMPUTED_VALUE"""),1)</f>
        <v>1</v>
      </c>
      <c r="O14">
        <f ca="1">IFERROR(__xludf.DUMMYFUNCTION("""COMPUTED_VALUE"""),1)</f>
        <v>1</v>
      </c>
      <c r="P14">
        <f ca="1">IFERROR(__xludf.DUMMYFUNCTION("""COMPUTED_VALUE"""),1)</f>
        <v>1</v>
      </c>
      <c r="Q14">
        <f ca="1">IFERROR(__xludf.DUMMYFUNCTION("""COMPUTED_VALUE"""),6)</f>
        <v>6</v>
      </c>
      <c r="R14">
        <f ca="1">IFERROR(__xludf.DUMMYFUNCTION("""COMPUTED_VALUE"""),30)</f>
        <v>30</v>
      </c>
      <c r="S14">
        <f ca="1">IFERROR(__xludf.DUMMYFUNCTION("""COMPUTED_VALUE"""),329)</f>
        <v>329</v>
      </c>
    </row>
    <row r="15" spans="1:19" x14ac:dyDescent="0.2">
      <c r="A15" t="str">
        <f ca="1">IFERROR(__xludf.DUMMYFUNCTION("""COMPUTED_VALUE"""),"Тёмный лес")</f>
        <v>Тёмный лес</v>
      </c>
      <c r="B15" t="str">
        <f ca="1">IFERROR(__xludf.DUMMYFUNCTION("""COMPUTED_VALUE"""),"Мюнхен")</f>
        <v>Мюнхен</v>
      </c>
      <c r="C15">
        <f ca="1">IFERROR(__xludf.DUMMYFUNCTION("""COMPUTED_VALUE"""),4)</f>
        <v>4</v>
      </c>
      <c r="D15">
        <f ca="1">IFERROR(__xludf.DUMMYFUNCTION("""COMPUTED_VALUE"""),14)</f>
        <v>14</v>
      </c>
      <c r="E15">
        <f ca="1">IFERROR(__xludf.DUMMYFUNCTION("""COMPUTED_VALUE"""),1)</f>
        <v>1</v>
      </c>
      <c r="F15">
        <f ca="1">IFERROR(__xludf.DUMMYFUNCTION("""COMPUTED_VALUE"""),1)</f>
        <v>1</v>
      </c>
      <c r="G15">
        <f ca="1">IFERROR(__xludf.DUMMYFUNCTION("""COMPUTED_VALUE"""),1)</f>
        <v>1</v>
      </c>
      <c r="H15">
        <f ca="1">IFERROR(__xludf.DUMMYFUNCTION("""COMPUTED_VALUE"""),1)</f>
        <v>1</v>
      </c>
      <c r="I15">
        <f ca="1">IFERROR(__xludf.DUMMYFUNCTION("""COMPUTED_VALUE"""),1)</f>
        <v>1</v>
      </c>
      <c r="J15">
        <f ca="1">IFERROR(__xludf.DUMMYFUNCTION("""COMPUTED_VALUE"""),1)</f>
        <v>1</v>
      </c>
      <c r="K15">
        <f ca="1">IFERROR(__xludf.DUMMYFUNCTION("""COMPUTED_VALUE"""),0)</f>
        <v>0</v>
      </c>
      <c r="L15">
        <f ca="1">IFERROR(__xludf.DUMMYFUNCTION("""COMPUTED_VALUE"""),0)</f>
        <v>0</v>
      </c>
      <c r="M15">
        <f ca="1">IFERROR(__xludf.DUMMYFUNCTION("""COMPUTED_VALUE"""),1)</f>
        <v>1</v>
      </c>
      <c r="N15">
        <f ca="1">IFERROR(__xludf.DUMMYFUNCTION("""COMPUTED_VALUE"""),1)</f>
        <v>1</v>
      </c>
      <c r="O15">
        <f ca="1">IFERROR(__xludf.DUMMYFUNCTION("""COMPUTED_VALUE"""),1)</f>
        <v>1</v>
      </c>
      <c r="P15">
        <f ca="1">IFERROR(__xludf.DUMMYFUNCTION("""COMPUTED_VALUE"""),1)</f>
        <v>1</v>
      </c>
      <c r="Q15">
        <f ca="1">IFERROR(__xludf.DUMMYFUNCTION("""COMPUTED_VALUE"""),10)</f>
        <v>10</v>
      </c>
      <c r="R15">
        <f ca="1">IFERROR(__xludf.DUMMYFUNCTION("""COMPUTED_VALUE"""),33)</f>
        <v>33</v>
      </c>
      <c r="S15">
        <f ca="1">IFERROR(__xludf.DUMMYFUNCTION("""COMPUTED_VALUE"""),321)</f>
        <v>321</v>
      </c>
    </row>
    <row r="16" spans="1:19" x14ac:dyDescent="0.2">
      <c r="A16" t="str">
        <f ca="1">IFERROR(__xludf.DUMMYFUNCTION("""COMPUTED_VALUE"""),"Севрюга")</f>
        <v>Севрюга</v>
      </c>
      <c r="B16" t="str">
        <f ca="1">IFERROR(__xludf.DUMMYFUNCTION("""COMPUTED_VALUE"""),"сборная")</f>
        <v>сборная</v>
      </c>
      <c r="C16">
        <f ca="1">IFERROR(__xludf.DUMMYFUNCTION("""COMPUTED_VALUE"""),4)</f>
        <v>4</v>
      </c>
      <c r="D16">
        <f ca="1">IFERROR(__xludf.DUMMYFUNCTION("""COMPUTED_VALUE"""),15)</f>
        <v>15</v>
      </c>
      <c r="E16">
        <f ca="1">IFERROR(__xludf.DUMMYFUNCTION("""COMPUTED_VALUE"""),1)</f>
        <v>1</v>
      </c>
      <c r="F16">
        <f ca="1">IFERROR(__xludf.DUMMYFUNCTION("""COMPUTED_VALUE"""),1)</f>
        <v>1</v>
      </c>
      <c r="G16">
        <f ca="1">IFERROR(__xludf.DUMMYFUNCTION("""COMPUTED_VALUE"""),1)</f>
        <v>1</v>
      </c>
      <c r="H16">
        <f ca="1">IFERROR(__xludf.DUMMYFUNCTION("""COMPUTED_VALUE"""),1)</f>
        <v>1</v>
      </c>
      <c r="I16">
        <f ca="1">IFERROR(__xludf.DUMMYFUNCTION("""COMPUTED_VALUE"""),1)</f>
        <v>1</v>
      </c>
      <c r="J16">
        <f ca="1">IFERROR(__xludf.DUMMYFUNCTION("""COMPUTED_VALUE"""),0)</f>
        <v>0</v>
      </c>
      <c r="K16">
        <f ca="1">IFERROR(__xludf.DUMMYFUNCTION("""COMPUTED_VALUE"""),0)</f>
        <v>0</v>
      </c>
      <c r="L16">
        <f ca="1">IFERROR(__xludf.DUMMYFUNCTION("""COMPUTED_VALUE"""),0)</f>
        <v>0</v>
      </c>
      <c r="M16">
        <f ca="1">IFERROR(__xludf.DUMMYFUNCTION("""COMPUTED_VALUE"""),1)</f>
        <v>1</v>
      </c>
      <c r="N16">
        <f ca="1">IFERROR(__xludf.DUMMYFUNCTION("""COMPUTED_VALUE"""),1)</f>
        <v>1</v>
      </c>
      <c r="O16">
        <f ca="1">IFERROR(__xludf.DUMMYFUNCTION("""COMPUTED_VALUE"""),1)</f>
        <v>1</v>
      </c>
      <c r="P16">
        <f ca="1">IFERROR(__xludf.DUMMYFUNCTION("""COMPUTED_VALUE"""),1)</f>
        <v>1</v>
      </c>
      <c r="Q16">
        <f ca="1">IFERROR(__xludf.DUMMYFUNCTION("""COMPUTED_VALUE"""),9)</f>
        <v>9</v>
      </c>
      <c r="R16">
        <f ca="1">IFERROR(__xludf.DUMMYFUNCTION("""COMPUTED_VALUE"""),34)</f>
        <v>34</v>
      </c>
      <c r="S16">
        <f ca="1">IFERROR(__xludf.DUMMYFUNCTION("""COMPUTED_VALUE"""),338)</f>
        <v>338</v>
      </c>
    </row>
    <row r="17" spans="1:19" x14ac:dyDescent="0.2">
      <c r="A17" t="str">
        <f ca="1">IFERROR(__xludf.DUMMYFUNCTION("""COMPUTED_VALUE"""),"или вася")</f>
        <v>или вася</v>
      </c>
      <c r="B17" t="str">
        <f ca="1">IFERROR(__xludf.DUMMYFUNCTION("""COMPUTED_VALUE"""),"Прага")</f>
        <v>Прага</v>
      </c>
      <c r="C17">
        <f ca="1">IFERROR(__xludf.DUMMYFUNCTION("""COMPUTED_VALUE"""),4)</f>
        <v>4</v>
      </c>
      <c r="D17">
        <f ca="1">IFERROR(__xludf.DUMMYFUNCTION("""COMPUTED_VALUE"""),16)</f>
        <v>16</v>
      </c>
      <c r="E17">
        <f ca="1">IFERROR(__xludf.DUMMYFUNCTION("""COMPUTED_VALUE"""),1)</f>
        <v>1</v>
      </c>
      <c r="F17">
        <f ca="1">IFERROR(__xludf.DUMMYFUNCTION("""COMPUTED_VALUE"""),0)</f>
        <v>0</v>
      </c>
      <c r="G17">
        <f ca="1">IFERROR(__xludf.DUMMYFUNCTION("""COMPUTED_VALUE"""),0)</f>
        <v>0</v>
      </c>
      <c r="H17">
        <f ca="1">IFERROR(__xludf.DUMMYFUNCTION("""COMPUTED_VALUE"""),0)</f>
        <v>0</v>
      </c>
      <c r="I17">
        <f ca="1">IFERROR(__xludf.DUMMYFUNCTION("""COMPUTED_VALUE"""),1)</f>
        <v>1</v>
      </c>
      <c r="J17">
        <f ca="1">IFERROR(__xludf.DUMMYFUNCTION("""COMPUTED_VALUE"""),0)</f>
        <v>0</v>
      </c>
      <c r="K17">
        <f ca="1">IFERROR(__xludf.DUMMYFUNCTION("""COMPUTED_VALUE"""),0)</f>
        <v>0</v>
      </c>
      <c r="L17">
        <f ca="1">IFERROR(__xludf.DUMMYFUNCTION("""COMPUTED_VALUE"""),0)</f>
        <v>0</v>
      </c>
      <c r="M17">
        <f ca="1">IFERROR(__xludf.DUMMYFUNCTION("""COMPUTED_VALUE"""),0)</f>
        <v>0</v>
      </c>
      <c r="N17">
        <f ca="1">IFERROR(__xludf.DUMMYFUNCTION("""COMPUTED_VALUE"""),1)</f>
        <v>1</v>
      </c>
      <c r="O17">
        <f ca="1">IFERROR(__xludf.DUMMYFUNCTION("""COMPUTED_VALUE"""),1)</f>
        <v>1</v>
      </c>
      <c r="P17">
        <f ca="1">IFERROR(__xludf.DUMMYFUNCTION("""COMPUTED_VALUE"""),1)</f>
        <v>1</v>
      </c>
      <c r="Q17">
        <f ca="1">IFERROR(__xludf.DUMMYFUNCTION("""COMPUTED_VALUE"""),5)</f>
        <v>5</v>
      </c>
      <c r="R17">
        <f ca="1">IFERROR(__xludf.DUMMYFUNCTION("""COMPUTED_VALUE"""),19)</f>
        <v>19</v>
      </c>
      <c r="S17">
        <f ca="1">IFERROR(__xludf.DUMMYFUNCTION("""COMPUTED_VALUE"""),140)</f>
        <v>140</v>
      </c>
    </row>
    <row r="18" spans="1:19" x14ac:dyDescent="0.2">
      <c r="A18" t="str">
        <f ca="1">IFERROR(__xludf.DUMMYFUNCTION("""COMPUTED_VALUE"""),"Бристольская Шкала")</f>
        <v>Бристольская Шкала</v>
      </c>
      <c r="B18" t="str">
        <f ca="1">IFERROR(__xludf.DUMMYFUNCTION("""COMPUTED_VALUE"""),"Хайфа")</f>
        <v>Хайфа</v>
      </c>
      <c r="C18">
        <f ca="1">IFERROR(__xludf.DUMMYFUNCTION("""COMPUTED_VALUE"""),4)</f>
        <v>4</v>
      </c>
      <c r="D18">
        <f ca="1">IFERROR(__xludf.DUMMYFUNCTION("""COMPUTED_VALUE"""),17)</f>
        <v>17</v>
      </c>
      <c r="E18">
        <f ca="1">IFERROR(__xludf.DUMMYFUNCTION("""COMPUTED_VALUE"""),1)</f>
        <v>1</v>
      </c>
      <c r="F18">
        <f ca="1">IFERROR(__xludf.DUMMYFUNCTION("""COMPUTED_VALUE"""),1)</f>
        <v>1</v>
      </c>
      <c r="G18">
        <f ca="1">IFERROR(__xludf.DUMMYFUNCTION("""COMPUTED_VALUE"""),1)</f>
        <v>1</v>
      </c>
      <c r="H18">
        <f ca="1">IFERROR(__xludf.DUMMYFUNCTION("""COMPUTED_VALUE"""),0)</f>
        <v>0</v>
      </c>
      <c r="I18">
        <f ca="1">IFERROR(__xludf.DUMMYFUNCTION("""COMPUTED_VALUE"""),0)</f>
        <v>0</v>
      </c>
      <c r="J18">
        <f ca="1">IFERROR(__xludf.DUMMYFUNCTION("""COMPUTED_VALUE"""),1)</f>
        <v>1</v>
      </c>
      <c r="K18">
        <f ca="1">IFERROR(__xludf.DUMMYFUNCTION("""COMPUTED_VALUE"""),0)</f>
        <v>0</v>
      </c>
      <c r="L18">
        <f ca="1">IFERROR(__xludf.DUMMYFUNCTION("""COMPUTED_VALUE"""),0)</f>
        <v>0</v>
      </c>
      <c r="M18">
        <f ca="1">IFERROR(__xludf.DUMMYFUNCTION("""COMPUTED_VALUE"""),1)</f>
        <v>1</v>
      </c>
      <c r="N18">
        <f ca="1">IFERROR(__xludf.DUMMYFUNCTION("""COMPUTED_VALUE"""),1)</f>
        <v>1</v>
      </c>
      <c r="O18">
        <f ca="1">IFERROR(__xludf.DUMMYFUNCTION("""COMPUTED_VALUE"""),1)</f>
        <v>1</v>
      </c>
      <c r="P18">
        <f ca="1">IFERROR(__xludf.DUMMYFUNCTION("""COMPUTED_VALUE"""),1)</f>
        <v>1</v>
      </c>
      <c r="Q18">
        <f ca="1">IFERROR(__xludf.DUMMYFUNCTION("""COMPUTED_VALUE"""),8)</f>
        <v>8</v>
      </c>
      <c r="R18">
        <f ca="1">IFERROR(__xludf.DUMMYFUNCTION("""COMPUTED_VALUE"""),30)</f>
        <v>30</v>
      </c>
      <c r="S18">
        <f ca="1">IFERROR(__xludf.DUMMYFUNCTION("""COMPUTED_VALUE"""),315)</f>
        <v>315</v>
      </c>
    </row>
    <row r="19" spans="1:19" x14ac:dyDescent="0.2">
      <c r="A19" t="str">
        <f ca="1">IFERROR(__xludf.DUMMYFUNCTION("""COMPUTED_VALUE"""),"ВЕСЛО")</f>
        <v>ВЕСЛО</v>
      </c>
      <c r="B19" t="str">
        <f ca="1">IFERROR(__xludf.DUMMYFUNCTION("""COMPUTED_VALUE"""),"Вена")</f>
        <v>Вена</v>
      </c>
      <c r="C19">
        <f ca="1">IFERROR(__xludf.DUMMYFUNCTION("""COMPUTED_VALUE"""),4)</f>
        <v>4</v>
      </c>
      <c r="D19">
        <f ca="1">IFERROR(__xludf.DUMMYFUNCTION("""COMPUTED_VALUE"""),18)</f>
        <v>18</v>
      </c>
      <c r="E19">
        <f ca="1">IFERROR(__xludf.DUMMYFUNCTION("""COMPUTED_VALUE"""),1)</f>
        <v>1</v>
      </c>
      <c r="F19">
        <f ca="1">IFERROR(__xludf.DUMMYFUNCTION("""COMPUTED_VALUE"""),1)</f>
        <v>1</v>
      </c>
      <c r="G19">
        <f ca="1">IFERROR(__xludf.DUMMYFUNCTION("""COMPUTED_VALUE"""),1)</f>
        <v>1</v>
      </c>
      <c r="H19">
        <f ca="1">IFERROR(__xludf.DUMMYFUNCTION("""COMPUTED_VALUE"""),0)</f>
        <v>0</v>
      </c>
      <c r="I19">
        <f ca="1">IFERROR(__xludf.DUMMYFUNCTION("""COMPUTED_VALUE"""),1)</f>
        <v>1</v>
      </c>
      <c r="J19">
        <f ca="1">IFERROR(__xludf.DUMMYFUNCTION("""COMPUTED_VALUE"""),1)</f>
        <v>1</v>
      </c>
      <c r="K19">
        <f ca="1">IFERROR(__xludf.DUMMYFUNCTION("""COMPUTED_VALUE"""),0)</f>
        <v>0</v>
      </c>
      <c r="L19">
        <f ca="1">IFERROR(__xludf.DUMMYFUNCTION("""COMPUTED_VALUE"""),0)</f>
        <v>0</v>
      </c>
      <c r="M19">
        <f ca="1">IFERROR(__xludf.DUMMYFUNCTION("""COMPUTED_VALUE"""),0)</f>
        <v>0</v>
      </c>
      <c r="N19">
        <f ca="1">IFERROR(__xludf.DUMMYFUNCTION("""COMPUTED_VALUE"""),0)</f>
        <v>0</v>
      </c>
      <c r="O19">
        <f ca="1">IFERROR(__xludf.DUMMYFUNCTION("""COMPUTED_VALUE"""),1)</f>
        <v>1</v>
      </c>
      <c r="P19">
        <f ca="1">IFERROR(__xludf.DUMMYFUNCTION("""COMPUTED_VALUE"""),1)</f>
        <v>1</v>
      </c>
      <c r="Q19">
        <f ca="1">IFERROR(__xludf.DUMMYFUNCTION("""COMPUTED_VALUE"""),7)</f>
        <v>7</v>
      </c>
      <c r="R19">
        <f ca="1">IFERROR(__xludf.DUMMYFUNCTION("""COMPUTED_VALUE"""),28)</f>
        <v>28</v>
      </c>
      <c r="S19">
        <f ca="1">IFERROR(__xludf.DUMMYFUNCTION("""COMPUTED_VALUE"""),275)</f>
        <v>275</v>
      </c>
    </row>
    <row r="20" spans="1:19" x14ac:dyDescent="0.2">
      <c r="A20" t="str">
        <f ca="1">IFERROR(__xludf.DUMMYFUNCTION("""COMPUTED_VALUE"""),"Гимназия имени Сруликов")</f>
        <v>Гимназия имени Сруликов</v>
      </c>
      <c r="B20" t="str">
        <f ca="1">IFERROR(__xludf.DUMMYFUNCTION("""COMPUTED_VALUE"""),"Краков")</f>
        <v>Краков</v>
      </c>
      <c r="C20">
        <f ca="1">IFERROR(__xludf.DUMMYFUNCTION("""COMPUTED_VALUE"""),4)</f>
        <v>4</v>
      </c>
      <c r="D20">
        <f ca="1">IFERROR(__xludf.DUMMYFUNCTION("""COMPUTED_VALUE"""),19)</f>
        <v>19</v>
      </c>
      <c r="E20">
        <f ca="1">IFERROR(__xludf.DUMMYFUNCTION("""COMPUTED_VALUE"""),1)</f>
        <v>1</v>
      </c>
      <c r="F20">
        <f ca="1">IFERROR(__xludf.DUMMYFUNCTION("""COMPUTED_VALUE"""),1)</f>
        <v>1</v>
      </c>
      <c r="G20">
        <f ca="1">IFERROR(__xludf.DUMMYFUNCTION("""COMPUTED_VALUE"""),1)</f>
        <v>1</v>
      </c>
      <c r="H20">
        <f ca="1">IFERROR(__xludf.DUMMYFUNCTION("""COMPUTED_VALUE"""),1)</f>
        <v>1</v>
      </c>
      <c r="I20">
        <f ca="1">IFERROR(__xludf.DUMMYFUNCTION("""COMPUTED_VALUE"""),1)</f>
        <v>1</v>
      </c>
      <c r="J20">
        <f ca="1">IFERROR(__xludf.DUMMYFUNCTION("""COMPUTED_VALUE"""),0)</f>
        <v>0</v>
      </c>
      <c r="K20">
        <f ca="1">IFERROR(__xludf.DUMMYFUNCTION("""COMPUTED_VALUE"""),1)</f>
        <v>1</v>
      </c>
      <c r="L20">
        <f ca="1">IFERROR(__xludf.DUMMYFUNCTION("""COMPUTED_VALUE"""),1)</f>
        <v>1</v>
      </c>
      <c r="M20">
        <f ca="1">IFERROR(__xludf.DUMMYFUNCTION("""COMPUTED_VALUE"""),1)</f>
        <v>1</v>
      </c>
      <c r="N20">
        <f ca="1">IFERROR(__xludf.DUMMYFUNCTION("""COMPUTED_VALUE"""),1)</f>
        <v>1</v>
      </c>
      <c r="O20">
        <f ca="1">IFERROR(__xludf.DUMMYFUNCTION("""COMPUTED_VALUE"""),1)</f>
        <v>1</v>
      </c>
      <c r="P20">
        <f ca="1">IFERROR(__xludf.DUMMYFUNCTION("""COMPUTED_VALUE"""),1)</f>
        <v>1</v>
      </c>
      <c r="Q20">
        <f ca="1">IFERROR(__xludf.DUMMYFUNCTION("""COMPUTED_VALUE"""),11)</f>
        <v>11</v>
      </c>
      <c r="R20">
        <f ca="1">IFERROR(__xludf.DUMMYFUNCTION("""COMPUTED_VALUE"""),39)</f>
        <v>39</v>
      </c>
      <c r="S20">
        <f ca="1">IFERROR(__xludf.DUMMYFUNCTION("""COMPUTED_VALUE"""),488)</f>
        <v>488</v>
      </c>
    </row>
    <row r="21" spans="1:19" x14ac:dyDescent="0.2">
      <c r="A21" t="str">
        <f ca="1">IFERROR(__xludf.DUMMYFUNCTION("""COMPUTED_VALUE"""),"X-promt")</f>
        <v>X-promt</v>
      </c>
      <c r="B21" t="str">
        <f ca="1">IFERROR(__xludf.DUMMYFUNCTION("""COMPUTED_VALUE"""),"Рига")</f>
        <v>Рига</v>
      </c>
      <c r="C21">
        <f ca="1">IFERROR(__xludf.DUMMYFUNCTION("""COMPUTED_VALUE"""),4)</f>
        <v>4</v>
      </c>
      <c r="D21">
        <f ca="1">IFERROR(__xludf.DUMMYFUNCTION("""COMPUTED_VALUE"""),20)</f>
        <v>20</v>
      </c>
      <c r="E21">
        <f ca="1">IFERROR(__xludf.DUMMYFUNCTION("""COMPUTED_VALUE"""),1)</f>
        <v>1</v>
      </c>
      <c r="F21">
        <f ca="1">IFERROR(__xludf.DUMMYFUNCTION("""COMPUTED_VALUE"""),1)</f>
        <v>1</v>
      </c>
      <c r="G21">
        <f ca="1">IFERROR(__xludf.DUMMYFUNCTION("""COMPUTED_VALUE"""),1)</f>
        <v>1</v>
      </c>
      <c r="H21">
        <f ca="1">IFERROR(__xludf.DUMMYFUNCTION("""COMPUTED_VALUE"""),1)</f>
        <v>1</v>
      </c>
      <c r="I21">
        <f ca="1">IFERROR(__xludf.DUMMYFUNCTION("""COMPUTED_VALUE"""),1)</f>
        <v>1</v>
      </c>
      <c r="J21">
        <f ca="1">IFERROR(__xludf.DUMMYFUNCTION("""COMPUTED_VALUE"""),1)</f>
        <v>1</v>
      </c>
      <c r="K21">
        <f ca="1">IFERROR(__xludf.DUMMYFUNCTION("""COMPUTED_VALUE"""),0)</f>
        <v>0</v>
      </c>
      <c r="L21">
        <f ca="1">IFERROR(__xludf.DUMMYFUNCTION("""COMPUTED_VALUE"""),1)</f>
        <v>1</v>
      </c>
      <c r="M21">
        <f ca="1">IFERROR(__xludf.DUMMYFUNCTION("""COMPUTED_VALUE"""),1)</f>
        <v>1</v>
      </c>
      <c r="N21">
        <f ca="1">IFERROR(__xludf.DUMMYFUNCTION("""COMPUTED_VALUE"""),1)</f>
        <v>1</v>
      </c>
      <c r="O21">
        <f ca="1">IFERROR(__xludf.DUMMYFUNCTION("""COMPUTED_VALUE"""),1)</f>
        <v>1</v>
      </c>
      <c r="P21">
        <f ca="1">IFERROR(__xludf.DUMMYFUNCTION("""COMPUTED_VALUE"""),1)</f>
        <v>1</v>
      </c>
      <c r="Q21">
        <f ca="1">IFERROR(__xludf.DUMMYFUNCTION("""COMPUTED_VALUE"""),11)</f>
        <v>11</v>
      </c>
      <c r="R21">
        <f ca="1">IFERROR(__xludf.DUMMYFUNCTION("""COMPUTED_VALUE"""),35)</f>
        <v>35</v>
      </c>
      <c r="S21">
        <f ca="1">IFERROR(__xludf.DUMMYFUNCTION("""COMPUTED_VALUE"""),380)</f>
        <v>380</v>
      </c>
    </row>
    <row r="22" spans="1:19" x14ac:dyDescent="0.2">
      <c r="A22" t="str">
        <f ca="1">IFERROR(__xludf.DUMMYFUNCTION("""COMPUTED_VALUE"""),"Большая команда")</f>
        <v>Большая команда</v>
      </c>
      <c r="B22" t="str">
        <f ca="1">IFERROR(__xludf.DUMMYFUNCTION("""COMPUTED_VALUE"""),"Карлсруэ")</f>
        <v>Карлсруэ</v>
      </c>
      <c r="C22">
        <f ca="1">IFERROR(__xludf.DUMMYFUNCTION("""COMPUTED_VALUE"""),4)</f>
        <v>4</v>
      </c>
      <c r="D22">
        <f ca="1">IFERROR(__xludf.DUMMYFUNCTION("""COMPUTED_VALUE"""),21)</f>
        <v>21</v>
      </c>
      <c r="E22">
        <f ca="1">IFERROR(__xludf.DUMMYFUNCTION("""COMPUTED_VALUE"""),1)</f>
        <v>1</v>
      </c>
      <c r="F22">
        <f ca="1">IFERROR(__xludf.DUMMYFUNCTION("""COMPUTED_VALUE"""),1)</f>
        <v>1</v>
      </c>
      <c r="G22">
        <f ca="1">IFERROR(__xludf.DUMMYFUNCTION("""COMPUTED_VALUE"""),0)</f>
        <v>0</v>
      </c>
      <c r="H22">
        <f ca="1">IFERROR(__xludf.DUMMYFUNCTION("""COMPUTED_VALUE"""),0)</f>
        <v>0</v>
      </c>
      <c r="I22">
        <f ca="1">IFERROR(__xludf.DUMMYFUNCTION("""COMPUTED_VALUE"""),1)</f>
        <v>1</v>
      </c>
      <c r="J22">
        <f ca="1">IFERROR(__xludf.DUMMYFUNCTION("""COMPUTED_VALUE"""),0)</f>
        <v>0</v>
      </c>
      <c r="K22">
        <f ca="1">IFERROR(__xludf.DUMMYFUNCTION("""COMPUTED_VALUE"""),0)</f>
        <v>0</v>
      </c>
      <c r="L22">
        <f ca="1">IFERROR(__xludf.DUMMYFUNCTION("""COMPUTED_VALUE"""),0)</f>
        <v>0</v>
      </c>
      <c r="M22">
        <f ca="1">IFERROR(__xludf.DUMMYFUNCTION("""COMPUTED_VALUE"""),1)</f>
        <v>1</v>
      </c>
      <c r="N22">
        <f ca="1">IFERROR(__xludf.DUMMYFUNCTION("""COMPUTED_VALUE"""),1)</f>
        <v>1</v>
      </c>
      <c r="O22">
        <f ca="1">IFERROR(__xludf.DUMMYFUNCTION("""COMPUTED_VALUE"""),1)</f>
        <v>1</v>
      </c>
      <c r="P22">
        <f ca="1">IFERROR(__xludf.DUMMYFUNCTION("""COMPUTED_VALUE"""),1)</f>
        <v>1</v>
      </c>
      <c r="Q22">
        <f ca="1">IFERROR(__xludf.DUMMYFUNCTION("""COMPUTED_VALUE"""),7)</f>
        <v>7</v>
      </c>
      <c r="R22">
        <f ca="1">IFERROR(__xludf.DUMMYFUNCTION("""COMPUTED_VALUE"""),29)</f>
        <v>29</v>
      </c>
      <c r="S22">
        <f ca="1">IFERROR(__xludf.DUMMYFUNCTION("""COMPUTED_VALUE"""),281)</f>
        <v>281</v>
      </c>
    </row>
    <row r="23" spans="1:19" x14ac:dyDescent="0.2">
      <c r="A23" t="str">
        <f ca="1">IFERROR(__xludf.DUMMYFUNCTION("""COMPUTED_VALUE"""),"Так получилось")</f>
        <v>Так получилось</v>
      </c>
      <c r="B23" t="str">
        <f ca="1">IFERROR(__xludf.DUMMYFUNCTION("""COMPUTED_VALUE"""),"Дюссельдорф")</f>
        <v>Дюссельдорф</v>
      </c>
      <c r="C23">
        <f ca="1">IFERROR(__xludf.DUMMYFUNCTION("""COMPUTED_VALUE"""),4)</f>
        <v>4</v>
      </c>
      <c r="D23">
        <f ca="1">IFERROR(__xludf.DUMMYFUNCTION("""COMPUTED_VALUE"""),22)</f>
        <v>22</v>
      </c>
      <c r="E23">
        <f ca="1">IFERROR(__xludf.DUMMYFUNCTION("""COMPUTED_VALUE"""),1)</f>
        <v>1</v>
      </c>
      <c r="F23">
        <f ca="1">IFERROR(__xludf.DUMMYFUNCTION("""COMPUTED_VALUE"""),1)</f>
        <v>1</v>
      </c>
      <c r="G23">
        <f ca="1">IFERROR(__xludf.DUMMYFUNCTION("""COMPUTED_VALUE"""),1)</f>
        <v>1</v>
      </c>
      <c r="H23">
        <f ca="1">IFERROR(__xludf.DUMMYFUNCTION("""COMPUTED_VALUE"""),0)</f>
        <v>0</v>
      </c>
      <c r="I23">
        <f ca="1">IFERROR(__xludf.DUMMYFUNCTION("""COMPUTED_VALUE"""),1)</f>
        <v>1</v>
      </c>
      <c r="J23">
        <f ca="1">IFERROR(__xludf.DUMMYFUNCTION("""COMPUTED_VALUE"""),0)</f>
        <v>0</v>
      </c>
      <c r="K23">
        <f ca="1">IFERROR(__xludf.DUMMYFUNCTION("""COMPUTED_VALUE"""),0)</f>
        <v>0</v>
      </c>
      <c r="L23">
        <f ca="1">IFERROR(__xludf.DUMMYFUNCTION("""COMPUTED_VALUE"""),1)</f>
        <v>1</v>
      </c>
      <c r="M23">
        <f ca="1">IFERROR(__xludf.DUMMYFUNCTION("""COMPUTED_VALUE"""),0)</f>
        <v>0</v>
      </c>
      <c r="N23">
        <f ca="1">IFERROR(__xludf.DUMMYFUNCTION("""COMPUTED_VALUE"""),0)</f>
        <v>0</v>
      </c>
      <c r="O23">
        <f ca="1">IFERROR(__xludf.DUMMYFUNCTION("""COMPUTED_VALUE"""),1)</f>
        <v>1</v>
      </c>
      <c r="P23">
        <f ca="1">IFERROR(__xludf.DUMMYFUNCTION("""COMPUTED_VALUE"""),1)</f>
        <v>1</v>
      </c>
      <c r="Q23">
        <f ca="1">IFERROR(__xludf.DUMMYFUNCTION("""COMPUTED_VALUE"""),7)</f>
        <v>7</v>
      </c>
      <c r="R23">
        <f ca="1">IFERROR(__xludf.DUMMYFUNCTION("""COMPUTED_VALUE"""),22)</f>
        <v>22</v>
      </c>
      <c r="S23">
        <f ca="1">IFERROR(__xludf.DUMMYFUNCTION("""COMPUTED_VALUE"""),151)</f>
        <v>151</v>
      </c>
    </row>
    <row r="24" spans="1:19" x14ac:dyDescent="0.2">
      <c r="A24" t="str">
        <f ca="1">IFERROR(__xludf.DUMMYFUNCTION("""COMPUTED_VALUE"""),"Savage")</f>
        <v>Savage</v>
      </c>
      <c r="B24" t="str">
        <f ca="1">IFERROR(__xludf.DUMMYFUNCTION("""COMPUTED_VALUE"""),"Кишинев")</f>
        <v>Кишинев</v>
      </c>
      <c r="C24">
        <f ca="1">IFERROR(__xludf.DUMMYFUNCTION("""COMPUTED_VALUE"""),4)</f>
        <v>4</v>
      </c>
      <c r="D24">
        <f ca="1">IFERROR(__xludf.DUMMYFUNCTION("""COMPUTED_VALUE"""),23)</f>
        <v>23</v>
      </c>
      <c r="E24">
        <f ca="1">IFERROR(__xludf.DUMMYFUNCTION("""COMPUTED_VALUE"""),1)</f>
        <v>1</v>
      </c>
      <c r="F24">
        <f ca="1">IFERROR(__xludf.DUMMYFUNCTION("""COMPUTED_VALUE"""),1)</f>
        <v>1</v>
      </c>
      <c r="G24">
        <f ca="1">IFERROR(__xludf.DUMMYFUNCTION("""COMPUTED_VALUE"""),1)</f>
        <v>1</v>
      </c>
      <c r="H24">
        <f ca="1">IFERROR(__xludf.DUMMYFUNCTION("""COMPUTED_VALUE"""),0)</f>
        <v>0</v>
      </c>
      <c r="I24">
        <f ca="1">IFERROR(__xludf.DUMMYFUNCTION("""COMPUTED_VALUE"""),1)</f>
        <v>1</v>
      </c>
      <c r="J24">
        <f ca="1">IFERROR(__xludf.DUMMYFUNCTION("""COMPUTED_VALUE"""),0)</f>
        <v>0</v>
      </c>
      <c r="K24">
        <f ca="1">IFERROR(__xludf.DUMMYFUNCTION("""COMPUTED_VALUE"""),0)</f>
        <v>0</v>
      </c>
      <c r="L24">
        <f ca="1">IFERROR(__xludf.DUMMYFUNCTION("""COMPUTED_VALUE"""),1)</f>
        <v>1</v>
      </c>
      <c r="M24">
        <f ca="1">IFERROR(__xludf.DUMMYFUNCTION("""COMPUTED_VALUE"""),0)</f>
        <v>0</v>
      </c>
      <c r="N24">
        <f ca="1">IFERROR(__xludf.DUMMYFUNCTION("""COMPUTED_VALUE"""),0)</f>
        <v>0</v>
      </c>
      <c r="O24">
        <f ca="1">IFERROR(__xludf.DUMMYFUNCTION("""COMPUTED_VALUE"""),1)</f>
        <v>1</v>
      </c>
      <c r="P24">
        <f ca="1">IFERROR(__xludf.DUMMYFUNCTION("""COMPUTED_VALUE"""),1)</f>
        <v>1</v>
      </c>
      <c r="Q24">
        <f ca="1">IFERROR(__xludf.DUMMYFUNCTION("""COMPUTED_VALUE"""),7)</f>
        <v>7</v>
      </c>
      <c r="R24">
        <f ca="1">IFERROR(__xludf.DUMMYFUNCTION("""COMPUTED_VALUE"""),29)</f>
        <v>29</v>
      </c>
      <c r="S24">
        <f ca="1">IFERROR(__xludf.DUMMYFUNCTION("""COMPUTED_VALUE"""),262)</f>
        <v>262</v>
      </c>
    </row>
    <row r="25" spans="1:19" x14ac:dyDescent="0.2">
      <c r="A25" t="str">
        <f ca="1">IFERROR(__xludf.DUMMYFUNCTION("""COMPUTED_VALUE"""),"Пурурум")</f>
        <v>Пурурум</v>
      </c>
      <c r="B25" t="str">
        <f ca="1">IFERROR(__xludf.DUMMYFUNCTION("""COMPUTED_VALUE"""),"Нюрнберг")</f>
        <v>Нюрнберг</v>
      </c>
      <c r="C25">
        <f ca="1">IFERROR(__xludf.DUMMYFUNCTION("""COMPUTED_VALUE"""),4)</f>
        <v>4</v>
      </c>
      <c r="D25">
        <f ca="1">IFERROR(__xludf.DUMMYFUNCTION("""COMPUTED_VALUE"""),24)</f>
        <v>24</v>
      </c>
      <c r="E25">
        <f ca="1">IFERROR(__xludf.DUMMYFUNCTION("""COMPUTED_VALUE"""),1)</f>
        <v>1</v>
      </c>
      <c r="F25">
        <f ca="1">IFERROR(__xludf.DUMMYFUNCTION("""COMPUTED_VALUE"""),1)</f>
        <v>1</v>
      </c>
      <c r="G25">
        <f ca="1">IFERROR(__xludf.DUMMYFUNCTION("""COMPUTED_VALUE"""),0)</f>
        <v>0</v>
      </c>
      <c r="H25">
        <f ca="1">IFERROR(__xludf.DUMMYFUNCTION("""COMPUTED_VALUE"""),1)</f>
        <v>1</v>
      </c>
      <c r="I25">
        <f ca="1">IFERROR(__xludf.DUMMYFUNCTION("""COMPUTED_VALUE"""),1)</f>
        <v>1</v>
      </c>
      <c r="J25">
        <f ca="1">IFERROR(__xludf.DUMMYFUNCTION("""COMPUTED_VALUE"""),0)</f>
        <v>0</v>
      </c>
      <c r="K25">
        <f ca="1">IFERROR(__xludf.DUMMYFUNCTION("""COMPUTED_VALUE"""),0)</f>
        <v>0</v>
      </c>
      <c r="L25">
        <f ca="1">IFERROR(__xludf.DUMMYFUNCTION("""COMPUTED_VALUE"""),1)</f>
        <v>1</v>
      </c>
      <c r="M25">
        <f ca="1">IFERROR(__xludf.DUMMYFUNCTION("""COMPUTED_VALUE"""),1)</f>
        <v>1</v>
      </c>
      <c r="N25">
        <f ca="1">IFERROR(__xludf.DUMMYFUNCTION("""COMPUTED_VALUE"""),0)</f>
        <v>0</v>
      </c>
      <c r="O25">
        <f ca="1">IFERROR(__xludf.DUMMYFUNCTION("""COMPUTED_VALUE"""),1)</f>
        <v>1</v>
      </c>
      <c r="P25">
        <f ca="1">IFERROR(__xludf.DUMMYFUNCTION("""COMPUTED_VALUE"""),1)</f>
        <v>1</v>
      </c>
      <c r="Q25">
        <f ca="1">IFERROR(__xludf.DUMMYFUNCTION("""COMPUTED_VALUE"""),8)</f>
        <v>8</v>
      </c>
      <c r="R25">
        <f ca="1">IFERROR(__xludf.DUMMYFUNCTION("""COMPUTED_VALUE"""),29)</f>
        <v>29</v>
      </c>
      <c r="S25">
        <f ca="1">IFERROR(__xludf.DUMMYFUNCTION("""COMPUTED_VALUE"""),265)</f>
        <v>265</v>
      </c>
    </row>
    <row r="26" spans="1:19" x14ac:dyDescent="0.2">
      <c r="A26" t="str">
        <f ca="1">IFERROR(__xludf.DUMMYFUNCTION("""COMPUTED_VALUE"""),"Закон Этлиба")</f>
        <v>Закон Этлиба</v>
      </c>
      <c r="B26" t="str">
        <f ca="1">IFERROR(__xludf.DUMMYFUNCTION("""COMPUTED_VALUE"""),"Таллинн ")</f>
        <v xml:space="preserve">Таллинн </v>
      </c>
      <c r="C26">
        <f ca="1">IFERROR(__xludf.DUMMYFUNCTION("""COMPUTED_VALUE"""),4)</f>
        <v>4</v>
      </c>
      <c r="D26">
        <f ca="1">IFERROR(__xludf.DUMMYFUNCTION("""COMPUTED_VALUE"""),25)</f>
        <v>25</v>
      </c>
      <c r="E26">
        <f ca="1">IFERROR(__xludf.DUMMYFUNCTION("""COMPUTED_VALUE"""),1)</f>
        <v>1</v>
      </c>
      <c r="F26">
        <f ca="1">IFERROR(__xludf.DUMMYFUNCTION("""COMPUTED_VALUE"""),1)</f>
        <v>1</v>
      </c>
      <c r="G26">
        <f ca="1">IFERROR(__xludf.DUMMYFUNCTION("""COMPUTED_VALUE"""),1)</f>
        <v>1</v>
      </c>
      <c r="H26">
        <f ca="1">IFERROR(__xludf.DUMMYFUNCTION("""COMPUTED_VALUE"""),1)</f>
        <v>1</v>
      </c>
      <c r="I26">
        <f ca="1">IFERROR(__xludf.DUMMYFUNCTION("""COMPUTED_VALUE"""),0)</f>
        <v>0</v>
      </c>
      <c r="J26">
        <f ca="1">IFERROR(__xludf.DUMMYFUNCTION("""COMPUTED_VALUE"""),0)</f>
        <v>0</v>
      </c>
      <c r="K26">
        <f ca="1">IFERROR(__xludf.DUMMYFUNCTION("""COMPUTED_VALUE"""),0)</f>
        <v>0</v>
      </c>
      <c r="L26">
        <f ca="1">IFERROR(__xludf.DUMMYFUNCTION("""COMPUTED_VALUE"""),1)</f>
        <v>1</v>
      </c>
      <c r="M26">
        <f ca="1">IFERROR(__xludf.DUMMYFUNCTION("""COMPUTED_VALUE"""),1)</f>
        <v>1</v>
      </c>
      <c r="N26">
        <f ca="1">IFERROR(__xludf.DUMMYFUNCTION("""COMPUTED_VALUE"""),0)</f>
        <v>0</v>
      </c>
      <c r="O26">
        <f ca="1">IFERROR(__xludf.DUMMYFUNCTION("""COMPUTED_VALUE"""),1)</f>
        <v>1</v>
      </c>
      <c r="P26">
        <f ca="1">IFERROR(__xludf.DUMMYFUNCTION("""COMPUTED_VALUE"""),1)</f>
        <v>1</v>
      </c>
      <c r="Q26">
        <f ca="1">IFERROR(__xludf.DUMMYFUNCTION("""COMPUTED_VALUE"""),8)</f>
        <v>8</v>
      </c>
      <c r="R26">
        <f ca="1">IFERROR(__xludf.DUMMYFUNCTION("""COMPUTED_VALUE"""),34)</f>
        <v>34</v>
      </c>
      <c r="S26">
        <f ca="1">IFERROR(__xludf.DUMMYFUNCTION("""COMPUTED_VALUE"""),375)</f>
        <v>375</v>
      </c>
    </row>
    <row r="27" spans="1:19" x14ac:dyDescent="0.2">
      <c r="A27" t="str">
        <f ca="1">IFERROR(__xludf.DUMMYFUNCTION("""COMPUTED_VALUE"""),"Проверено")</f>
        <v>Проверено</v>
      </c>
      <c r="B27" t="str">
        <f ca="1">IFERROR(__xludf.DUMMYFUNCTION("""COMPUTED_VALUE"""),"сборная")</f>
        <v>сборная</v>
      </c>
      <c r="C27">
        <f ca="1">IFERROR(__xludf.DUMMYFUNCTION("""COMPUTED_VALUE"""),4)</f>
        <v>4</v>
      </c>
      <c r="D27">
        <f ca="1">IFERROR(__xludf.DUMMYFUNCTION("""COMPUTED_VALUE"""),26)</f>
        <v>26</v>
      </c>
      <c r="E27">
        <f ca="1">IFERROR(__xludf.DUMMYFUNCTION("""COMPUTED_VALUE"""),1)</f>
        <v>1</v>
      </c>
      <c r="F27">
        <f ca="1">IFERROR(__xludf.DUMMYFUNCTION("""COMPUTED_VALUE"""),1)</f>
        <v>1</v>
      </c>
      <c r="G27">
        <f ca="1">IFERROR(__xludf.DUMMYFUNCTION("""COMPUTED_VALUE"""),1)</f>
        <v>1</v>
      </c>
      <c r="H27">
        <f ca="1">IFERROR(__xludf.DUMMYFUNCTION("""COMPUTED_VALUE"""),0)</f>
        <v>0</v>
      </c>
      <c r="I27">
        <f ca="1">IFERROR(__xludf.DUMMYFUNCTION("""COMPUTED_VALUE"""),1)</f>
        <v>1</v>
      </c>
      <c r="J27">
        <f ca="1">IFERROR(__xludf.DUMMYFUNCTION("""COMPUTED_VALUE"""),1)</f>
        <v>1</v>
      </c>
      <c r="K27">
        <f ca="1">IFERROR(__xludf.DUMMYFUNCTION("""COMPUTED_VALUE"""),0)</f>
        <v>0</v>
      </c>
      <c r="L27">
        <f ca="1">IFERROR(__xludf.DUMMYFUNCTION("""COMPUTED_VALUE"""),0)</f>
        <v>0</v>
      </c>
      <c r="M27">
        <f ca="1">IFERROR(__xludf.DUMMYFUNCTION("""COMPUTED_VALUE"""),1)</f>
        <v>1</v>
      </c>
      <c r="N27">
        <f ca="1">IFERROR(__xludf.DUMMYFUNCTION("""COMPUTED_VALUE"""),0)</f>
        <v>0</v>
      </c>
      <c r="O27">
        <f ca="1">IFERROR(__xludf.DUMMYFUNCTION("""COMPUTED_VALUE"""),1)</f>
        <v>1</v>
      </c>
      <c r="P27">
        <f ca="1">IFERROR(__xludf.DUMMYFUNCTION("""COMPUTED_VALUE"""),1)</f>
        <v>1</v>
      </c>
      <c r="Q27">
        <f ca="1">IFERROR(__xludf.DUMMYFUNCTION("""COMPUTED_VALUE"""),8)</f>
        <v>8</v>
      </c>
      <c r="R27">
        <f ca="1">IFERROR(__xludf.DUMMYFUNCTION("""COMPUTED_VALUE"""),32)</f>
        <v>32</v>
      </c>
      <c r="S27">
        <f ca="1">IFERROR(__xludf.DUMMYFUNCTION("""COMPUTED_VALUE"""),327)</f>
        <v>327</v>
      </c>
    </row>
    <row r="28" spans="1:19" x14ac:dyDescent="0.2">
      <c r="A28" t="str">
        <f ca="1">IFERROR(__xludf.DUMMYFUNCTION("""COMPUTED_VALUE"""),"Игрунки")</f>
        <v>Игрунки</v>
      </c>
      <c r="B28" t="str">
        <f ca="1">IFERROR(__xludf.DUMMYFUNCTION("""COMPUTED_VALUE"""),"сборная")</f>
        <v>сборная</v>
      </c>
      <c r="C28">
        <f ca="1">IFERROR(__xludf.DUMMYFUNCTION("""COMPUTED_VALUE"""),4)</f>
        <v>4</v>
      </c>
      <c r="D28">
        <f ca="1">IFERROR(__xludf.DUMMYFUNCTION("""COMPUTED_VALUE"""),27)</f>
        <v>27</v>
      </c>
      <c r="E28">
        <f ca="1">IFERROR(__xludf.DUMMYFUNCTION("""COMPUTED_VALUE"""),1)</f>
        <v>1</v>
      </c>
      <c r="F28">
        <f ca="1">IFERROR(__xludf.DUMMYFUNCTION("""COMPUTED_VALUE"""),1)</f>
        <v>1</v>
      </c>
      <c r="G28">
        <f ca="1">IFERROR(__xludf.DUMMYFUNCTION("""COMPUTED_VALUE"""),0)</f>
        <v>0</v>
      </c>
      <c r="H28">
        <f ca="1">IFERROR(__xludf.DUMMYFUNCTION("""COMPUTED_VALUE"""),0)</f>
        <v>0</v>
      </c>
      <c r="I28">
        <f ca="1">IFERROR(__xludf.DUMMYFUNCTION("""COMPUTED_VALUE"""),0)</f>
        <v>0</v>
      </c>
      <c r="J28">
        <f ca="1">IFERROR(__xludf.DUMMYFUNCTION("""COMPUTED_VALUE"""),1)</f>
        <v>1</v>
      </c>
      <c r="K28">
        <f ca="1">IFERROR(__xludf.DUMMYFUNCTION("""COMPUTED_VALUE"""),0)</f>
        <v>0</v>
      </c>
      <c r="L28">
        <f ca="1">IFERROR(__xludf.DUMMYFUNCTION("""COMPUTED_VALUE"""),1)</f>
        <v>1</v>
      </c>
      <c r="M28">
        <f ca="1">IFERROR(__xludf.DUMMYFUNCTION("""COMPUTED_VALUE"""),1)</f>
        <v>1</v>
      </c>
      <c r="N28">
        <f ca="1">IFERROR(__xludf.DUMMYFUNCTION("""COMPUTED_VALUE"""),1)</f>
        <v>1</v>
      </c>
      <c r="O28">
        <f ca="1">IFERROR(__xludf.DUMMYFUNCTION("""COMPUTED_VALUE"""),1)</f>
        <v>1</v>
      </c>
      <c r="P28">
        <f ca="1">IFERROR(__xludf.DUMMYFUNCTION("""COMPUTED_VALUE"""),1)</f>
        <v>1</v>
      </c>
      <c r="Q28">
        <f ca="1">IFERROR(__xludf.DUMMYFUNCTION("""COMPUTED_VALUE"""),8)</f>
        <v>8</v>
      </c>
      <c r="R28">
        <f ca="1">IFERROR(__xludf.DUMMYFUNCTION("""COMPUTED_VALUE"""),34)</f>
        <v>34</v>
      </c>
      <c r="S28">
        <f ca="1">IFERROR(__xludf.DUMMYFUNCTION("""COMPUTED_VALUE"""),347)</f>
        <v>347</v>
      </c>
    </row>
    <row r="29" spans="1:19" x14ac:dyDescent="0.2">
      <c r="A29" t="str">
        <f ca="1">IFERROR(__xludf.DUMMYFUNCTION("""COMPUTED_VALUE"""),"Бесславные Краснолюдки")</f>
        <v>Бесславные Краснолюдки</v>
      </c>
      <c r="B29" t="str">
        <f ca="1">IFERROR(__xludf.DUMMYFUNCTION("""COMPUTED_VALUE"""),"Вроцлав")</f>
        <v>Вроцлав</v>
      </c>
      <c r="C29">
        <f ca="1">IFERROR(__xludf.DUMMYFUNCTION("""COMPUTED_VALUE"""),4)</f>
        <v>4</v>
      </c>
      <c r="D29">
        <f ca="1">IFERROR(__xludf.DUMMYFUNCTION("""COMPUTED_VALUE"""),28)</f>
        <v>28</v>
      </c>
      <c r="E29">
        <f ca="1">IFERROR(__xludf.DUMMYFUNCTION("""COMPUTED_VALUE"""),1)</f>
        <v>1</v>
      </c>
      <c r="F29">
        <f ca="1">IFERROR(__xludf.DUMMYFUNCTION("""COMPUTED_VALUE"""),1)</f>
        <v>1</v>
      </c>
      <c r="G29">
        <f ca="1">IFERROR(__xludf.DUMMYFUNCTION("""COMPUTED_VALUE"""),1)</f>
        <v>1</v>
      </c>
      <c r="H29">
        <f ca="1">IFERROR(__xludf.DUMMYFUNCTION("""COMPUTED_VALUE"""),0)</f>
        <v>0</v>
      </c>
      <c r="I29">
        <f ca="1">IFERROR(__xludf.DUMMYFUNCTION("""COMPUTED_VALUE"""),0)</f>
        <v>0</v>
      </c>
      <c r="J29">
        <f ca="1">IFERROR(__xludf.DUMMYFUNCTION("""COMPUTED_VALUE"""),0)</f>
        <v>0</v>
      </c>
      <c r="K29">
        <f ca="1">IFERROR(__xludf.DUMMYFUNCTION("""COMPUTED_VALUE"""),0)</f>
        <v>0</v>
      </c>
      <c r="L29">
        <f ca="1">IFERROR(__xludf.DUMMYFUNCTION("""COMPUTED_VALUE"""),0)</f>
        <v>0</v>
      </c>
      <c r="M29">
        <f ca="1">IFERROR(__xludf.DUMMYFUNCTION("""COMPUTED_VALUE"""),1)</f>
        <v>1</v>
      </c>
      <c r="N29">
        <f ca="1">IFERROR(__xludf.DUMMYFUNCTION("""COMPUTED_VALUE"""),0)</f>
        <v>0</v>
      </c>
      <c r="O29">
        <f ca="1">IFERROR(__xludf.DUMMYFUNCTION("""COMPUTED_VALUE"""),1)</f>
        <v>1</v>
      </c>
      <c r="P29">
        <f ca="1">IFERROR(__xludf.DUMMYFUNCTION("""COMPUTED_VALUE"""),1)</f>
        <v>1</v>
      </c>
      <c r="Q29">
        <f ca="1">IFERROR(__xludf.DUMMYFUNCTION("""COMPUTED_VALUE"""),6)</f>
        <v>6</v>
      </c>
      <c r="R29">
        <f ca="1">IFERROR(__xludf.DUMMYFUNCTION("""COMPUTED_VALUE"""),28)</f>
        <v>28</v>
      </c>
      <c r="S29">
        <f ca="1">IFERROR(__xludf.DUMMYFUNCTION("""COMPUTED_VALUE"""),287)</f>
        <v>287</v>
      </c>
    </row>
    <row r="30" spans="1:19" x14ac:dyDescent="0.2">
      <c r="A30" t="str">
        <f ca="1">IFERROR(__xludf.DUMMYFUNCTION("""COMPUTED_VALUE"""),"Мы-6")</f>
        <v>Мы-6</v>
      </c>
      <c r="B30" t="str">
        <f ca="1">IFERROR(__xludf.DUMMYFUNCTION("""COMPUTED_VALUE"""),"Хельсинки")</f>
        <v>Хельсинки</v>
      </c>
      <c r="C30">
        <f ca="1">IFERROR(__xludf.DUMMYFUNCTION("""COMPUTED_VALUE"""),4)</f>
        <v>4</v>
      </c>
      <c r="D30">
        <f ca="1">IFERROR(__xludf.DUMMYFUNCTION("""COMPUTED_VALUE"""),29)</f>
        <v>29</v>
      </c>
      <c r="E30">
        <f ca="1">IFERROR(__xludf.DUMMYFUNCTION("""COMPUTED_VALUE"""),1)</f>
        <v>1</v>
      </c>
      <c r="F30">
        <f ca="1">IFERROR(__xludf.DUMMYFUNCTION("""COMPUTED_VALUE"""),0)</f>
        <v>0</v>
      </c>
      <c r="G30">
        <f ca="1">IFERROR(__xludf.DUMMYFUNCTION("""COMPUTED_VALUE"""),1)</f>
        <v>1</v>
      </c>
      <c r="H30">
        <f ca="1">IFERROR(__xludf.DUMMYFUNCTION("""COMPUTED_VALUE"""),0)</f>
        <v>0</v>
      </c>
      <c r="I30">
        <f ca="1">IFERROR(__xludf.DUMMYFUNCTION("""COMPUTED_VALUE"""),0)</f>
        <v>0</v>
      </c>
      <c r="J30">
        <f ca="1">IFERROR(__xludf.DUMMYFUNCTION("""COMPUTED_VALUE"""),0)</f>
        <v>0</v>
      </c>
      <c r="K30">
        <f ca="1">IFERROR(__xludf.DUMMYFUNCTION("""COMPUTED_VALUE"""),0)</f>
        <v>0</v>
      </c>
      <c r="L30">
        <f ca="1">IFERROR(__xludf.DUMMYFUNCTION("""COMPUTED_VALUE"""),0)</f>
        <v>0</v>
      </c>
      <c r="M30">
        <f ca="1">IFERROR(__xludf.DUMMYFUNCTION("""COMPUTED_VALUE"""),0)</f>
        <v>0</v>
      </c>
      <c r="N30">
        <f ca="1">IFERROR(__xludf.DUMMYFUNCTION("""COMPUTED_VALUE"""),1)</f>
        <v>1</v>
      </c>
      <c r="O30">
        <f ca="1">IFERROR(__xludf.DUMMYFUNCTION("""COMPUTED_VALUE"""),1)</f>
        <v>1</v>
      </c>
      <c r="P30">
        <f ca="1">IFERROR(__xludf.DUMMYFUNCTION("""COMPUTED_VALUE"""),0)</f>
        <v>0</v>
      </c>
      <c r="Q30">
        <f ca="1">IFERROR(__xludf.DUMMYFUNCTION("""COMPUTED_VALUE"""),4)</f>
        <v>4</v>
      </c>
      <c r="R30">
        <f ca="1">IFERROR(__xludf.DUMMYFUNCTION("""COMPUTED_VALUE"""),23)</f>
        <v>23</v>
      </c>
      <c r="S30">
        <f ca="1">IFERROR(__xludf.DUMMYFUNCTION("""COMPUTED_VALUE"""),213)</f>
        <v>213</v>
      </c>
    </row>
    <row r="31" spans="1:19" x14ac:dyDescent="0.2">
      <c r="A31" t="str">
        <f ca="1">IFERROR(__xludf.DUMMYFUNCTION("""COMPUTED_VALUE"""),"Polish Space Marines")</f>
        <v>Polish Space Marines</v>
      </c>
      <c r="B31" t="str">
        <f ca="1">IFERROR(__xludf.DUMMYFUNCTION("""COMPUTED_VALUE"""),"Краков")</f>
        <v>Краков</v>
      </c>
      <c r="C31">
        <f ca="1">IFERROR(__xludf.DUMMYFUNCTION("""COMPUTED_VALUE"""),4)</f>
        <v>4</v>
      </c>
      <c r="D31">
        <f ca="1">IFERROR(__xludf.DUMMYFUNCTION("""COMPUTED_VALUE"""),30)</f>
        <v>30</v>
      </c>
      <c r="E31">
        <f ca="1">IFERROR(__xludf.DUMMYFUNCTION("""COMPUTED_VALUE"""),1)</f>
        <v>1</v>
      </c>
      <c r="F31">
        <f ca="1">IFERROR(__xludf.DUMMYFUNCTION("""COMPUTED_VALUE"""),1)</f>
        <v>1</v>
      </c>
      <c r="G31">
        <f ca="1">IFERROR(__xludf.DUMMYFUNCTION("""COMPUTED_VALUE"""),1)</f>
        <v>1</v>
      </c>
      <c r="H31">
        <f ca="1">IFERROR(__xludf.DUMMYFUNCTION("""COMPUTED_VALUE"""),0)</f>
        <v>0</v>
      </c>
      <c r="I31">
        <f ca="1">IFERROR(__xludf.DUMMYFUNCTION("""COMPUTED_VALUE"""),1)</f>
        <v>1</v>
      </c>
      <c r="J31">
        <f ca="1">IFERROR(__xludf.DUMMYFUNCTION("""COMPUTED_VALUE"""),0)</f>
        <v>0</v>
      </c>
      <c r="K31">
        <f ca="1">IFERROR(__xludf.DUMMYFUNCTION("""COMPUTED_VALUE"""),0)</f>
        <v>0</v>
      </c>
      <c r="L31">
        <f ca="1">IFERROR(__xludf.DUMMYFUNCTION("""COMPUTED_VALUE"""),0)</f>
        <v>0</v>
      </c>
      <c r="M31">
        <f ca="1">IFERROR(__xludf.DUMMYFUNCTION("""COMPUTED_VALUE"""),0)</f>
        <v>0</v>
      </c>
      <c r="N31">
        <f ca="1">IFERROR(__xludf.DUMMYFUNCTION("""COMPUTED_VALUE"""),1)</f>
        <v>1</v>
      </c>
      <c r="O31">
        <f ca="1">IFERROR(__xludf.DUMMYFUNCTION("""COMPUTED_VALUE"""),1)</f>
        <v>1</v>
      </c>
      <c r="P31">
        <f ca="1">IFERROR(__xludf.DUMMYFUNCTION("""COMPUTED_VALUE"""),1)</f>
        <v>1</v>
      </c>
      <c r="Q31">
        <f ca="1">IFERROR(__xludf.DUMMYFUNCTION("""COMPUTED_VALUE"""),7)</f>
        <v>7</v>
      </c>
      <c r="R31">
        <f ca="1">IFERROR(__xludf.DUMMYFUNCTION("""COMPUTED_VALUE"""),29)</f>
        <v>29</v>
      </c>
      <c r="S31">
        <f ca="1">IFERROR(__xludf.DUMMYFUNCTION("""COMPUTED_VALUE"""),286)</f>
        <v>286</v>
      </c>
    </row>
    <row r="32" spans="1:19" x14ac:dyDescent="0.2">
      <c r="A32" t="str">
        <f ca="1">IFERROR(__xludf.DUMMYFUNCTION("""COMPUTED_VALUE"""),"Кортизолушка")</f>
        <v>Кортизолушка</v>
      </c>
      <c r="B32" t="str">
        <f ca="1">IFERROR(__xludf.DUMMYFUNCTION("""COMPUTED_VALUE"""),"Берлин")</f>
        <v>Берлин</v>
      </c>
      <c r="C32">
        <f ca="1">IFERROR(__xludf.DUMMYFUNCTION("""COMPUTED_VALUE"""),4)</f>
        <v>4</v>
      </c>
      <c r="D32">
        <f ca="1">IFERROR(__xludf.DUMMYFUNCTION("""COMPUTED_VALUE"""),31)</f>
        <v>31</v>
      </c>
      <c r="E32">
        <f ca="1">IFERROR(__xludf.DUMMYFUNCTION("""COMPUTED_VALUE"""),1)</f>
        <v>1</v>
      </c>
      <c r="F32">
        <f ca="1">IFERROR(__xludf.DUMMYFUNCTION("""COMPUTED_VALUE"""),0)</f>
        <v>0</v>
      </c>
      <c r="G32">
        <f ca="1">IFERROR(__xludf.DUMMYFUNCTION("""COMPUTED_VALUE"""),1)</f>
        <v>1</v>
      </c>
      <c r="H32">
        <f ca="1">IFERROR(__xludf.DUMMYFUNCTION("""COMPUTED_VALUE"""),0)</f>
        <v>0</v>
      </c>
      <c r="I32">
        <f ca="1">IFERROR(__xludf.DUMMYFUNCTION("""COMPUTED_VALUE"""),0)</f>
        <v>0</v>
      </c>
      <c r="J32">
        <f ca="1">IFERROR(__xludf.DUMMYFUNCTION("""COMPUTED_VALUE"""),1)</f>
        <v>1</v>
      </c>
      <c r="K32">
        <f ca="1">IFERROR(__xludf.DUMMYFUNCTION("""COMPUTED_VALUE"""),0)</f>
        <v>0</v>
      </c>
      <c r="L32">
        <f ca="1">IFERROR(__xludf.DUMMYFUNCTION("""COMPUTED_VALUE"""),0)</f>
        <v>0</v>
      </c>
      <c r="M32">
        <f ca="1">IFERROR(__xludf.DUMMYFUNCTION("""COMPUTED_VALUE"""),0)</f>
        <v>0</v>
      </c>
      <c r="N32">
        <f ca="1">IFERROR(__xludf.DUMMYFUNCTION("""COMPUTED_VALUE"""),1)</f>
        <v>1</v>
      </c>
      <c r="O32">
        <f ca="1">IFERROR(__xludf.DUMMYFUNCTION("""COMPUTED_VALUE"""),1)</f>
        <v>1</v>
      </c>
      <c r="P32">
        <f ca="1">IFERROR(__xludf.DUMMYFUNCTION("""COMPUTED_VALUE"""),1)</f>
        <v>1</v>
      </c>
      <c r="Q32">
        <f ca="1">IFERROR(__xludf.DUMMYFUNCTION("""COMPUTED_VALUE"""),6)</f>
        <v>6</v>
      </c>
      <c r="R32">
        <f ca="1">IFERROR(__xludf.DUMMYFUNCTION("""COMPUTED_VALUE"""),28)</f>
        <v>28</v>
      </c>
      <c r="S32">
        <f ca="1">IFERROR(__xludf.DUMMYFUNCTION("""COMPUTED_VALUE"""),247)</f>
        <v>247</v>
      </c>
    </row>
    <row r="33" spans="1:19" x14ac:dyDescent="0.2">
      <c r="A33" t="str">
        <f ca="1">IFERROR(__xludf.DUMMYFUNCTION("""COMPUTED_VALUE"""),"Слишком много знали")</f>
        <v>Слишком много знали</v>
      </c>
      <c r="B33" t="str">
        <f ca="1">IFERROR(__xludf.DUMMYFUNCTION("""COMPUTED_VALUE"""),"Прага")</f>
        <v>Прага</v>
      </c>
      <c r="C33">
        <f ca="1">IFERROR(__xludf.DUMMYFUNCTION("""COMPUTED_VALUE"""),4)</f>
        <v>4</v>
      </c>
      <c r="D33">
        <f ca="1">IFERROR(__xludf.DUMMYFUNCTION("""COMPUTED_VALUE"""),32)</f>
        <v>32</v>
      </c>
      <c r="E33">
        <f ca="1">IFERROR(__xludf.DUMMYFUNCTION("""COMPUTED_VALUE"""),1)</f>
        <v>1</v>
      </c>
      <c r="F33">
        <f ca="1">IFERROR(__xludf.DUMMYFUNCTION("""COMPUTED_VALUE"""),1)</f>
        <v>1</v>
      </c>
      <c r="G33">
        <f ca="1">IFERROR(__xludf.DUMMYFUNCTION("""COMPUTED_VALUE"""),1)</f>
        <v>1</v>
      </c>
      <c r="H33">
        <f ca="1">IFERROR(__xludf.DUMMYFUNCTION("""COMPUTED_VALUE"""),0)</f>
        <v>0</v>
      </c>
      <c r="I33">
        <f ca="1">IFERROR(__xludf.DUMMYFUNCTION("""COMPUTED_VALUE"""),1)</f>
        <v>1</v>
      </c>
      <c r="J33">
        <f ca="1">IFERROR(__xludf.DUMMYFUNCTION("""COMPUTED_VALUE"""),0)</f>
        <v>0</v>
      </c>
      <c r="K33">
        <f ca="1">IFERROR(__xludf.DUMMYFUNCTION("""COMPUTED_VALUE"""),0)</f>
        <v>0</v>
      </c>
      <c r="L33">
        <f ca="1">IFERROR(__xludf.DUMMYFUNCTION("""COMPUTED_VALUE"""),0)</f>
        <v>0</v>
      </c>
      <c r="M33">
        <f ca="1">IFERROR(__xludf.DUMMYFUNCTION("""COMPUTED_VALUE"""),0)</f>
        <v>0</v>
      </c>
      <c r="N33">
        <f ca="1">IFERROR(__xludf.DUMMYFUNCTION("""COMPUTED_VALUE"""),1)</f>
        <v>1</v>
      </c>
      <c r="O33">
        <f ca="1">IFERROR(__xludf.DUMMYFUNCTION("""COMPUTED_VALUE"""),1)</f>
        <v>1</v>
      </c>
      <c r="P33">
        <f ca="1">IFERROR(__xludf.DUMMYFUNCTION("""COMPUTED_VALUE"""),1)</f>
        <v>1</v>
      </c>
      <c r="Q33">
        <f ca="1">IFERROR(__xludf.DUMMYFUNCTION("""COMPUTED_VALUE"""),7)</f>
        <v>7</v>
      </c>
      <c r="R33">
        <f ca="1">IFERROR(__xludf.DUMMYFUNCTION("""COMPUTED_VALUE"""),25)</f>
        <v>25</v>
      </c>
      <c r="S33">
        <f ca="1">IFERROR(__xludf.DUMMYFUNCTION("""COMPUTED_VALUE"""),194)</f>
        <v>194</v>
      </c>
    </row>
    <row r="34" spans="1:19" x14ac:dyDescent="0.2">
      <c r="A34" t="str">
        <f ca="1">IFERROR(__xludf.DUMMYFUNCTION("""COMPUTED_VALUE"""),"Гринфилд, Массачусетс")</f>
        <v>Гринфилд, Массачусетс</v>
      </c>
      <c r="B34" t="str">
        <f ca="1">IFERROR(__xludf.DUMMYFUNCTION("""COMPUTED_VALUE"""),"Берлин")</f>
        <v>Берлин</v>
      </c>
      <c r="C34">
        <f ca="1">IFERROR(__xludf.DUMMYFUNCTION("""COMPUTED_VALUE"""),4)</f>
        <v>4</v>
      </c>
      <c r="D34">
        <f ca="1">IFERROR(__xludf.DUMMYFUNCTION("""COMPUTED_VALUE"""),33)</f>
        <v>33</v>
      </c>
      <c r="E34">
        <f ca="1">IFERROR(__xludf.DUMMYFUNCTION("""COMPUTED_VALUE"""),1)</f>
        <v>1</v>
      </c>
      <c r="F34">
        <f ca="1">IFERROR(__xludf.DUMMYFUNCTION("""COMPUTED_VALUE"""),1)</f>
        <v>1</v>
      </c>
      <c r="G34">
        <f ca="1">IFERROR(__xludf.DUMMYFUNCTION("""COMPUTED_VALUE"""),1)</f>
        <v>1</v>
      </c>
      <c r="H34">
        <f ca="1">IFERROR(__xludf.DUMMYFUNCTION("""COMPUTED_VALUE"""),1)</f>
        <v>1</v>
      </c>
      <c r="I34">
        <f ca="1">IFERROR(__xludf.DUMMYFUNCTION("""COMPUTED_VALUE"""),0)</f>
        <v>0</v>
      </c>
      <c r="J34">
        <f ca="1">IFERROR(__xludf.DUMMYFUNCTION("""COMPUTED_VALUE"""),0)</f>
        <v>0</v>
      </c>
      <c r="K34">
        <f ca="1">IFERROR(__xludf.DUMMYFUNCTION("""COMPUTED_VALUE"""),0)</f>
        <v>0</v>
      </c>
      <c r="L34">
        <f ca="1">IFERROR(__xludf.DUMMYFUNCTION("""COMPUTED_VALUE"""),0)</f>
        <v>0</v>
      </c>
      <c r="M34">
        <f ca="1">IFERROR(__xludf.DUMMYFUNCTION("""COMPUTED_VALUE"""),1)</f>
        <v>1</v>
      </c>
      <c r="N34">
        <f ca="1">IFERROR(__xludf.DUMMYFUNCTION("""COMPUTED_VALUE"""),1)</f>
        <v>1</v>
      </c>
      <c r="O34">
        <f ca="1">IFERROR(__xludf.DUMMYFUNCTION("""COMPUTED_VALUE"""),1)</f>
        <v>1</v>
      </c>
      <c r="P34">
        <f ca="1">IFERROR(__xludf.DUMMYFUNCTION("""COMPUTED_VALUE"""),1)</f>
        <v>1</v>
      </c>
      <c r="Q34">
        <f ca="1">IFERROR(__xludf.DUMMYFUNCTION("""COMPUTED_VALUE"""),8)</f>
        <v>8</v>
      </c>
      <c r="R34">
        <f ca="1">IFERROR(__xludf.DUMMYFUNCTION("""COMPUTED_VALUE"""),34)</f>
        <v>34</v>
      </c>
      <c r="S34">
        <f ca="1">IFERROR(__xludf.DUMMYFUNCTION("""COMPUTED_VALUE"""),324)</f>
        <v>324</v>
      </c>
    </row>
    <row r="35" spans="1:19" x14ac:dyDescent="0.2">
      <c r="A35" t="str">
        <f ca="1">IFERROR(__xludf.DUMMYFUNCTION("""COMPUTED_VALUE"""),"Авось")</f>
        <v>Авось</v>
      </c>
      <c r="B35" t="str">
        <f ca="1">IFERROR(__xludf.DUMMYFUNCTION("""COMPUTED_VALUE"""),"Дортмунд")</f>
        <v>Дортмунд</v>
      </c>
      <c r="C35">
        <f ca="1">IFERROR(__xludf.DUMMYFUNCTION("""COMPUTED_VALUE"""),4)</f>
        <v>4</v>
      </c>
      <c r="D35">
        <f ca="1">IFERROR(__xludf.DUMMYFUNCTION("""COMPUTED_VALUE"""),34)</f>
        <v>34</v>
      </c>
      <c r="E35">
        <f ca="1">IFERROR(__xludf.DUMMYFUNCTION("""COMPUTED_VALUE"""),1)</f>
        <v>1</v>
      </c>
      <c r="F35">
        <f ca="1">IFERROR(__xludf.DUMMYFUNCTION("""COMPUTED_VALUE"""),1)</f>
        <v>1</v>
      </c>
      <c r="G35">
        <f ca="1">IFERROR(__xludf.DUMMYFUNCTION("""COMPUTED_VALUE"""),0)</f>
        <v>0</v>
      </c>
      <c r="H35">
        <f ca="1">IFERROR(__xludf.DUMMYFUNCTION("""COMPUTED_VALUE"""),0)</f>
        <v>0</v>
      </c>
      <c r="I35">
        <f ca="1">IFERROR(__xludf.DUMMYFUNCTION("""COMPUTED_VALUE"""),0)</f>
        <v>0</v>
      </c>
      <c r="J35">
        <f ca="1">IFERROR(__xludf.DUMMYFUNCTION("""COMPUTED_VALUE"""),0)</f>
        <v>0</v>
      </c>
      <c r="K35">
        <f ca="1">IFERROR(__xludf.DUMMYFUNCTION("""COMPUTED_VALUE"""),0)</f>
        <v>0</v>
      </c>
      <c r="L35">
        <f ca="1">IFERROR(__xludf.DUMMYFUNCTION("""COMPUTED_VALUE"""),1)</f>
        <v>1</v>
      </c>
      <c r="M35">
        <f ca="1">IFERROR(__xludf.DUMMYFUNCTION("""COMPUTED_VALUE"""),1)</f>
        <v>1</v>
      </c>
      <c r="N35">
        <f ca="1">IFERROR(__xludf.DUMMYFUNCTION("""COMPUTED_VALUE"""),0)</f>
        <v>0</v>
      </c>
      <c r="O35">
        <f ca="1">IFERROR(__xludf.DUMMYFUNCTION("""COMPUTED_VALUE"""),0)</f>
        <v>0</v>
      </c>
      <c r="P35">
        <f ca="1">IFERROR(__xludf.DUMMYFUNCTION("""COMPUTED_VALUE"""),1)</f>
        <v>1</v>
      </c>
      <c r="Q35">
        <f ca="1">IFERROR(__xludf.DUMMYFUNCTION("""COMPUTED_VALUE"""),5)</f>
        <v>5</v>
      </c>
      <c r="R35">
        <f ca="1">IFERROR(__xludf.DUMMYFUNCTION("""COMPUTED_VALUE"""),26)</f>
        <v>26</v>
      </c>
      <c r="S35">
        <f ca="1">IFERROR(__xludf.DUMMYFUNCTION("""COMPUTED_VALUE"""),283)</f>
        <v>283</v>
      </c>
    </row>
    <row r="36" spans="1:19" x14ac:dyDescent="0.2">
      <c r="A36" t="str">
        <f ca="1">IFERROR(__xludf.DUMMYFUNCTION("""COMPUTED_VALUE"""),"Нетудыхатка")</f>
        <v>Нетудыхатка</v>
      </c>
      <c r="B36" t="str">
        <f ca="1">IFERROR(__xludf.DUMMYFUNCTION("""COMPUTED_VALUE"""),"Нюрнберг ")</f>
        <v xml:space="preserve">Нюрнберг </v>
      </c>
      <c r="C36">
        <f ca="1">IFERROR(__xludf.DUMMYFUNCTION("""COMPUTED_VALUE"""),4)</f>
        <v>4</v>
      </c>
      <c r="D36">
        <f ca="1">IFERROR(__xludf.DUMMYFUNCTION("""COMPUTED_VALUE"""),35)</f>
        <v>35</v>
      </c>
      <c r="E36">
        <f ca="1">IFERROR(__xludf.DUMMYFUNCTION("""COMPUTED_VALUE"""),1)</f>
        <v>1</v>
      </c>
      <c r="F36">
        <f ca="1">IFERROR(__xludf.DUMMYFUNCTION("""COMPUTED_VALUE"""),0)</f>
        <v>0</v>
      </c>
      <c r="G36">
        <f ca="1">IFERROR(__xludf.DUMMYFUNCTION("""COMPUTED_VALUE"""),0)</f>
        <v>0</v>
      </c>
      <c r="H36">
        <f ca="1">IFERROR(__xludf.DUMMYFUNCTION("""COMPUTED_VALUE"""),0)</f>
        <v>0</v>
      </c>
      <c r="I36">
        <f ca="1">IFERROR(__xludf.DUMMYFUNCTION("""COMPUTED_VALUE"""),0)</f>
        <v>0</v>
      </c>
      <c r="J36">
        <f ca="1">IFERROR(__xludf.DUMMYFUNCTION("""COMPUTED_VALUE"""),1)</f>
        <v>1</v>
      </c>
      <c r="K36">
        <f ca="1">IFERROR(__xludf.DUMMYFUNCTION("""COMPUTED_VALUE"""),0)</f>
        <v>0</v>
      </c>
      <c r="L36">
        <f ca="1">IFERROR(__xludf.DUMMYFUNCTION("""COMPUTED_VALUE"""),0)</f>
        <v>0</v>
      </c>
      <c r="M36">
        <f ca="1">IFERROR(__xludf.DUMMYFUNCTION("""COMPUTED_VALUE"""),1)</f>
        <v>1</v>
      </c>
      <c r="N36">
        <f ca="1">IFERROR(__xludf.DUMMYFUNCTION("""COMPUTED_VALUE"""),0)</f>
        <v>0</v>
      </c>
      <c r="O36">
        <f ca="1">IFERROR(__xludf.DUMMYFUNCTION("""COMPUTED_VALUE"""),0)</f>
        <v>0</v>
      </c>
      <c r="P36">
        <f ca="1">IFERROR(__xludf.DUMMYFUNCTION("""COMPUTED_VALUE"""),1)</f>
        <v>1</v>
      </c>
      <c r="Q36">
        <f ca="1">IFERROR(__xludf.DUMMYFUNCTION("""COMPUTED_VALUE"""),4)</f>
        <v>4</v>
      </c>
      <c r="R36">
        <f ca="1">IFERROR(__xludf.DUMMYFUNCTION("""COMPUTED_VALUE"""),18)</f>
        <v>18</v>
      </c>
      <c r="S36">
        <f ca="1">IFERROR(__xludf.DUMMYFUNCTION("""COMPUTED_VALUE"""),145)</f>
        <v>145</v>
      </c>
    </row>
    <row r="37" spans="1:19" x14ac:dyDescent="0.2">
      <c r="A37" t="str">
        <f ca="1">IFERROR(__xludf.DUMMYFUNCTION("""COMPUTED_VALUE"""),"Два слова на букву К")</f>
        <v>Два слова на букву К</v>
      </c>
      <c r="B37" t="str">
        <f ca="1">IFERROR(__xludf.DUMMYFUNCTION("""COMPUTED_VALUE"""),"Мёрфельден-Вальдорф")</f>
        <v>Мёрфельден-Вальдорф</v>
      </c>
      <c r="C37">
        <f ca="1">IFERROR(__xludf.DUMMYFUNCTION("""COMPUTED_VALUE"""),4)</f>
        <v>4</v>
      </c>
      <c r="D37">
        <f ca="1">IFERROR(__xludf.DUMMYFUNCTION("""COMPUTED_VALUE"""),36)</f>
        <v>36</v>
      </c>
      <c r="E37">
        <f ca="1">IFERROR(__xludf.DUMMYFUNCTION("""COMPUTED_VALUE"""),1)</f>
        <v>1</v>
      </c>
      <c r="F37">
        <f ca="1">IFERROR(__xludf.DUMMYFUNCTION("""COMPUTED_VALUE"""),0)</f>
        <v>0</v>
      </c>
      <c r="G37">
        <f ca="1">IFERROR(__xludf.DUMMYFUNCTION("""COMPUTED_VALUE"""),1)</f>
        <v>1</v>
      </c>
      <c r="H37">
        <f ca="1">IFERROR(__xludf.DUMMYFUNCTION("""COMPUTED_VALUE"""),1)</f>
        <v>1</v>
      </c>
      <c r="I37">
        <f ca="1">IFERROR(__xludf.DUMMYFUNCTION("""COMPUTED_VALUE"""),1)</f>
        <v>1</v>
      </c>
      <c r="J37">
        <f ca="1">IFERROR(__xludf.DUMMYFUNCTION("""COMPUTED_VALUE"""),1)</f>
        <v>1</v>
      </c>
      <c r="K37">
        <f ca="1">IFERROR(__xludf.DUMMYFUNCTION("""COMPUTED_VALUE"""),1)</f>
        <v>1</v>
      </c>
      <c r="L37">
        <f ca="1">IFERROR(__xludf.DUMMYFUNCTION("""COMPUTED_VALUE"""),0)</f>
        <v>0</v>
      </c>
      <c r="M37">
        <f ca="1">IFERROR(__xludf.DUMMYFUNCTION("""COMPUTED_VALUE"""),1)</f>
        <v>1</v>
      </c>
      <c r="N37">
        <f ca="1">IFERROR(__xludf.DUMMYFUNCTION("""COMPUTED_VALUE"""),0)</f>
        <v>0</v>
      </c>
      <c r="O37">
        <f ca="1">IFERROR(__xludf.DUMMYFUNCTION("""COMPUTED_VALUE"""),1)</f>
        <v>1</v>
      </c>
      <c r="P37">
        <f ca="1">IFERROR(__xludf.DUMMYFUNCTION("""COMPUTED_VALUE"""),1)</f>
        <v>1</v>
      </c>
      <c r="Q37">
        <f ca="1">IFERROR(__xludf.DUMMYFUNCTION("""COMPUTED_VALUE"""),9)</f>
        <v>9</v>
      </c>
      <c r="R37">
        <f ca="1">IFERROR(__xludf.DUMMYFUNCTION("""COMPUTED_VALUE"""),36)</f>
        <v>36</v>
      </c>
      <c r="S37">
        <f ca="1">IFERROR(__xludf.DUMMYFUNCTION("""COMPUTED_VALUE"""),408)</f>
        <v>408</v>
      </c>
    </row>
    <row r="38" spans="1:19" x14ac:dyDescent="0.2">
      <c r="A38" t="str">
        <f ca="1">IFERROR(__xludf.DUMMYFUNCTION("""COMPUTED_VALUE"""),"Юнона")</f>
        <v>Юнона</v>
      </c>
      <c r="B38" t="str">
        <f ca="1">IFERROR(__xludf.DUMMYFUNCTION("""COMPUTED_VALUE"""),"Дортмунд")</f>
        <v>Дортмунд</v>
      </c>
      <c r="C38">
        <f ca="1">IFERROR(__xludf.DUMMYFUNCTION("""COMPUTED_VALUE"""),4)</f>
        <v>4</v>
      </c>
      <c r="D38">
        <f ca="1">IFERROR(__xludf.DUMMYFUNCTION("""COMPUTED_VALUE"""),37)</f>
        <v>37</v>
      </c>
      <c r="E38">
        <f ca="1">IFERROR(__xludf.DUMMYFUNCTION("""COMPUTED_VALUE"""),0)</f>
        <v>0</v>
      </c>
      <c r="F38">
        <f ca="1">IFERROR(__xludf.DUMMYFUNCTION("""COMPUTED_VALUE"""),0)</f>
        <v>0</v>
      </c>
      <c r="G38">
        <f ca="1">IFERROR(__xludf.DUMMYFUNCTION("""COMPUTED_VALUE"""),1)</f>
        <v>1</v>
      </c>
      <c r="H38">
        <f ca="1">IFERROR(__xludf.DUMMYFUNCTION("""COMPUTED_VALUE"""),0)</f>
        <v>0</v>
      </c>
      <c r="I38">
        <f ca="1">IFERROR(__xludf.DUMMYFUNCTION("""COMPUTED_VALUE"""),1)</f>
        <v>1</v>
      </c>
      <c r="J38">
        <f ca="1">IFERROR(__xludf.DUMMYFUNCTION("""COMPUTED_VALUE"""),0)</f>
        <v>0</v>
      </c>
      <c r="K38">
        <f ca="1">IFERROR(__xludf.DUMMYFUNCTION("""COMPUTED_VALUE"""),0)</f>
        <v>0</v>
      </c>
      <c r="L38">
        <f ca="1">IFERROR(__xludf.DUMMYFUNCTION("""COMPUTED_VALUE"""),0)</f>
        <v>0</v>
      </c>
      <c r="M38">
        <f ca="1">IFERROR(__xludf.DUMMYFUNCTION("""COMPUTED_VALUE"""),1)</f>
        <v>1</v>
      </c>
      <c r="N38">
        <f ca="1">IFERROR(__xludf.DUMMYFUNCTION("""COMPUTED_VALUE"""),0)</f>
        <v>0</v>
      </c>
      <c r="O38">
        <f ca="1">IFERROR(__xludf.DUMMYFUNCTION("""COMPUTED_VALUE"""),1)</f>
        <v>1</v>
      </c>
      <c r="P38">
        <f ca="1">IFERROR(__xludf.DUMMYFUNCTION("""COMPUTED_VALUE"""),0)</f>
        <v>0</v>
      </c>
      <c r="Q38">
        <f ca="1">IFERROR(__xludf.DUMMYFUNCTION("""COMPUTED_VALUE"""),4)</f>
        <v>4</v>
      </c>
      <c r="R38">
        <f ca="1">IFERROR(__xludf.DUMMYFUNCTION("""COMPUTED_VALUE"""),12)</f>
        <v>12</v>
      </c>
      <c r="S38">
        <f ca="1">IFERROR(__xludf.DUMMYFUNCTION("""COMPUTED_VALUE"""),82)</f>
        <v>82</v>
      </c>
    </row>
    <row r="43" spans="1:19" x14ac:dyDescent="0.2">
      <c r="B43" s="1" t="str">
        <f ca="1">IFERROR(__xludf.DUMMYFUNCTION("""COMPUTED_VALUE"""),"Рейтинг")</f>
        <v>Рейтинг</v>
      </c>
      <c r="C43" s="1"/>
      <c r="D43" s="1"/>
      <c r="E43" s="1">
        <f ca="1">IFERROR(__xludf.DUMMYFUNCTION("""COMPUTED_VALUE"""),2)</f>
        <v>2</v>
      </c>
      <c r="F43" s="1">
        <f ca="1">IFERROR(__xludf.DUMMYFUNCTION("""COMPUTED_VALUE"""),7)</f>
        <v>7</v>
      </c>
      <c r="G43" s="1">
        <f ca="1">IFERROR(__xludf.DUMMYFUNCTION("""COMPUTED_VALUE"""),8)</f>
        <v>8</v>
      </c>
      <c r="H43" s="1">
        <f ca="1">IFERROR(__xludf.DUMMYFUNCTION("""COMPUTED_VALUE"""),25)</f>
        <v>25</v>
      </c>
      <c r="I43" s="1">
        <f ca="1">IFERROR(__xludf.DUMMYFUNCTION("""COMPUTED_VALUE"""),15)</f>
        <v>15</v>
      </c>
      <c r="J43" s="1">
        <f ca="1">IFERROR(__xludf.DUMMYFUNCTION("""COMPUTED_VALUE"""),22)</f>
        <v>22</v>
      </c>
      <c r="K43" s="1">
        <f ca="1">IFERROR(__xludf.DUMMYFUNCTION("""COMPUTED_VALUE"""),36)</f>
        <v>36</v>
      </c>
      <c r="L43" s="1">
        <f ca="1">IFERROR(__xludf.DUMMYFUNCTION("""COMPUTED_VALUE"""),24)</f>
        <v>24</v>
      </c>
      <c r="M43" s="1">
        <f ca="1">IFERROR(__xludf.DUMMYFUNCTION("""COMPUTED_VALUE"""),14)</f>
        <v>14</v>
      </c>
      <c r="N43" s="1">
        <f ca="1">IFERROR(__xludf.DUMMYFUNCTION("""COMPUTED_VALUE"""),15)</f>
        <v>15</v>
      </c>
      <c r="O43" s="1">
        <f ca="1">IFERROR(__xludf.DUMMYFUNCTION("""COMPUTED_VALUE"""),3)</f>
        <v>3</v>
      </c>
      <c r="P43" s="1">
        <f ca="1">IFERROR(__xludf.DUMMYFUNCTION("""COMPUTED_VALUE"""),3)</f>
        <v>3</v>
      </c>
    </row>
    <row r="44" spans="1:19" x14ac:dyDescent="0.2">
      <c r="B44" s="1" t="str">
        <f ca="1">IFERROR(__xludf.DUMMYFUNCTION("""COMPUTED_VALUE"""),"Вопрос")</f>
        <v>Вопрос</v>
      </c>
      <c r="C44" s="1"/>
      <c r="D44" s="1"/>
      <c r="E44" s="1">
        <f ca="1">IFERROR(__xludf.DUMMYFUNCTION("""COMPUTED_VALUE"""),37)</f>
        <v>37</v>
      </c>
      <c r="F44" s="1">
        <f ca="1">IFERROR(__xludf.DUMMYFUNCTION("""COMPUTED_VALUE"""),38)</f>
        <v>38</v>
      </c>
      <c r="G44" s="1">
        <f ca="1">IFERROR(__xludf.DUMMYFUNCTION("""COMPUTED_VALUE"""),39)</f>
        <v>39</v>
      </c>
      <c r="H44" s="1">
        <f ca="1">IFERROR(__xludf.DUMMYFUNCTION("""COMPUTED_VALUE"""),40)</f>
        <v>40</v>
      </c>
      <c r="I44" s="1">
        <f ca="1">IFERROR(__xludf.DUMMYFUNCTION("""COMPUTED_VALUE"""),41)</f>
        <v>41</v>
      </c>
      <c r="J44" s="1">
        <f ca="1">IFERROR(__xludf.DUMMYFUNCTION("""COMPUTED_VALUE"""),42)</f>
        <v>42</v>
      </c>
      <c r="K44" s="1">
        <f ca="1">IFERROR(__xludf.DUMMYFUNCTION("""COMPUTED_VALUE"""),43)</f>
        <v>43</v>
      </c>
      <c r="L44" s="1">
        <f ca="1">IFERROR(__xludf.DUMMYFUNCTION("""COMPUTED_VALUE"""),44)</f>
        <v>44</v>
      </c>
      <c r="M44" s="1">
        <f ca="1">IFERROR(__xludf.DUMMYFUNCTION("""COMPUTED_VALUE"""),45)</f>
        <v>45</v>
      </c>
      <c r="N44" s="1">
        <f ca="1">IFERROR(__xludf.DUMMYFUNCTION("""COMPUTED_VALUE"""),46)</f>
        <v>46</v>
      </c>
      <c r="O44" s="1">
        <f ca="1">IFERROR(__xludf.DUMMYFUNCTION("""COMPUTED_VALUE"""),47)</f>
        <v>47</v>
      </c>
      <c r="P44" s="1">
        <f ca="1">IFERROR(__xludf.DUMMYFUNCTION("""COMPUTED_VALUE"""),48)</f>
        <v>48</v>
      </c>
    </row>
    <row r="45" spans="1:19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9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9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9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16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16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16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16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2:16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2:16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2:16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2:16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2:16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2:1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2:16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2:16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2:16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16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16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16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16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16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16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16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2:16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2:16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2:16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2:16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2:16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2:16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2:16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2:16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2:16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2:16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2:16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16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2:16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2:16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2:16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2:16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2:16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6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2:16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16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2:16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2:16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2:16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2:16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2:16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2:16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2:16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2:16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2:16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2:16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2:16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2:16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2:16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2:16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2:16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2:16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2:16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2:16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2:16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2:16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2:16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2:16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2:16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2:16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2:16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16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2:16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2:16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2:16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2:16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2:16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2:16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2:16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2:16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2:16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2:16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2:16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2:16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2:16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2:16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2:16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2:16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2:16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2:16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2:16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2:16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2:16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2:16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2:16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2:16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2:16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2:16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2:16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2:16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2:16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2:16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2:16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2:16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6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2:16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2:16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2:16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2:16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2:16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2:16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2:16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6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2:16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2:16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2:16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6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2:16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2:16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2:16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2:16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2:16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2:16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2:16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2:16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2:16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2:16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2:16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2:16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2:16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2:16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2:16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2:16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2:16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2:16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2:16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2:16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2:16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2:16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2:16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2:16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2:16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2:16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2:16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2:16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2:16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2:16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2:16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2:16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2:16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2:16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2:16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2:16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2:16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2:16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2:16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2:16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2:16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2:16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2:16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2:16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2:16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2:16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2:16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2:16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2:16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2:16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2:16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2:16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2:16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2:16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2:16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2:16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2:16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2:16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2:16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2:16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2:16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2:16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2:16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2:16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2:16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2:16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2:16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2:16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2:16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2:16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2:16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2:16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2:16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2:16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2:16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2:16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2:16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2:16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2:16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2:16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2:16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2:16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2:16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2:16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2:16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2:16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2:16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2:16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2:16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2:16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2:16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2:16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2:16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2:16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2:16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2:16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2:16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2:16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2:16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2:16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2:16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2:16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2:16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2:16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2:16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2:16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2:16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2:16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2:16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2:16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2:16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2:16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2:16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2:16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2:16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2:16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2:16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2:16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2:16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2:16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2:16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2:16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2:16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2:16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2:16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2:16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2:16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2:16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2:16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2:16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2:16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2:16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2:16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2:16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2:16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2:16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2:16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2:16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2:16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2:16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2:16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2:16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2:16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2:16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2:16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2:16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2:16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2:16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2:16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2:16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2:16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2:16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2:16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2:16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2:16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2:16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2:16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2:16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2:16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2:16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2:16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2:16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2:16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2:16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2:16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2:16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2:16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2:16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2:16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2:16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2:16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2:16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2:16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2:16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2:16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2:16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2:16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2:16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2:16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2:16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2:16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2:16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2:16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2:16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2:16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2:16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2:16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2:16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2:16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2:16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2:16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2:16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2:16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2:16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2:16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2:16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2:16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2:16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2:16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2:16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2:16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2:16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2:16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2:16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2:16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2:16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2:16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2:16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2:16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2:16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2:16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2:16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2:16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2:16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2:16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2:16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2:16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2:16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2:16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2:16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2:16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2:16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2:16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2:16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2:16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2:16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2:16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2:16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2:16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2:16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2:16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2:16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2:16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2:16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2:16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2:16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2:16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2:16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2:16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2:16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2:16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2:16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2:16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2:16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2:16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2:16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2:16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2:16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2:16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2:16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2:16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2:16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2:16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2:16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2:16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2:16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2:16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2:16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2:16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2:16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2:16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2:16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2:16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2:16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2:16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2:16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2:16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2:16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2:16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2:16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2:16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2:16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2:16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2:16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2:16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2:16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2:16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2:16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2:16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2:16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2:16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2:16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2:16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2:16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2:16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2:16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2:16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2:16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2:16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2:16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2:16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2:16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2:16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2:16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2:16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2:16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2:16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2:16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2:16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2:16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2:16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2:16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2:16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2:16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2:16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2:16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2:16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2:16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2:16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2:16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2:16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2:16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2:16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2:16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2:16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2:16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2:16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2:16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2:16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2:16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2:16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2:16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2:16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2:16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2:16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2:16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2:16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2:16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2:16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2:16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2:16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2:16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2:16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2:16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2:16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2:16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2:16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2:16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2:16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2:16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2:16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2:16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2:16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2:16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2:16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2:16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2:16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2:16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2:16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2:16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2:16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2:16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2:16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2:16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2:16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2:16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2:16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2:16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2:16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2:16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2:16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2:16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2:16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2:16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2:16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2:16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2:16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2:16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2:16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2:16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2:16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2:16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2:16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2:16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2:16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2:16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2:16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2:16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2:16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2:16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2:16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2:16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2:16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2:16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2:16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2:16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2:16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2:16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2:16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2:16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2:16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2:16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2:16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2:16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2:16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2:16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2:16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2:16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2:16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2:16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2:16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2:16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2:16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2:16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2:16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2:16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2:16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2:16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2:16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</sheetData>
  <conditionalFormatting sqref="E2:P38">
    <cfRule type="cellIs" dxfId="5" priority="1" operator="equal">
      <formula>1</formula>
    </cfRule>
  </conditionalFormatting>
  <conditionalFormatting sqref="E2:P38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44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14.85546875" customWidth="1"/>
    <col min="3" max="3" width="3.5703125" customWidth="1"/>
    <col min="4" max="4" width="6" customWidth="1"/>
    <col min="5" max="16" width="3.85546875" customWidth="1"/>
    <col min="17" max="17" width="5.85546875" customWidth="1"/>
    <col min="18" max="19" width="7" customWidth="1"/>
  </cols>
  <sheetData>
    <row r="1" spans="1:19" x14ac:dyDescent="0.2">
      <c r="A1" s="1" t="str">
        <f ca="1">IFERROR(__xludf.DUMMYFUNCTION("IMPORTRANGE(""https://docs.google.com/spreadsheets/d/1io35IBp8dEJKOVqADu7oczeVHpKYMSFkYkagW953iho/edit#gid=2127077996"", ""Тур 5!A1:S44"")"),"Название")</f>
        <v>Название</v>
      </c>
      <c r="B1" s="1" t="str">
        <f ca="1">IFERROR(__xludf.DUMMYFUNCTION("""COMPUTED_VALUE"""),"Город")</f>
        <v>Город</v>
      </c>
      <c r="C1" s="1" t="str">
        <f ca="1">IFERROR(__xludf.DUMMYFUNCTION("""COMPUTED_VALUE"""),"Тур")</f>
        <v>Тур</v>
      </c>
      <c r="D1" s="1" t="str">
        <f ca="1">IFERROR(__xludf.DUMMYFUNCTION("""COMPUTED_VALUE"""),"Номер")</f>
        <v>Номер</v>
      </c>
      <c r="E1" s="1">
        <f ca="1">IFERROR(__xludf.DUMMYFUNCTION("""COMPUTED_VALUE"""),49)</f>
        <v>49</v>
      </c>
      <c r="F1" s="1">
        <f ca="1">IFERROR(__xludf.DUMMYFUNCTION("""COMPUTED_VALUE"""),50)</f>
        <v>50</v>
      </c>
      <c r="G1" s="1">
        <f ca="1">IFERROR(__xludf.DUMMYFUNCTION("""COMPUTED_VALUE"""),51)</f>
        <v>51</v>
      </c>
      <c r="H1" s="1">
        <f ca="1">IFERROR(__xludf.DUMMYFUNCTION("""COMPUTED_VALUE"""),52)</f>
        <v>52</v>
      </c>
      <c r="I1" s="1">
        <f ca="1">IFERROR(__xludf.DUMMYFUNCTION("""COMPUTED_VALUE"""),53)</f>
        <v>53</v>
      </c>
      <c r="J1" s="1">
        <f ca="1">IFERROR(__xludf.DUMMYFUNCTION("""COMPUTED_VALUE"""),54)</f>
        <v>54</v>
      </c>
      <c r="K1" s="1">
        <f ca="1">IFERROR(__xludf.DUMMYFUNCTION("""COMPUTED_VALUE"""),55)</f>
        <v>55</v>
      </c>
      <c r="L1" s="1">
        <f ca="1">IFERROR(__xludf.DUMMYFUNCTION("""COMPUTED_VALUE"""),56)</f>
        <v>56</v>
      </c>
      <c r="M1" s="1">
        <f ca="1">IFERROR(__xludf.DUMMYFUNCTION("""COMPUTED_VALUE"""),57)</f>
        <v>57</v>
      </c>
      <c r="N1" s="1">
        <f ca="1">IFERROR(__xludf.DUMMYFUNCTION("""COMPUTED_VALUE"""),58)</f>
        <v>58</v>
      </c>
      <c r="O1" s="1">
        <f ca="1">IFERROR(__xludf.DUMMYFUNCTION("""COMPUTED_VALUE"""),59)</f>
        <v>59</v>
      </c>
      <c r="P1" s="1">
        <f ca="1">IFERROR(__xludf.DUMMYFUNCTION("""COMPUTED_VALUE"""),60)</f>
        <v>60</v>
      </c>
      <c r="Q1" s="1" t="str">
        <f ca="1">IFERROR(__xludf.DUMMYFUNCTION("""COMPUTED_VALUE"""),"В туре")</f>
        <v>В туре</v>
      </c>
      <c r="R1" s="1" t="str">
        <f ca="1">IFERROR(__xludf.DUMMYFUNCTION("""COMPUTED_VALUE"""),"Итого")</f>
        <v>Итого</v>
      </c>
      <c r="S1" s="1" t="str">
        <f ca="1">IFERROR(__xludf.DUMMYFUNCTION("""COMPUTED_VALUE"""),"Рейтинг")</f>
        <v>Рейтинг</v>
      </c>
    </row>
    <row r="2" spans="1:19" x14ac:dyDescent="0.2">
      <c r="A2" t="str">
        <f ca="1">IFERROR(__xludf.DUMMYFUNCTION("""COMPUTED_VALUE"""),"В гостях у Кафки")</f>
        <v>В гостях у Кафки</v>
      </c>
      <c r="B2" t="str">
        <f ca="1">IFERROR(__xludf.DUMMYFUNCTION("""COMPUTED_VALUE"""),"Прага")</f>
        <v>Прага</v>
      </c>
      <c r="C2">
        <f ca="1">IFERROR(__xludf.DUMMYFUNCTION("""COMPUTED_VALUE"""),5)</f>
        <v>5</v>
      </c>
      <c r="D2">
        <f ca="1">IFERROR(__xludf.DUMMYFUNCTION("""COMPUTED_VALUE"""),1)</f>
        <v>1</v>
      </c>
      <c r="E2">
        <f ca="1">IFERROR(__xludf.DUMMYFUNCTION("""COMPUTED_VALUE"""),0)</f>
        <v>0</v>
      </c>
      <c r="F2">
        <f ca="1">IFERROR(__xludf.DUMMYFUNCTION("""COMPUTED_VALUE"""),1)</f>
        <v>1</v>
      </c>
      <c r="G2">
        <f ca="1">IFERROR(__xludf.DUMMYFUNCTION("""COMPUTED_VALUE"""),1)</f>
        <v>1</v>
      </c>
      <c r="H2">
        <f ca="1">IFERROR(__xludf.DUMMYFUNCTION("""COMPUTED_VALUE"""),0)</f>
        <v>0</v>
      </c>
      <c r="I2">
        <f ca="1">IFERROR(__xludf.DUMMYFUNCTION("""COMPUTED_VALUE"""),1)</f>
        <v>1</v>
      </c>
      <c r="J2">
        <f ca="1">IFERROR(__xludf.DUMMYFUNCTION("""COMPUTED_VALUE"""),1)</f>
        <v>1</v>
      </c>
      <c r="K2">
        <f ca="1">IFERROR(__xludf.DUMMYFUNCTION("""COMPUTED_VALUE"""),1)</f>
        <v>1</v>
      </c>
      <c r="L2">
        <f ca="1">IFERROR(__xludf.DUMMYFUNCTION("""COMPUTED_VALUE"""),1)</f>
        <v>1</v>
      </c>
      <c r="M2">
        <f ca="1">IFERROR(__xludf.DUMMYFUNCTION("""COMPUTED_VALUE"""),1)</f>
        <v>1</v>
      </c>
      <c r="N2">
        <f ca="1">IFERROR(__xludf.DUMMYFUNCTION("""COMPUTED_VALUE"""),0)</f>
        <v>0</v>
      </c>
      <c r="O2">
        <f ca="1">IFERROR(__xludf.DUMMYFUNCTION("""COMPUTED_VALUE"""),1)</f>
        <v>1</v>
      </c>
      <c r="P2">
        <f ca="1">IFERROR(__xludf.DUMMYFUNCTION("""COMPUTED_VALUE"""),1)</f>
        <v>1</v>
      </c>
      <c r="Q2">
        <f ca="1">IFERROR(__xludf.DUMMYFUNCTION("""COMPUTED_VALUE"""),9)</f>
        <v>9</v>
      </c>
      <c r="R2">
        <f ca="1">IFERROR(__xludf.DUMMYFUNCTION("""COMPUTED_VALUE"""),43)</f>
        <v>43</v>
      </c>
      <c r="S2">
        <f ca="1">IFERROR(__xludf.DUMMYFUNCTION("""COMPUTED_VALUE"""),342)</f>
        <v>342</v>
      </c>
    </row>
    <row r="3" spans="1:19" x14ac:dyDescent="0.2">
      <c r="A3" t="str">
        <f ca="1">IFERROR(__xludf.DUMMYFUNCTION("""COMPUTED_VALUE"""),"В Поисках Названия")</f>
        <v>В Поисках Названия</v>
      </c>
      <c r="B3" t="str">
        <f ca="1">IFERROR(__xludf.DUMMYFUNCTION("""COMPUTED_VALUE"""),"Прага")</f>
        <v>Прага</v>
      </c>
      <c r="C3">
        <f ca="1">IFERROR(__xludf.DUMMYFUNCTION("""COMPUTED_VALUE"""),5)</f>
        <v>5</v>
      </c>
      <c r="D3">
        <f ca="1">IFERROR(__xludf.DUMMYFUNCTION("""COMPUTED_VALUE"""),2)</f>
        <v>2</v>
      </c>
      <c r="E3">
        <f ca="1">IFERROR(__xludf.DUMMYFUNCTION("""COMPUTED_VALUE"""),1)</f>
        <v>1</v>
      </c>
      <c r="F3">
        <f ca="1">IFERROR(__xludf.DUMMYFUNCTION("""COMPUTED_VALUE"""),0)</f>
        <v>0</v>
      </c>
      <c r="G3">
        <f ca="1">IFERROR(__xludf.DUMMYFUNCTION("""COMPUTED_VALUE"""),1)</f>
        <v>1</v>
      </c>
      <c r="H3">
        <f ca="1">IFERROR(__xludf.DUMMYFUNCTION("""COMPUTED_VALUE"""),0)</f>
        <v>0</v>
      </c>
      <c r="I3">
        <f ca="1">IFERROR(__xludf.DUMMYFUNCTION("""COMPUTED_VALUE"""),1)</f>
        <v>1</v>
      </c>
      <c r="J3">
        <f ca="1">IFERROR(__xludf.DUMMYFUNCTION("""COMPUTED_VALUE"""),1)</f>
        <v>1</v>
      </c>
      <c r="K3">
        <f ca="1">IFERROR(__xludf.DUMMYFUNCTION("""COMPUTED_VALUE"""),0)</f>
        <v>0</v>
      </c>
      <c r="L3">
        <f ca="1">IFERROR(__xludf.DUMMYFUNCTION("""COMPUTED_VALUE"""),0)</f>
        <v>0</v>
      </c>
      <c r="M3">
        <f ca="1">IFERROR(__xludf.DUMMYFUNCTION("""COMPUTED_VALUE"""),0)</f>
        <v>0</v>
      </c>
      <c r="N3">
        <f ca="1">IFERROR(__xludf.DUMMYFUNCTION("""COMPUTED_VALUE"""),0)</f>
        <v>0</v>
      </c>
      <c r="O3">
        <f ca="1">IFERROR(__xludf.DUMMYFUNCTION("""COMPUTED_VALUE"""),1)</f>
        <v>1</v>
      </c>
      <c r="P3">
        <f ca="1">IFERROR(__xludf.DUMMYFUNCTION("""COMPUTED_VALUE"""),0)</f>
        <v>0</v>
      </c>
      <c r="Q3">
        <f ca="1">IFERROR(__xludf.DUMMYFUNCTION("""COMPUTED_VALUE"""),5)</f>
        <v>5</v>
      </c>
      <c r="R3">
        <f ca="1">IFERROR(__xludf.DUMMYFUNCTION("""COMPUTED_VALUE"""),20)</f>
        <v>20</v>
      </c>
      <c r="S3">
        <f ca="1">IFERROR(__xludf.DUMMYFUNCTION("""COMPUTED_VALUE"""),98)</f>
        <v>98</v>
      </c>
    </row>
    <row r="4" spans="1:19" x14ac:dyDescent="0.2">
      <c r="A4" t="str">
        <f ca="1">IFERROR(__xludf.DUMMYFUNCTION("""COMPUTED_VALUE"""),"Шутка со смыслом")</f>
        <v>Шутка со смыслом</v>
      </c>
      <c r="B4" t="str">
        <f ca="1">IFERROR(__xludf.DUMMYFUNCTION("""COMPUTED_VALUE"""),"Мюнхен")</f>
        <v>Мюнхен</v>
      </c>
      <c r="C4">
        <f ca="1">IFERROR(__xludf.DUMMYFUNCTION("""COMPUTED_VALUE"""),5)</f>
        <v>5</v>
      </c>
      <c r="D4">
        <f ca="1">IFERROR(__xludf.DUMMYFUNCTION("""COMPUTED_VALUE"""),3)</f>
        <v>3</v>
      </c>
      <c r="E4">
        <f ca="1">IFERROR(__xludf.DUMMYFUNCTION("""COMPUTED_VALUE"""),1)</f>
        <v>1</v>
      </c>
      <c r="F4">
        <f ca="1">IFERROR(__xludf.DUMMYFUNCTION("""COMPUTED_VALUE"""),1)</f>
        <v>1</v>
      </c>
      <c r="G4">
        <f ca="1">IFERROR(__xludf.DUMMYFUNCTION("""COMPUTED_VALUE"""),1)</f>
        <v>1</v>
      </c>
      <c r="H4">
        <f ca="1">IFERROR(__xludf.DUMMYFUNCTION("""COMPUTED_VALUE"""),0)</f>
        <v>0</v>
      </c>
      <c r="I4">
        <f ca="1">IFERROR(__xludf.DUMMYFUNCTION("""COMPUTED_VALUE"""),0)</f>
        <v>0</v>
      </c>
      <c r="J4">
        <f ca="1">IFERROR(__xludf.DUMMYFUNCTION("""COMPUTED_VALUE"""),0)</f>
        <v>0</v>
      </c>
      <c r="K4">
        <f ca="1">IFERROR(__xludf.DUMMYFUNCTION("""COMPUTED_VALUE"""),1)</f>
        <v>1</v>
      </c>
      <c r="L4">
        <f ca="1">IFERROR(__xludf.DUMMYFUNCTION("""COMPUTED_VALUE"""),1)</f>
        <v>1</v>
      </c>
      <c r="M4">
        <f ca="1">IFERROR(__xludf.DUMMYFUNCTION("""COMPUTED_VALUE"""),1)</f>
        <v>1</v>
      </c>
      <c r="N4">
        <f ca="1">IFERROR(__xludf.DUMMYFUNCTION("""COMPUTED_VALUE"""),0)</f>
        <v>0</v>
      </c>
      <c r="O4">
        <f ca="1">IFERROR(__xludf.DUMMYFUNCTION("""COMPUTED_VALUE"""),0)</f>
        <v>0</v>
      </c>
      <c r="P4">
        <f ca="1">IFERROR(__xludf.DUMMYFUNCTION("""COMPUTED_VALUE"""),0)</f>
        <v>0</v>
      </c>
      <c r="Q4">
        <f ca="1">IFERROR(__xludf.DUMMYFUNCTION("""COMPUTED_VALUE"""),6)</f>
        <v>6</v>
      </c>
      <c r="R4">
        <f ca="1">IFERROR(__xludf.DUMMYFUNCTION("""COMPUTED_VALUE"""),41)</f>
        <v>41</v>
      </c>
      <c r="S4">
        <f ca="1">IFERROR(__xludf.DUMMYFUNCTION("""COMPUTED_VALUE"""),330)</f>
        <v>330</v>
      </c>
    </row>
    <row r="5" spans="1:19" x14ac:dyDescent="0.2">
      <c r="A5" t="str">
        <f ca="1">IFERROR(__xludf.DUMMYFUNCTION("""COMPUTED_VALUE"""),"Котобусер Тор")</f>
        <v>Котобусер Тор</v>
      </c>
      <c r="B5" t="str">
        <f ca="1">IFERROR(__xludf.DUMMYFUNCTION("""COMPUTED_VALUE"""),"Берлин")</f>
        <v>Берлин</v>
      </c>
      <c r="C5">
        <f ca="1">IFERROR(__xludf.DUMMYFUNCTION("""COMPUTED_VALUE"""),5)</f>
        <v>5</v>
      </c>
      <c r="D5">
        <f ca="1">IFERROR(__xludf.DUMMYFUNCTION("""COMPUTED_VALUE"""),4)</f>
        <v>4</v>
      </c>
      <c r="E5">
        <f ca="1">IFERROR(__xludf.DUMMYFUNCTION("""COMPUTED_VALUE"""),1)</f>
        <v>1</v>
      </c>
      <c r="F5">
        <f ca="1">IFERROR(__xludf.DUMMYFUNCTION("""COMPUTED_VALUE"""),1)</f>
        <v>1</v>
      </c>
      <c r="G5">
        <f ca="1">IFERROR(__xludf.DUMMYFUNCTION("""COMPUTED_VALUE"""),1)</f>
        <v>1</v>
      </c>
      <c r="H5">
        <f ca="1">IFERROR(__xludf.DUMMYFUNCTION("""COMPUTED_VALUE"""),1)</f>
        <v>1</v>
      </c>
      <c r="I5">
        <f ca="1">IFERROR(__xludf.DUMMYFUNCTION("""COMPUTED_VALUE"""),1)</f>
        <v>1</v>
      </c>
      <c r="J5">
        <f ca="1">IFERROR(__xludf.DUMMYFUNCTION("""COMPUTED_VALUE"""),0)</f>
        <v>0</v>
      </c>
      <c r="K5">
        <f ca="1">IFERROR(__xludf.DUMMYFUNCTION("""COMPUTED_VALUE"""),1)</f>
        <v>1</v>
      </c>
      <c r="L5">
        <f ca="1">IFERROR(__xludf.DUMMYFUNCTION("""COMPUTED_VALUE"""),1)</f>
        <v>1</v>
      </c>
      <c r="M5">
        <f ca="1">IFERROR(__xludf.DUMMYFUNCTION("""COMPUTED_VALUE"""),1)</f>
        <v>1</v>
      </c>
      <c r="N5">
        <f ca="1">IFERROR(__xludf.DUMMYFUNCTION("""COMPUTED_VALUE"""),0)</f>
        <v>0</v>
      </c>
      <c r="O5">
        <f ca="1">IFERROR(__xludf.DUMMYFUNCTION("""COMPUTED_VALUE"""),1)</f>
        <v>1</v>
      </c>
      <c r="P5">
        <f ca="1">IFERROR(__xludf.DUMMYFUNCTION("""COMPUTED_VALUE"""),1)</f>
        <v>1</v>
      </c>
      <c r="Q5">
        <f ca="1">IFERROR(__xludf.DUMMYFUNCTION("""COMPUTED_VALUE"""),10)</f>
        <v>10</v>
      </c>
      <c r="R5">
        <f ca="1">IFERROR(__xludf.DUMMYFUNCTION("""COMPUTED_VALUE"""),48)</f>
        <v>48</v>
      </c>
      <c r="S5">
        <f ca="1">IFERROR(__xludf.DUMMYFUNCTION("""COMPUTED_VALUE"""),509)</f>
        <v>509</v>
      </c>
    </row>
    <row r="6" spans="1:19" x14ac:dyDescent="0.2">
      <c r="A6" t="str">
        <f ca="1">IFERROR(__xludf.DUMMYFUNCTION("""COMPUTED_VALUE"""),"Странные агенты")</f>
        <v>Странные агенты</v>
      </c>
      <c r="B6" t="str">
        <f ca="1">IFERROR(__xludf.DUMMYFUNCTION("""COMPUTED_VALUE"""),"Берлин")</f>
        <v>Берлин</v>
      </c>
      <c r="C6">
        <f ca="1">IFERROR(__xludf.DUMMYFUNCTION("""COMPUTED_VALUE"""),5)</f>
        <v>5</v>
      </c>
      <c r="D6">
        <f ca="1">IFERROR(__xludf.DUMMYFUNCTION("""COMPUTED_VALUE"""),5)</f>
        <v>5</v>
      </c>
      <c r="E6">
        <f ca="1">IFERROR(__xludf.DUMMYFUNCTION("""COMPUTED_VALUE"""),1)</f>
        <v>1</v>
      </c>
      <c r="F6">
        <f ca="1">IFERROR(__xludf.DUMMYFUNCTION("""COMPUTED_VALUE"""),1)</f>
        <v>1</v>
      </c>
      <c r="G6">
        <f ca="1">IFERROR(__xludf.DUMMYFUNCTION("""COMPUTED_VALUE"""),1)</f>
        <v>1</v>
      </c>
      <c r="H6">
        <f ca="1">IFERROR(__xludf.DUMMYFUNCTION("""COMPUTED_VALUE"""),0)</f>
        <v>0</v>
      </c>
      <c r="I6">
        <f ca="1">IFERROR(__xludf.DUMMYFUNCTION("""COMPUTED_VALUE"""),0)</f>
        <v>0</v>
      </c>
      <c r="J6">
        <f ca="1">IFERROR(__xludf.DUMMYFUNCTION("""COMPUTED_VALUE"""),1)</f>
        <v>1</v>
      </c>
      <c r="K6">
        <f ca="1">IFERROR(__xludf.DUMMYFUNCTION("""COMPUTED_VALUE"""),0)</f>
        <v>0</v>
      </c>
      <c r="L6">
        <f ca="1">IFERROR(__xludf.DUMMYFUNCTION("""COMPUTED_VALUE"""),1)</f>
        <v>1</v>
      </c>
      <c r="M6">
        <f ca="1">IFERROR(__xludf.DUMMYFUNCTION("""COMPUTED_VALUE"""),1)</f>
        <v>1</v>
      </c>
      <c r="N6">
        <f ca="1">IFERROR(__xludf.DUMMYFUNCTION("""COMPUTED_VALUE"""),0)</f>
        <v>0</v>
      </c>
      <c r="O6">
        <f ca="1">IFERROR(__xludf.DUMMYFUNCTION("""COMPUTED_VALUE"""),1)</f>
        <v>1</v>
      </c>
      <c r="P6">
        <f ca="1">IFERROR(__xludf.DUMMYFUNCTION("""COMPUTED_VALUE"""),1)</f>
        <v>1</v>
      </c>
      <c r="Q6">
        <f ca="1">IFERROR(__xludf.DUMMYFUNCTION("""COMPUTED_VALUE"""),8)</f>
        <v>8</v>
      </c>
      <c r="R6">
        <f ca="1">IFERROR(__xludf.DUMMYFUNCTION("""COMPUTED_VALUE"""),44)</f>
        <v>44</v>
      </c>
      <c r="S6">
        <f ca="1">IFERROR(__xludf.DUMMYFUNCTION("""COMPUTED_VALUE"""),374)</f>
        <v>374</v>
      </c>
    </row>
    <row r="7" spans="1:19" x14ac:dyDescent="0.2">
      <c r="A7" t="str">
        <f ca="1">IFERROR(__xludf.DUMMYFUNCTION("""COMPUTED_VALUE"""),"Завинач Павлова")</f>
        <v>Завинач Павлова</v>
      </c>
      <c r="B7" t="str">
        <f ca="1">IFERROR(__xludf.DUMMYFUNCTION("""COMPUTED_VALUE"""),"Прага")</f>
        <v>Прага</v>
      </c>
      <c r="C7">
        <f ca="1">IFERROR(__xludf.DUMMYFUNCTION("""COMPUTED_VALUE"""),5)</f>
        <v>5</v>
      </c>
      <c r="D7">
        <f ca="1">IFERROR(__xludf.DUMMYFUNCTION("""COMPUTED_VALUE"""),6)</f>
        <v>6</v>
      </c>
      <c r="E7">
        <f ca="1">IFERROR(__xludf.DUMMYFUNCTION("""COMPUTED_VALUE"""),1)</f>
        <v>1</v>
      </c>
      <c r="F7">
        <f ca="1">IFERROR(__xludf.DUMMYFUNCTION("""COMPUTED_VALUE"""),0)</f>
        <v>0</v>
      </c>
      <c r="G7">
        <f ca="1">IFERROR(__xludf.DUMMYFUNCTION("""COMPUTED_VALUE"""),0)</f>
        <v>0</v>
      </c>
      <c r="H7">
        <f ca="1">IFERROR(__xludf.DUMMYFUNCTION("""COMPUTED_VALUE"""),0)</f>
        <v>0</v>
      </c>
      <c r="I7">
        <f ca="1">IFERROR(__xludf.DUMMYFUNCTION("""COMPUTED_VALUE"""),1)</f>
        <v>1</v>
      </c>
      <c r="J7">
        <f ca="1">IFERROR(__xludf.DUMMYFUNCTION("""COMPUTED_VALUE"""),1)</f>
        <v>1</v>
      </c>
      <c r="K7">
        <f ca="1">IFERROR(__xludf.DUMMYFUNCTION("""COMPUTED_VALUE"""),1)</f>
        <v>1</v>
      </c>
      <c r="L7">
        <f ca="1">IFERROR(__xludf.DUMMYFUNCTION("""COMPUTED_VALUE"""),1)</f>
        <v>1</v>
      </c>
      <c r="M7">
        <f ca="1">IFERROR(__xludf.DUMMYFUNCTION("""COMPUTED_VALUE"""),1)</f>
        <v>1</v>
      </c>
      <c r="N7">
        <f ca="1">IFERROR(__xludf.DUMMYFUNCTION("""COMPUTED_VALUE"""),1)</f>
        <v>1</v>
      </c>
      <c r="O7">
        <f ca="1">IFERROR(__xludf.DUMMYFUNCTION("""COMPUTED_VALUE"""),0)</f>
        <v>0</v>
      </c>
      <c r="P7">
        <f ca="1">IFERROR(__xludf.DUMMYFUNCTION("""COMPUTED_VALUE"""),1)</f>
        <v>1</v>
      </c>
      <c r="Q7">
        <f ca="1">IFERROR(__xludf.DUMMYFUNCTION("""COMPUTED_VALUE"""),8)</f>
        <v>8</v>
      </c>
      <c r="R7">
        <f ca="1">IFERROR(__xludf.DUMMYFUNCTION("""COMPUTED_VALUE"""),35)</f>
        <v>35</v>
      </c>
      <c r="S7">
        <f ca="1">IFERROR(__xludf.DUMMYFUNCTION("""COMPUTED_VALUE"""),255)</f>
        <v>255</v>
      </c>
    </row>
    <row r="8" spans="1:19" x14ac:dyDescent="0.2">
      <c r="A8" t="str">
        <f ca="1">IFERROR(__xludf.DUMMYFUNCTION("""COMPUTED_VALUE"""),"Йота Киля")</f>
        <v>Йота Киля</v>
      </c>
      <c r="B8" t="str">
        <f ca="1">IFERROR(__xludf.DUMMYFUNCTION("""COMPUTED_VALUE"""),"Дрезден")</f>
        <v>Дрезден</v>
      </c>
      <c r="C8">
        <f ca="1">IFERROR(__xludf.DUMMYFUNCTION("""COMPUTED_VALUE"""),5)</f>
        <v>5</v>
      </c>
      <c r="D8">
        <f ca="1">IFERROR(__xludf.DUMMYFUNCTION("""COMPUTED_VALUE"""),7)</f>
        <v>7</v>
      </c>
      <c r="E8">
        <f ca="1">IFERROR(__xludf.DUMMYFUNCTION("""COMPUTED_VALUE"""),1)</f>
        <v>1</v>
      </c>
      <c r="F8">
        <f ca="1">IFERROR(__xludf.DUMMYFUNCTION("""COMPUTED_VALUE"""),1)</f>
        <v>1</v>
      </c>
      <c r="G8">
        <f ca="1">IFERROR(__xludf.DUMMYFUNCTION("""COMPUTED_VALUE"""),1)</f>
        <v>1</v>
      </c>
      <c r="H8">
        <f ca="1">IFERROR(__xludf.DUMMYFUNCTION("""COMPUTED_VALUE"""),1)</f>
        <v>1</v>
      </c>
      <c r="I8">
        <f ca="1">IFERROR(__xludf.DUMMYFUNCTION("""COMPUTED_VALUE"""),1)</f>
        <v>1</v>
      </c>
      <c r="J8">
        <f ca="1">IFERROR(__xludf.DUMMYFUNCTION("""COMPUTED_VALUE"""),0)</f>
        <v>0</v>
      </c>
      <c r="K8">
        <f ca="1">IFERROR(__xludf.DUMMYFUNCTION("""COMPUTED_VALUE"""),1)</f>
        <v>1</v>
      </c>
      <c r="L8">
        <f ca="1">IFERROR(__xludf.DUMMYFUNCTION("""COMPUTED_VALUE"""),1)</f>
        <v>1</v>
      </c>
      <c r="M8">
        <f ca="1">IFERROR(__xludf.DUMMYFUNCTION("""COMPUTED_VALUE"""),1)</f>
        <v>1</v>
      </c>
      <c r="N8">
        <f ca="1">IFERROR(__xludf.DUMMYFUNCTION("""COMPUTED_VALUE"""),0)</f>
        <v>0</v>
      </c>
      <c r="O8">
        <f ca="1">IFERROR(__xludf.DUMMYFUNCTION("""COMPUTED_VALUE"""),1)</f>
        <v>1</v>
      </c>
      <c r="P8">
        <f ca="1">IFERROR(__xludf.DUMMYFUNCTION("""COMPUTED_VALUE"""),1)</f>
        <v>1</v>
      </c>
      <c r="Q8">
        <f ca="1">IFERROR(__xludf.DUMMYFUNCTION("""COMPUTED_VALUE"""),10)</f>
        <v>10</v>
      </c>
      <c r="R8">
        <f ca="1">IFERROR(__xludf.DUMMYFUNCTION("""COMPUTED_VALUE"""),49)</f>
        <v>49</v>
      </c>
      <c r="S8">
        <f ca="1">IFERROR(__xludf.DUMMYFUNCTION("""COMPUTED_VALUE"""),438)</f>
        <v>438</v>
      </c>
    </row>
    <row r="9" spans="1:19" x14ac:dyDescent="0.2">
      <c r="A9" t="str">
        <f ca="1">IFERROR(__xludf.DUMMYFUNCTION("""COMPUTED_VALUE"""),"Как-то так")</f>
        <v>Как-то так</v>
      </c>
      <c r="B9" t="str">
        <f ca="1">IFERROR(__xludf.DUMMYFUNCTION("""COMPUTED_VALUE"""),"Прага")</f>
        <v>Прага</v>
      </c>
      <c r="C9">
        <f ca="1">IFERROR(__xludf.DUMMYFUNCTION("""COMPUTED_VALUE"""),5)</f>
        <v>5</v>
      </c>
      <c r="D9">
        <f ca="1">IFERROR(__xludf.DUMMYFUNCTION("""COMPUTED_VALUE"""),8)</f>
        <v>8</v>
      </c>
      <c r="E9">
        <f ca="1">IFERROR(__xludf.DUMMYFUNCTION("""COMPUTED_VALUE"""),1)</f>
        <v>1</v>
      </c>
      <c r="F9">
        <f ca="1">IFERROR(__xludf.DUMMYFUNCTION("""COMPUTED_VALUE"""),1)</f>
        <v>1</v>
      </c>
      <c r="G9">
        <f ca="1">IFERROR(__xludf.DUMMYFUNCTION("""COMPUTED_VALUE"""),1)</f>
        <v>1</v>
      </c>
      <c r="H9">
        <f ca="1">IFERROR(__xludf.DUMMYFUNCTION("""COMPUTED_VALUE"""),0)</f>
        <v>0</v>
      </c>
      <c r="I9">
        <f ca="1">IFERROR(__xludf.DUMMYFUNCTION("""COMPUTED_VALUE"""),1)</f>
        <v>1</v>
      </c>
      <c r="J9">
        <f ca="1">IFERROR(__xludf.DUMMYFUNCTION("""COMPUTED_VALUE"""),0)</f>
        <v>0</v>
      </c>
      <c r="K9">
        <f ca="1">IFERROR(__xludf.DUMMYFUNCTION("""COMPUTED_VALUE"""),0)</f>
        <v>0</v>
      </c>
      <c r="L9">
        <f ca="1">IFERROR(__xludf.DUMMYFUNCTION("""COMPUTED_VALUE"""),1)</f>
        <v>1</v>
      </c>
      <c r="M9">
        <f ca="1">IFERROR(__xludf.DUMMYFUNCTION("""COMPUTED_VALUE"""),1)</f>
        <v>1</v>
      </c>
      <c r="N9">
        <f ca="1">IFERROR(__xludf.DUMMYFUNCTION("""COMPUTED_VALUE"""),0)</f>
        <v>0</v>
      </c>
      <c r="O9">
        <f ca="1">IFERROR(__xludf.DUMMYFUNCTION("""COMPUTED_VALUE"""),1)</f>
        <v>1</v>
      </c>
      <c r="P9">
        <f ca="1">IFERROR(__xludf.DUMMYFUNCTION("""COMPUTED_VALUE"""),1)</f>
        <v>1</v>
      </c>
      <c r="Q9">
        <f ca="1">IFERROR(__xludf.DUMMYFUNCTION("""COMPUTED_VALUE"""),8)</f>
        <v>8</v>
      </c>
      <c r="R9">
        <f ca="1">IFERROR(__xludf.DUMMYFUNCTION("""COMPUTED_VALUE"""),40)</f>
        <v>40</v>
      </c>
      <c r="S9">
        <f ca="1">IFERROR(__xludf.DUMMYFUNCTION("""COMPUTED_VALUE"""),364)</f>
        <v>364</v>
      </c>
    </row>
    <row r="10" spans="1:19" x14ac:dyDescent="0.2">
      <c r="A10" t="str">
        <f ca="1">IFERROR(__xludf.DUMMYFUNCTION("""COMPUTED_VALUE"""),"Свидетели антидепрессантов")</f>
        <v>Свидетели антидепрессантов</v>
      </c>
      <c r="B10" t="str">
        <f ca="1">IFERROR(__xludf.DUMMYFUNCTION("""COMPUTED_VALUE"""),"Прага")</f>
        <v>Прага</v>
      </c>
      <c r="C10">
        <f ca="1">IFERROR(__xludf.DUMMYFUNCTION("""COMPUTED_VALUE"""),5)</f>
        <v>5</v>
      </c>
      <c r="D10">
        <f ca="1">IFERROR(__xludf.DUMMYFUNCTION("""COMPUTED_VALUE"""),9)</f>
        <v>9</v>
      </c>
      <c r="E10">
        <f ca="1">IFERROR(__xludf.DUMMYFUNCTION("""COMPUTED_VALUE"""),1)</f>
        <v>1</v>
      </c>
      <c r="F10">
        <f ca="1">IFERROR(__xludf.DUMMYFUNCTION("""COMPUTED_VALUE"""),1)</f>
        <v>1</v>
      </c>
      <c r="G10">
        <f ca="1">IFERROR(__xludf.DUMMYFUNCTION("""COMPUTED_VALUE"""),1)</f>
        <v>1</v>
      </c>
      <c r="H10">
        <f ca="1">IFERROR(__xludf.DUMMYFUNCTION("""COMPUTED_VALUE"""),0)</f>
        <v>0</v>
      </c>
      <c r="I10">
        <f ca="1">IFERROR(__xludf.DUMMYFUNCTION("""COMPUTED_VALUE"""),1)</f>
        <v>1</v>
      </c>
      <c r="J10">
        <f ca="1">IFERROR(__xludf.DUMMYFUNCTION("""COMPUTED_VALUE"""),1)</f>
        <v>1</v>
      </c>
      <c r="K10">
        <f ca="1">IFERROR(__xludf.DUMMYFUNCTION("""COMPUTED_VALUE"""),1)</f>
        <v>1</v>
      </c>
      <c r="L10">
        <f ca="1">IFERROR(__xludf.DUMMYFUNCTION("""COMPUTED_VALUE"""),0)</f>
        <v>0</v>
      </c>
      <c r="M10">
        <f ca="1">IFERROR(__xludf.DUMMYFUNCTION("""COMPUTED_VALUE"""),0)</f>
        <v>0</v>
      </c>
      <c r="N10">
        <f ca="1">IFERROR(__xludf.DUMMYFUNCTION("""COMPUTED_VALUE"""),0)</f>
        <v>0</v>
      </c>
      <c r="O10">
        <f ca="1">IFERROR(__xludf.DUMMYFUNCTION("""COMPUTED_VALUE"""),1)</f>
        <v>1</v>
      </c>
      <c r="P10">
        <f ca="1">IFERROR(__xludf.DUMMYFUNCTION("""COMPUTED_VALUE"""),1)</f>
        <v>1</v>
      </c>
      <c r="Q10">
        <f ca="1">IFERROR(__xludf.DUMMYFUNCTION("""COMPUTED_VALUE"""),8)</f>
        <v>8</v>
      </c>
      <c r="R10">
        <f ca="1">IFERROR(__xludf.DUMMYFUNCTION("""COMPUTED_VALUE"""),41)</f>
        <v>41</v>
      </c>
      <c r="S10">
        <f ca="1">IFERROR(__xludf.DUMMYFUNCTION("""COMPUTED_VALUE"""),334)</f>
        <v>334</v>
      </c>
    </row>
    <row r="11" spans="1:19" x14ac:dyDescent="0.2">
      <c r="A11" t="str">
        <f ca="1">IFERROR(__xludf.DUMMYFUNCTION("""COMPUTED_VALUE"""),"Бавовна одной ладонью")</f>
        <v>Бавовна одной ладонью</v>
      </c>
      <c r="B11" t="str">
        <f ca="1">IFERROR(__xludf.DUMMYFUNCTION("""COMPUTED_VALUE"""),"сборная")</f>
        <v>сборная</v>
      </c>
      <c r="C11">
        <f ca="1">IFERROR(__xludf.DUMMYFUNCTION("""COMPUTED_VALUE"""),5)</f>
        <v>5</v>
      </c>
      <c r="D11">
        <f ca="1">IFERROR(__xludf.DUMMYFUNCTION("""COMPUTED_VALUE"""),10)</f>
        <v>10</v>
      </c>
      <c r="E11">
        <f ca="1">IFERROR(__xludf.DUMMYFUNCTION("""COMPUTED_VALUE"""),1)</f>
        <v>1</v>
      </c>
      <c r="F11">
        <f ca="1">IFERROR(__xludf.DUMMYFUNCTION("""COMPUTED_VALUE"""),1)</f>
        <v>1</v>
      </c>
      <c r="G11">
        <f ca="1">IFERROR(__xludf.DUMMYFUNCTION("""COMPUTED_VALUE"""),1)</f>
        <v>1</v>
      </c>
      <c r="H11">
        <f ca="1">IFERROR(__xludf.DUMMYFUNCTION("""COMPUTED_VALUE"""),0)</f>
        <v>0</v>
      </c>
      <c r="I11">
        <f ca="1">IFERROR(__xludf.DUMMYFUNCTION("""COMPUTED_VALUE"""),1)</f>
        <v>1</v>
      </c>
      <c r="J11">
        <f ca="1">IFERROR(__xludf.DUMMYFUNCTION("""COMPUTED_VALUE"""),0)</f>
        <v>0</v>
      </c>
      <c r="K11">
        <f ca="1">IFERROR(__xludf.DUMMYFUNCTION("""COMPUTED_VALUE"""),0)</f>
        <v>0</v>
      </c>
      <c r="L11">
        <f ca="1">IFERROR(__xludf.DUMMYFUNCTION("""COMPUTED_VALUE"""),1)</f>
        <v>1</v>
      </c>
      <c r="M11">
        <f ca="1">IFERROR(__xludf.DUMMYFUNCTION("""COMPUTED_VALUE"""),1)</f>
        <v>1</v>
      </c>
      <c r="N11">
        <f ca="1">IFERROR(__xludf.DUMMYFUNCTION("""COMPUTED_VALUE"""),0)</f>
        <v>0</v>
      </c>
      <c r="O11">
        <f ca="1">IFERROR(__xludf.DUMMYFUNCTION("""COMPUTED_VALUE"""),1)</f>
        <v>1</v>
      </c>
      <c r="P11">
        <f ca="1">IFERROR(__xludf.DUMMYFUNCTION("""COMPUTED_VALUE"""),1)</f>
        <v>1</v>
      </c>
      <c r="Q11">
        <f ca="1">IFERROR(__xludf.DUMMYFUNCTION("""COMPUTED_VALUE"""),8)</f>
        <v>8</v>
      </c>
      <c r="R11">
        <f ca="1">IFERROR(__xludf.DUMMYFUNCTION("""COMPUTED_VALUE"""),43)</f>
        <v>43</v>
      </c>
      <c r="S11">
        <f ca="1">IFERROR(__xludf.DUMMYFUNCTION("""COMPUTED_VALUE"""),399)</f>
        <v>399</v>
      </c>
    </row>
    <row r="12" spans="1:19" x14ac:dyDescent="0.2">
      <c r="A12" t="str">
        <f ca="1">IFERROR(__xludf.DUMMYFUNCTION("""COMPUTED_VALUE"""),"Британская инквизиция")</f>
        <v>Британская инквизиция</v>
      </c>
      <c r="B12" t="str">
        <f ca="1">IFERROR(__xludf.DUMMYFUNCTION("""COMPUTED_VALUE"""),"Лондон")</f>
        <v>Лондон</v>
      </c>
      <c r="C12">
        <f ca="1">IFERROR(__xludf.DUMMYFUNCTION("""COMPUTED_VALUE"""),5)</f>
        <v>5</v>
      </c>
      <c r="D12">
        <f ca="1">IFERROR(__xludf.DUMMYFUNCTION("""COMPUTED_VALUE"""),11)</f>
        <v>11</v>
      </c>
      <c r="E12">
        <f ca="1">IFERROR(__xludf.DUMMYFUNCTION("""COMPUTED_VALUE"""),1)</f>
        <v>1</v>
      </c>
      <c r="F12">
        <f ca="1">IFERROR(__xludf.DUMMYFUNCTION("""COMPUTED_VALUE"""),1)</f>
        <v>1</v>
      </c>
      <c r="G12">
        <f ca="1">IFERROR(__xludf.DUMMYFUNCTION("""COMPUTED_VALUE"""),1)</f>
        <v>1</v>
      </c>
      <c r="H12">
        <f ca="1">IFERROR(__xludf.DUMMYFUNCTION("""COMPUTED_VALUE"""),0)</f>
        <v>0</v>
      </c>
      <c r="I12">
        <f ca="1">IFERROR(__xludf.DUMMYFUNCTION("""COMPUTED_VALUE"""),1)</f>
        <v>1</v>
      </c>
      <c r="J12">
        <f ca="1">IFERROR(__xludf.DUMMYFUNCTION("""COMPUTED_VALUE"""),1)</f>
        <v>1</v>
      </c>
      <c r="K12">
        <f ca="1">IFERROR(__xludf.DUMMYFUNCTION("""COMPUTED_VALUE"""),1)</f>
        <v>1</v>
      </c>
      <c r="L12">
        <f ca="1">IFERROR(__xludf.DUMMYFUNCTION("""COMPUTED_VALUE"""),1)</f>
        <v>1</v>
      </c>
      <c r="M12">
        <f ca="1">IFERROR(__xludf.DUMMYFUNCTION("""COMPUTED_VALUE"""),1)</f>
        <v>1</v>
      </c>
      <c r="N12">
        <f ca="1">IFERROR(__xludf.DUMMYFUNCTION("""COMPUTED_VALUE"""),0)</f>
        <v>0</v>
      </c>
      <c r="O12">
        <f ca="1">IFERROR(__xludf.DUMMYFUNCTION("""COMPUTED_VALUE"""),1)</f>
        <v>1</v>
      </c>
      <c r="P12">
        <f ca="1">IFERROR(__xludf.DUMMYFUNCTION("""COMPUTED_VALUE"""),1)</f>
        <v>1</v>
      </c>
      <c r="Q12">
        <f ca="1">IFERROR(__xludf.DUMMYFUNCTION("""COMPUTED_VALUE"""),10)</f>
        <v>10</v>
      </c>
      <c r="R12">
        <f ca="1">IFERROR(__xludf.DUMMYFUNCTION("""COMPUTED_VALUE"""),47)</f>
        <v>47</v>
      </c>
      <c r="S12">
        <f ca="1">IFERROR(__xludf.DUMMYFUNCTION("""COMPUTED_VALUE"""),430)</f>
        <v>430</v>
      </c>
    </row>
    <row r="13" spans="1:19" x14ac:dyDescent="0.2">
      <c r="A13" t="str">
        <f ca="1">IFERROR(__xludf.DUMMYFUNCTION("""COMPUTED_VALUE"""),"В поисках мема")</f>
        <v>В поисках мема</v>
      </c>
      <c r="B13" t="str">
        <f ca="1">IFERROR(__xludf.DUMMYFUNCTION("""COMPUTED_VALUE"""),"Цюрих")</f>
        <v>Цюрих</v>
      </c>
      <c r="C13">
        <f ca="1">IFERROR(__xludf.DUMMYFUNCTION("""COMPUTED_VALUE"""),5)</f>
        <v>5</v>
      </c>
      <c r="D13">
        <f ca="1">IFERROR(__xludf.DUMMYFUNCTION("""COMPUTED_VALUE"""),12)</f>
        <v>12</v>
      </c>
      <c r="E13">
        <f ca="1">IFERROR(__xludf.DUMMYFUNCTION("""COMPUTED_VALUE"""),1)</f>
        <v>1</v>
      </c>
      <c r="F13">
        <f ca="1">IFERROR(__xludf.DUMMYFUNCTION("""COMPUTED_VALUE"""),1)</f>
        <v>1</v>
      </c>
      <c r="G13">
        <f ca="1">IFERROR(__xludf.DUMMYFUNCTION("""COMPUTED_VALUE"""),1)</f>
        <v>1</v>
      </c>
      <c r="H13">
        <f ca="1">IFERROR(__xludf.DUMMYFUNCTION("""COMPUTED_VALUE"""),1)</f>
        <v>1</v>
      </c>
      <c r="I13">
        <f ca="1">IFERROR(__xludf.DUMMYFUNCTION("""COMPUTED_VALUE"""),1)</f>
        <v>1</v>
      </c>
      <c r="J13">
        <f ca="1">IFERROR(__xludf.DUMMYFUNCTION("""COMPUTED_VALUE"""),1)</f>
        <v>1</v>
      </c>
      <c r="K13">
        <f ca="1">IFERROR(__xludf.DUMMYFUNCTION("""COMPUTED_VALUE"""),1)</f>
        <v>1</v>
      </c>
      <c r="L13">
        <f ca="1">IFERROR(__xludf.DUMMYFUNCTION("""COMPUTED_VALUE"""),1)</f>
        <v>1</v>
      </c>
      <c r="M13">
        <f ca="1">IFERROR(__xludf.DUMMYFUNCTION("""COMPUTED_VALUE"""),1)</f>
        <v>1</v>
      </c>
      <c r="N13">
        <f ca="1">IFERROR(__xludf.DUMMYFUNCTION("""COMPUTED_VALUE"""),0)</f>
        <v>0</v>
      </c>
      <c r="O13">
        <f ca="1">IFERROR(__xludf.DUMMYFUNCTION("""COMPUTED_VALUE"""),1)</f>
        <v>1</v>
      </c>
      <c r="P13">
        <f ca="1">IFERROR(__xludf.DUMMYFUNCTION("""COMPUTED_VALUE"""),1)</f>
        <v>1</v>
      </c>
      <c r="Q13">
        <f ca="1">IFERROR(__xludf.DUMMYFUNCTION("""COMPUTED_VALUE"""),11)</f>
        <v>11</v>
      </c>
      <c r="R13">
        <f ca="1">IFERROR(__xludf.DUMMYFUNCTION("""COMPUTED_VALUE"""),50)</f>
        <v>50</v>
      </c>
      <c r="S13">
        <f ca="1">IFERROR(__xludf.DUMMYFUNCTION("""COMPUTED_VALUE"""),495)</f>
        <v>495</v>
      </c>
    </row>
    <row r="14" spans="1:19" x14ac:dyDescent="0.2">
      <c r="A14" t="str">
        <f ca="1">IFERROR(__xludf.DUMMYFUNCTION("""COMPUTED_VALUE"""),"Хы")</f>
        <v>Хы</v>
      </c>
      <c r="B14" t="str">
        <f ca="1">IFERROR(__xludf.DUMMYFUNCTION("""COMPUTED_VALUE"""),"Мюнхен")</f>
        <v>Мюнхен</v>
      </c>
      <c r="C14">
        <f ca="1">IFERROR(__xludf.DUMMYFUNCTION("""COMPUTED_VALUE"""),5)</f>
        <v>5</v>
      </c>
      <c r="D14">
        <f ca="1">IFERROR(__xludf.DUMMYFUNCTION("""COMPUTED_VALUE"""),13)</f>
        <v>13</v>
      </c>
      <c r="E14">
        <f ca="1">IFERROR(__xludf.DUMMYFUNCTION("""COMPUTED_VALUE"""),1)</f>
        <v>1</v>
      </c>
      <c r="F14">
        <f ca="1">IFERROR(__xludf.DUMMYFUNCTION("""COMPUTED_VALUE"""),0)</f>
        <v>0</v>
      </c>
      <c r="G14">
        <f ca="1">IFERROR(__xludf.DUMMYFUNCTION("""COMPUTED_VALUE"""),1)</f>
        <v>1</v>
      </c>
      <c r="H14">
        <f ca="1">IFERROR(__xludf.DUMMYFUNCTION("""COMPUTED_VALUE"""),0)</f>
        <v>0</v>
      </c>
      <c r="I14">
        <f ca="1">IFERROR(__xludf.DUMMYFUNCTION("""COMPUTED_VALUE"""),1)</f>
        <v>1</v>
      </c>
      <c r="J14">
        <f ca="1">IFERROR(__xludf.DUMMYFUNCTION("""COMPUTED_VALUE"""),1)</f>
        <v>1</v>
      </c>
      <c r="K14">
        <f ca="1">IFERROR(__xludf.DUMMYFUNCTION("""COMPUTED_VALUE"""),0)</f>
        <v>0</v>
      </c>
      <c r="L14">
        <f ca="1">IFERROR(__xludf.DUMMYFUNCTION("""COMPUTED_VALUE"""),1)</f>
        <v>1</v>
      </c>
      <c r="M14">
        <f ca="1">IFERROR(__xludf.DUMMYFUNCTION("""COMPUTED_VALUE"""),0)</f>
        <v>0</v>
      </c>
      <c r="N14">
        <f ca="1">IFERROR(__xludf.DUMMYFUNCTION("""COMPUTED_VALUE"""),0)</f>
        <v>0</v>
      </c>
      <c r="O14">
        <f ca="1">IFERROR(__xludf.DUMMYFUNCTION("""COMPUTED_VALUE"""),0)</f>
        <v>0</v>
      </c>
      <c r="P14">
        <f ca="1">IFERROR(__xludf.DUMMYFUNCTION("""COMPUTED_VALUE"""),1)</f>
        <v>1</v>
      </c>
      <c r="Q14">
        <f ca="1">IFERROR(__xludf.DUMMYFUNCTION("""COMPUTED_VALUE"""),6)</f>
        <v>6</v>
      </c>
      <c r="R14">
        <f ca="1">IFERROR(__xludf.DUMMYFUNCTION("""COMPUTED_VALUE"""),36)</f>
        <v>36</v>
      </c>
      <c r="S14">
        <f ca="1">IFERROR(__xludf.DUMMYFUNCTION("""COMPUTED_VALUE"""),325)</f>
        <v>325</v>
      </c>
    </row>
    <row r="15" spans="1:19" x14ac:dyDescent="0.2">
      <c r="A15" t="str">
        <f ca="1">IFERROR(__xludf.DUMMYFUNCTION("""COMPUTED_VALUE"""),"Тёмный лес")</f>
        <v>Тёмный лес</v>
      </c>
      <c r="B15" t="str">
        <f ca="1">IFERROR(__xludf.DUMMYFUNCTION("""COMPUTED_VALUE"""),"Мюнхен")</f>
        <v>Мюнхен</v>
      </c>
      <c r="C15">
        <f ca="1">IFERROR(__xludf.DUMMYFUNCTION("""COMPUTED_VALUE"""),5)</f>
        <v>5</v>
      </c>
      <c r="D15">
        <f ca="1">IFERROR(__xludf.DUMMYFUNCTION("""COMPUTED_VALUE"""),14)</f>
        <v>14</v>
      </c>
      <c r="E15">
        <f ca="1">IFERROR(__xludf.DUMMYFUNCTION("""COMPUTED_VALUE"""),1)</f>
        <v>1</v>
      </c>
      <c r="F15">
        <f ca="1">IFERROR(__xludf.DUMMYFUNCTION("""COMPUTED_VALUE"""),0)</f>
        <v>0</v>
      </c>
      <c r="G15">
        <f ca="1">IFERROR(__xludf.DUMMYFUNCTION("""COMPUTED_VALUE"""),1)</f>
        <v>1</v>
      </c>
      <c r="H15">
        <f ca="1">IFERROR(__xludf.DUMMYFUNCTION("""COMPUTED_VALUE"""),0)</f>
        <v>0</v>
      </c>
      <c r="I15">
        <f ca="1">IFERROR(__xludf.DUMMYFUNCTION("""COMPUTED_VALUE"""),1)</f>
        <v>1</v>
      </c>
      <c r="J15">
        <f ca="1">IFERROR(__xludf.DUMMYFUNCTION("""COMPUTED_VALUE"""),0)</f>
        <v>0</v>
      </c>
      <c r="K15">
        <f ca="1">IFERROR(__xludf.DUMMYFUNCTION("""COMPUTED_VALUE"""),0)</f>
        <v>0</v>
      </c>
      <c r="L15">
        <f ca="1">IFERROR(__xludf.DUMMYFUNCTION("""COMPUTED_VALUE"""),1)</f>
        <v>1</v>
      </c>
      <c r="M15">
        <f ca="1">IFERROR(__xludf.DUMMYFUNCTION("""COMPUTED_VALUE"""),1)</f>
        <v>1</v>
      </c>
      <c r="N15">
        <f ca="1">IFERROR(__xludf.DUMMYFUNCTION("""COMPUTED_VALUE"""),0)</f>
        <v>0</v>
      </c>
      <c r="O15">
        <f ca="1">IFERROR(__xludf.DUMMYFUNCTION("""COMPUTED_VALUE"""),1)</f>
        <v>1</v>
      </c>
      <c r="P15">
        <f ca="1">IFERROR(__xludf.DUMMYFUNCTION("""COMPUTED_VALUE"""),1)</f>
        <v>1</v>
      </c>
      <c r="Q15">
        <f ca="1">IFERROR(__xludf.DUMMYFUNCTION("""COMPUTED_VALUE"""),7)</f>
        <v>7</v>
      </c>
      <c r="R15">
        <f ca="1">IFERROR(__xludf.DUMMYFUNCTION("""COMPUTED_VALUE"""),40)</f>
        <v>40</v>
      </c>
      <c r="S15">
        <f ca="1">IFERROR(__xludf.DUMMYFUNCTION("""COMPUTED_VALUE"""),266)</f>
        <v>266</v>
      </c>
    </row>
    <row r="16" spans="1:19" x14ac:dyDescent="0.2">
      <c r="A16" t="str">
        <f ca="1">IFERROR(__xludf.DUMMYFUNCTION("""COMPUTED_VALUE"""),"Севрюга")</f>
        <v>Севрюга</v>
      </c>
      <c r="B16" t="str">
        <f ca="1">IFERROR(__xludf.DUMMYFUNCTION("""COMPUTED_VALUE"""),"сборная")</f>
        <v>сборная</v>
      </c>
      <c r="C16">
        <f ca="1">IFERROR(__xludf.DUMMYFUNCTION("""COMPUTED_VALUE"""),5)</f>
        <v>5</v>
      </c>
      <c r="D16">
        <f ca="1">IFERROR(__xludf.DUMMYFUNCTION("""COMPUTED_VALUE"""),15)</f>
        <v>15</v>
      </c>
      <c r="E16">
        <f ca="1">IFERROR(__xludf.DUMMYFUNCTION("""COMPUTED_VALUE"""),1)</f>
        <v>1</v>
      </c>
      <c r="F16">
        <f ca="1">IFERROR(__xludf.DUMMYFUNCTION("""COMPUTED_VALUE"""),1)</f>
        <v>1</v>
      </c>
      <c r="G16">
        <f ca="1">IFERROR(__xludf.DUMMYFUNCTION("""COMPUTED_VALUE"""),1)</f>
        <v>1</v>
      </c>
      <c r="H16">
        <f ca="1">IFERROR(__xludf.DUMMYFUNCTION("""COMPUTED_VALUE"""),0)</f>
        <v>0</v>
      </c>
      <c r="I16">
        <f ca="1">IFERROR(__xludf.DUMMYFUNCTION("""COMPUTED_VALUE"""),1)</f>
        <v>1</v>
      </c>
      <c r="J16">
        <f ca="1">IFERROR(__xludf.DUMMYFUNCTION("""COMPUTED_VALUE"""),1)</f>
        <v>1</v>
      </c>
      <c r="K16">
        <f ca="1">IFERROR(__xludf.DUMMYFUNCTION("""COMPUTED_VALUE"""),0)</f>
        <v>0</v>
      </c>
      <c r="L16">
        <f ca="1">IFERROR(__xludf.DUMMYFUNCTION("""COMPUTED_VALUE"""),1)</f>
        <v>1</v>
      </c>
      <c r="M16">
        <f ca="1">IFERROR(__xludf.DUMMYFUNCTION("""COMPUTED_VALUE"""),0)</f>
        <v>0</v>
      </c>
      <c r="N16">
        <f ca="1">IFERROR(__xludf.DUMMYFUNCTION("""COMPUTED_VALUE"""),0)</f>
        <v>0</v>
      </c>
      <c r="O16">
        <f ca="1">IFERROR(__xludf.DUMMYFUNCTION("""COMPUTED_VALUE"""),1)</f>
        <v>1</v>
      </c>
      <c r="P16">
        <f ca="1">IFERROR(__xludf.DUMMYFUNCTION("""COMPUTED_VALUE"""),1)</f>
        <v>1</v>
      </c>
      <c r="Q16">
        <f ca="1">IFERROR(__xludf.DUMMYFUNCTION("""COMPUTED_VALUE"""),8)</f>
        <v>8</v>
      </c>
      <c r="R16">
        <f ca="1">IFERROR(__xludf.DUMMYFUNCTION("""COMPUTED_VALUE"""),42)</f>
        <v>42</v>
      </c>
      <c r="S16">
        <f ca="1">IFERROR(__xludf.DUMMYFUNCTION("""COMPUTED_VALUE"""),322)</f>
        <v>322</v>
      </c>
    </row>
    <row r="17" spans="1:19" x14ac:dyDescent="0.2">
      <c r="A17" t="str">
        <f ca="1">IFERROR(__xludf.DUMMYFUNCTION("""COMPUTED_VALUE"""),"или вася")</f>
        <v>или вася</v>
      </c>
      <c r="B17" t="str">
        <f ca="1">IFERROR(__xludf.DUMMYFUNCTION("""COMPUTED_VALUE"""),"Прага")</f>
        <v>Прага</v>
      </c>
      <c r="C17">
        <f ca="1">IFERROR(__xludf.DUMMYFUNCTION("""COMPUTED_VALUE"""),5)</f>
        <v>5</v>
      </c>
      <c r="D17">
        <f ca="1">IFERROR(__xludf.DUMMYFUNCTION("""COMPUTED_VALUE"""),16)</f>
        <v>16</v>
      </c>
      <c r="E17">
        <f ca="1">IFERROR(__xludf.DUMMYFUNCTION("""COMPUTED_VALUE"""),1)</f>
        <v>1</v>
      </c>
      <c r="F17">
        <f ca="1">IFERROR(__xludf.DUMMYFUNCTION("""COMPUTED_VALUE"""),1)</f>
        <v>1</v>
      </c>
      <c r="G17">
        <f ca="1">IFERROR(__xludf.DUMMYFUNCTION("""COMPUTED_VALUE"""),0)</f>
        <v>0</v>
      </c>
      <c r="H17">
        <f ca="1">IFERROR(__xludf.DUMMYFUNCTION("""COMPUTED_VALUE"""),0)</f>
        <v>0</v>
      </c>
      <c r="I17">
        <f ca="1">IFERROR(__xludf.DUMMYFUNCTION("""COMPUTED_VALUE"""),0)</f>
        <v>0</v>
      </c>
      <c r="J17">
        <f ca="1">IFERROR(__xludf.DUMMYFUNCTION("""COMPUTED_VALUE"""),0)</f>
        <v>0</v>
      </c>
      <c r="K17">
        <f ca="1">IFERROR(__xludf.DUMMYFUNCTION("""COMPUTED_VALUE"""),0)</f>
        <v>0</v>
      </c>
      <c r="L17">
        <f ca="1">IFERROR(__xludf.DUMMYFUNCTION("""COMPUTED_VALUE"""),0)</f>
        <v>0</v>
      </c>
      <c r="M17">
        <f ca="1">IFERROR(__xludf.DUMMYFUNCTION("""COMPUTED_VALUE"""),0)</f>
        <v>0</v>
      </c>
      <c r="N17">
        <f ca="1">IFERROR(__xludf.DUMMYFUNCTION("""COMPUTED_VALUE"""),0)</f>
        <v>0</v>
      </c>
      <c r="O17">
        <f ca="1">IFERROR(__xludf.DUMMYFUNCTION("""COMPUTED_VALUE"""),0)</f>
        <v>0</v>
      </c>
      <c r="P17">
        <f ca="1">IFERROR(__xludf.DUMMYFUNCTION("""COMPUTED_VALUE"""),1)</f>
        <v>1</v>
      </c>
      <c r="Q17">
        <f ca="1">IFERROR(__xludf.DUMMYFUNCTION("""COMPUTED_VALUE"""),3)</f>
        <v>3</v>
      </c>
      <c r="R17">
        <f ca="1">IFERROR(__xludf.DUMMYFUNCTION("""COMPUTED_VALUE"""),22)</f>
        <v>22</v>
      </c>
      <c r="S17">
        <f ca="1">IFERROR(__xludf.DUMMYFUNCTION("""COMPUTED_VALUE"""),123)</f>
        <v>123</v>
      </c>
    </row>
    <row r="18" spans="1:19" x14ac:dyDescent="0.2">
      <c r="A18" t="str">
        <f ca="1">IFERROR(__xludf.DUMMYFUNCTION("""COMPUTED_VALUE"""),"Бристольская Шкала")</f>
        <v>Бристольская Шкала</v>
      </c>
      <c r="B18" t="str">
        <f ca="1">IFERROR(__xludf.DUMMYFUNCTION("""COMPUTED_VALUE"""),"Хайфа")</f>
        <v>Хайфа</v>
      </c>
      <c r="C18">
        <f ca="1">IFERROR(__xludf.DUMMYFUNCTION("""COMPUTED_VALUE"""),5)</f>
        <v>5</v>
      </c>
      <c r="D18">
        <f ca="1">IFERROR(__xludf.DUMMYFUNCTION("""COMPUTED_VALUE"""),17)</f>
        <v>17</v>
      </c>
      <c r="E18">
        <f ca="1">IFERROR(__xludf.DUMMYFUNCTION("""COMPUTED_VALUE"""),1)</f>
        <v>1</v>
      </c>
      <c r="F18">
        <f ca="1">IFERROR(__xludf.DUMMYFUNCTION("""COMPUTED_VALUE"""),1)</f>
        <v>1</v>
      </c>
      <c r="G18">
        <f ca="1">IFERROR(__xludf.DUMMYFUNCTION("""COMPUTED_VALUE"""),1)</f>
        <v>1</v>
      </c>
      <c r="H18">
        <f ca="1">IFERROR(__xludf.DUMMYFUNCTION("""COMPUTED_VALUE"""),0)</f>
        <v>0</v>
      </c>
      <c r="I18">
        <f ca="1">IFERROR(__xludf.DUMMYFUNCTION("""COMPUTED_VALUE"""),1)</f>
        <v>1</v>
      </c>
      <c r="J18">
        <f ca="1">IFERROR(__xludf.DUMMYFUNCTION("""COMPUTED_VALUE"""),0)</f>
        <v>0</v>
      </c>
      <c r="K18">
        <f ca="1">IFERROR(__xludf.DUMMYFUNCTION("""COMPUTED_VALUE"""),1)</f>
        <v>1</v>
      </c>
      <c r="L18">
        <f ca="1">IFERROR(__xludf.DUMMYFUNCTION("""COMPUTED_VALUE"""),1)</f>
        <v>1</v>
      </c>
      <c r="M18">
        <f ca="1">IFERROR(__xludf.DUMMYFUNCTION("""COMPUTED_VALUE"""),1)</f>
        <v>1</v>
      </c>
      <c r="N18">
        <f ca="1">IFERROR(__xludf.DUMMYFUNCTION("""COMPUTED_VALUE"""),0)</f>
        <v>0</v>
      </c>
      <c r="O18">
        <f ca="1">IFERROR(__xludf.DUMMYFUNCTION("""COMPUTED_VALUE"""),1)</f>
        <v>1</v>
      </c>
      <c r="P18">
        <f ca="1">IFERROR(__xludf.DUMMYFUNCTION("""COMPUTED_VALUE"""),1)</f>
        <v>1</v>
      </c>
      <c r="Q18">
        <f ca="1">IFERROR(__xludf.DUMMYFUNCTION("""COMPUTED_VALUE"""),9)</f>
        <v>9</v>
      </c>
      <c r="R18">
        <f ca="1">IFERROR(__xludf.DUMMYFUNCTION("""COMPUTED_VALUE"""),39)</f>
        <v>39</v>
      </c>
      <c r="S18">
        <f ca="1">IFERROR(__xludf.DUMMYFUNCTION("""COMPUTED_VALUE"""),332)</f>
        <v>332</v>
      </c>
    </row>
    <row r="19" spans="1:19" x14ac:dyDescent="0.2">
      <c r="A19" t="str">
        <f ca="1">IFERROR(__xludf.DUMMYFUNCTION("""COMPUTED_VALUE"""),"ВЕСЛО")</f>
        <v>ВЕСЛО</v>
      </c>
      <c r="B19" t="str">
        <f ca="1">IFERROR(__xludf.DUMMYFUNCTION("""COMPUTED_VALUE"""),"Вена")</f>
        <v>Вена</v>
      </c>
      <c r="C19">
        <f ca="1">IFERROR(__xludf.DUMMYFUNCTION("""COMPUTED_VALUE"""),5)</f>
        <v>5</v>
      </c>
      <c r="D19">
        <f ca="1">IFERROR(__xludf.DUMMYFUNCTION("""COMPUTED_VALUE"""),18)</f>
        <v>18</v>
      </c>
      <c r="E19">
        <f ca="1">IFERROR(__xludf.DUMMYFUNCTION("""COMPUTED_VALUE"""),1)</f>
        <v>1</v>
      </c>
      <c r="F19">
        <f ca="1">IFERROR(__xludf.DUMMYFUNCTION("""COMPUTED_VALUE"""),1)</f>
        <v>1</v>
      </c>
      <c r="G19">
        <f ca="1">IFERROR(__xludf.DUMMYFUNCTION("""COMPUTED_VALUE"""),1)</f>
        <v>1</v>
      </c>
      <c r="H19">
        <f ca="1">IFERROR(__xludf.DUMMYFUNCTION("""COMPUTED_VALUE"""),0)</f>
        <v>0</v>
      </c>
      <c r="I19">
        <f ca="1">IFERROR(__xludf.DUMMYFUNCTION("""COMPUTED_VALUE"""),0)</f>
        <v>0</v>
      </c>
      <c r="J19">
        <f ca="1">IFERROR(__xludf.DUMMYFUNCTION("""COMPUTED_VALUE"""),1)</f>
        <v>1</v>
      </c>
      <c r="K19">
        <f ca="1">IFERROR(__xludf.DUMMYFUNCTION("""COMPUTED_VALUE"""),0)</f>
        <v>0</v>
      </c>
      <c r="L19">
        <f ca="1">IFERROR(__xludf.DUMMYFUNCTION("""COMPUTED_VALUE"""),1)</f>
        <v>1</v>
      </c>
      <c r="M19">
        <f ca="1">IFERROR(__xludf.DUMMYFUNCTION("""COMPUTED_VALUE"""),1)</f>
        <v>1</v>
      </c>
      <c r="N19">
        <f ca="1">IFERROR(__xludf.DUMMYFUNCTION("""COMPUTED_VALUE"""),0)</f>
        <v>0</v>
      </c>
      <c r="O19">
        <f ca="1">IFERROR(__xludf.DUMMYFUNCTION("""COMPUTED_VALUE"""),0)</f>
        <v>0</v>
      </c>
      <c r="P19">
        <f ca="1">IFERROR(__xludf.DUMMYFUNCTION("""COMPUTED_VALUE"""),1)</f>
        <v>1</v>
      </c>
      <c r="Q19">
        <f ca="1">IFERROR(__xludf.DUMMYFUNCTION("""COMPUTED_VALUE"""),7)</f>
        <v>7</v>
      </c>
      <c r="R19">
        <f ca="1">IFERROR(__xludf.DUMMYFUNCTION("""COMPUTED_VALUE"""),35)</f>
        <v>35</v>
      </c>
      <c r="S19">
        <f ca="1">IFERROR(__xludf.DUMMYFUNCTION("""COMPUTED_VALUE"""),277)</f>
        <v>277</v>
      </c>
    </row>
    <row r="20" spans="1:19" x14ac:dyDescent="0.2">
      <c r="A20" t="str">
        <f ca="1">IFERROR(__xludf.DUMMYFUNCTION("""COMPUTED_VALUE"""),"Гимназия имени Сруликов")</f>
        <v>Гимназия имени Сруликов</v>
      </c>
      <c r="B20" t="str">
        <f ca="1">IFERROR(__xludf.DUMMYFUNCTION("""COMPUTED_VALUE"""),"Краков")</f>
        <v>Краков</v>
      </c>
      <c r="C20">
        <f ca="1">IFERROR(__xludf.DUMMYFUNCTION("""COMPUTED_VALUE"""),5)</f>
        <v>5</v>
      </c>
      <c r="D20">
        <f ca="1">IFERROR(__xludf.DUMMYFUNCTION("""COMPUTED_VALUE"""),19)</f>
        <v>19</v>
      </c>
      <c r="E20">
        <f ca="1">IFERROR(__xludf.DUMMYFUNCTION("""COMPUTED_VALUE"""),1)</f>
        <v>1</v>
      </c>
      <c r="F20">
        <f ca="1">IFERROR(__xludf.DUMMYFUNCTION("""COMPUTED_VALUE"""),1)</f>
        <v>1</v>
      </c>
      <c r="G20">
        <f ca="1">IFERROR(__xludf.DUMMYFUNCTION("""COMPUTED_VALUE"""),1)</f>
        <v>1</v>
      </c>
      <c r="H20">
        <f ca="1">IFERROR(__xludf.DUMMYFUNCTION("""COMPUTED_VALUE"""),0)</f>
        <v>0</v>
      </c>
      <c r="I20">
        <f ca="1">IFERROR(__xludf.DUMMYFUNCTION("""COMPUTED_VALUE"""),1)</f>
        <v>1</v>
      </c>
      <c r="J20">
        <f ca="1">IFERROR(__xludf.DUMMYFUNCTION("""COMPUTED_VALUE"""),0)</f>
        <v>0</v>
      </c>
      <c r="K20">
        <f ca="1">IFERROR(__xludf.DUMMYFUNCTION("""COMPUTED_VALUE"""),1)</f>
        <v>1</v>
      </c>
      <c r="L20">
        <f ca="1">IFERROR(__xludf.DUMMYFUNCTION("""COMPUTED_VALUE"""),1)</f>
        <v>1</v>
      </c>
      <c r="M20">
        <f ca="1">IFERROR(__xludf.DUMMYFUNCTION("""COMPUTED_VALUE"""),1)</f>
        <v>1</v>
      </c>
      <c r="N20">
        <f ca="1">IFERROR(__xludf.DUMMYFUNCTION("""COMPUTED_VALUE"""),1)</f>
        <v>1</v>
      </c>
      <c r="O20">
        <f ca="1">IFERROR(__xludf.DUMMYFUNCTION("""COMPUTED_VALUE"""),1)</f>
        <v>1</v>
      </c>
      <c r="P20">
        <f ca="1">IFERROR(__xludf.DUMMYFUNCTION("""COMPUTED_VALUE"""),1)</f>
        <v>1</v>
      </c>
      <c r="Q20">
        <f ca="1">IFERROR(__xludf.DUMMYFUNCTION("""COMPUTED_VALUE"""),10)</f>
        <v>10</v>
      </c>
      <c r="R20">
        <f ca="1">IFERROR(__xludf.DUMMYFUNCTION("""COMPUTED_VALUE"""),49)</f>
        <v>49</v>
      </c>
      <c r="S20">
        <f ca="1">IFERROR(__xludf.DUMMYFUNCTION("""COMPUTED_VALUE"""),463)</f>
        <v>463</v>
      </c>
    </row>
    <row r="21" spans="1:19" x14ac:dyDescent="0.2">
      <c r="A21" t="str">
        <f ca="1">IFERROR(__xludf.DUMMYFUNCTION("""COMPUTED_VALUE"""),"X-promt")</f>
        <v>X-promt</v>
      </c>
      <c r="B21" t="str">
        <f ca="1">IFERROR(__xludf.DUMMYFUNCTION("""COMPUTED_VALUE"""),"Рига")</f>
        <v>Рига</v>
      </c>
      <c r="C21">
        <f ca="1">IFERROR(__xludf.DUMMYFUNCTION("""COMPUTED_VALUE"""),5)</f>
        <v>5</v>
      </c>
      <c r="D21">
        <f ca="1">IFERROR(__xludf.DUMMYFUNCTION("""COMPUTED_VALUE"""),20)</f>
        <v>20</v>
      </c>
      <c r="E21">
        <f ca="1">IFERROR(__xludf.DUMMYFUNCTION("""COMPUTED_VALUE"""),1)</f>
        <v>1</v>
      </c>
      <c r="F21">
        <f ca="1">IFERROR(__xludf.DUMMYFUNCTION("""COMPUTED_VALUE"""),1)</f>
        <v>1</v>
      </c>
      <c r="G21">
        <f ca="1">IFERROR(__xludf.DUMMYFUNCTION("""COMPUTED_VALUE"""),1)</f>
        <v>1</v>
      </c>
      <c r="H21">
        <f ca="1">IFERROR(__xludf.DUMMYFUNCTION("""COMPUTED_VALUE"""),1)</f>
        <v>1</v>
      </c>
      <c r="I21">
        <f ca="1">IFERROR(__xludf.DUMMYFUNCTION("""COMPUTED_VALUE"""),1)</f>
        <v>1</v>
      </c>
      <c r="J21">
        <f ca="1">IFERROR(__xludf.DUMMYFUNCTION("""COMPUTED_VALUE"""),1)</f>
        <v>1</v>
      </c>
      <c r="K21">
        <f ca="1">IFERROR(__xludf.DUMMYFUNCTION("""COMPUTED_VALUE"""),1)</f>
        <v>1</v>
      </c>
      <c r="L21">
        <f ca="1">IFERROR(__xludf.DUMMYFUNCTION("""COMPUTED_VALUE"""),1)</f>
        <v>1</v>
      </c>
      <c r="M21">
        <f ca="1">IFERROR(__xludf.DUMMYFUNCTION("""COMPUTED_VALUE"""),1)</f>
        <v>1</v>
      </c>
      <c r="N21">
        <f ca="1">IFERROR(__xludf.DUMMYFUNCTION("""COMPUTED_VALUE"""),0)</f>
        <v>0</v>
      </c>
      <c r="O21">
        <f ca="1">IFERROR(__xludf.DUMMYFUNCTION("""COMPUTED_VALUE"""),1)</f>
        <v>1</v>
      </c>
      <c r="P21">
        <f ca="1">IFERROR(__xludf.DUMMYFUNCTION("""COMPUTED_VALUE"""),1)</f>
        <v>1</v>
      </c>
      <c r="Q21">
        <f ca="1">IFERROR(__xludf.DUMMYFUNCTION("""COMPUTED_VALUE"""),11)</f>
        <v>11</v>
      </c>
      <c r="R21">
        <f ca="1">IFERROR(__xludf.DUMMYFUNCTION("""COMPUTED_VALUE"""),46)</f>
        <v>46</v>
      </c>
      <c r="S21">
        <f ca="1">IFERROR(__xludf.DUMMYFUNCTION("""COMPUTED_VALUE"""),380)</f>
        <v>380</v>
      </c>
    </row>
    <row r="22" spans="1:19" x14ac:dyDescent="0.2">
      <c r="A22" t="str">
        <f ca="1">IFERROR(__xludf.DUMMYFUNCTION("""COMPUTED_VALUE"""),"Большая команда")</f>
        <v>Большая команда</v>
      </c>
      <c r="B22" t="str">
        <f ca="1">IFERROR(__xludf.DUMMYFUNCTION("""COMPUTED_VALUE"""),"Карлсруэ")</f>
        <v>Карлсруэ</v>
      </c>
      <c r="C22">
        <f ca="1">IFERROR(__xludf.DUMMYFUNCTION("""COMPUTED_VALUE"""),5)</f>
        <v>5</v>
      </c>
      <c r="D22">
        <f ca="1">IFERROR(__xludf.DUMMYFUNCTION("""COMPUTED_VALUE"""),21)</f>
        <v>21</v>
      </c>
      <c r="E22">
        <f ca="1">IFERROR(__xludf.DUMMYFUNCTION("""COMPUTED_VALUE"""),1)</f>
        <v>1</v>
      </c>
      <c r="F22">
        <f ca="1">IFERROR(__xludf.DUMMYFUNCTION("""COMPUTED_VALUE"""),1)</f>
        <v>1</v>
      </c>
      <c r="G22">
        <f ca="1">IFERROR(__xludf.DUMMYFUNCTION("""COMPUTED_VALUE"""),1)</f>
        <v>1</v>
      </c>
      <c r="H22">
        <f ca="1">IFERROR(__xludf.DUMMYFUNCTION("""COMPUTED_VALUE"""),0)</f>
        <v>0</v>
      </c>
      <c r="I22">
        <f ca="1">IFERROR(__xludf.DUMMYFUNCTION("""COMPUTED_VALUE"""),0)</f>
        <v>0</v>
      </c>
      <c r="J22">
        <f ca="1">IFERROR(__xludf.DUMMYFUNCTION("""COMPUTED_VALUE"""),0)</f>
        <v>0</v>
      </c>
      <c r="K22">
        <f ca="1">IFERROR(__xludf.DUMMYFUNCTION("""COMPUTED_VALUE"""),1)</f>
        <v>1</v>
      </c>
      <c r="L22">
        <f ca="1">IFERROR(__xludf.DUMMYFUNCTION("""COMPUTED_VALUE"""),1)</f>
        <v>1</v>
      </c>
      <c r="M22">
        <f ca="1">IFERROR(__xludf.DUMMYFUNCTION("""COMPUTED_VALUE"""),1)</f>
        <v>1</v>
      </c>
      <c r="N22">
        <f ca="1">IFERROR(__xludf.DUMMYFUNCTION("""COMPUTED_VALUE"""),0)</f>
        <v>0</v>
      </c>
      <c r="O22">
        <f ca="1">IFERROR(__xludf.DUMMYFUNCTION("""COMPUTED_VALUE"""),1)</f>
        <v>1</v>
      </c>
      <c r="P22">
        <f ca="1">IFERROR(__xludf.DUMMYFUNCTION("""COMPUTED_VALUE"""),1)</f>
        <v>1</v>
      </c>
      <c r="Q22">
        <f ca="1">IFERROR(__xludf.DUMMYFUNCTION("""COMPUTED_VALUE"""),8)</f>
        <v>8</v>
      </c>
      <c r="R22">
        <f ca="1">IFERROR(__xludf.DUMMYFUNCTION("""COMPUTED_VALUE"""),37)</f>
        <v>37</v>
      </c>
      <c r="S22">
        <f ca="1">IFERROR(__xludf.DUMMYFUNCTION("""COMPUTED_VALUE"""),302)</f>
        <v>302</v>
      </c>
    </row>
    <row r="23" spans="1:19" x14ac:dyDescent="0.2">
      <c r="A23" t="str">
        <f ca="1">IFERROR(__xludf.DUMMYFUNCTION("""COMPUTED_VALUE"""),"Так получилось")</f>
        <v>Так получилось</v>
      </c>
      <c r="B23" t="str">
        <f ca="1">IFERROR(__xludf.DUMMYFUNCTION("""COMPUTED_VALUE"""),"Дюссельдорф")</f>
        <v>Дюссельдорф</v>
      </c>
      <c r="C23">
        <f ca="1">IFERROR(__xludf.DUMMYFUNCTION("""COMPUTED_VALUE"""),5)</f>
        <v>5</v>
      </c>
      <c r="D23">
        <f ca="1">IFERROR(__xludf.DUMMYFUNCTION("""COMPUTED_VALUE"""),22)</f>
        <v>22</v>
      </c>
      <c r="E23">
        <f ca="1">IFERROR(__xludf.DUMMYFUNCTION("""COMPUTED_VALUE"""),1)</f>
        <v>1</v>
      </c>
      <c r="F23">
        <f ca="1">IFERROR(__xludf.DUMMYFUNCTION("""COMPUTED_VALUE"""),0)</f>
        <v>0</v>
      </c>
      <c r="G23">
        <f ca="1">IFERROR(__xludf.DUMMYFUNCTION("""COMPUTED_VALUE"""),1)</f>
        <v>1</v>
      </c>
      <c r="H23">
        <f ca="1">IFERROR(__xludf.DUMMYFUNCTION("""COMPUTED_VALUE"""),1)</f>
        <v>1</v>
      </c>
      <c r="I23">
        <f ca="1">IFERROR(__xludf.DUMMYFUNCTION("""COMPUTED_VALUE"""),0)</f>
        <v>0</v>
      </c>
      <c r="J23">
        <f ca="1">IFERROR(__xludf.DUMMYFUNCTION("""COMPUTED_VALUE"""),0)</f>
        <v>0</v>
      </c>
      <c r="K23">
        <f ca="1">IFERROR(__xludf.DUMMYFUNCTION("""COMPUTED_VALUE"""),1)</f>
        <v>1</v>
      </c>
      <c r="L23">
        <f ca="1">IFERROR(__xludf.DUMMYFUNCTION("""COMPUTED_VALUE"""),1)</f>
        <v>1</v>
      </c>
      <c r="M23">
        <f ca="1">IFERROR(__xludf.DUMMYFUNCTION("""COMPUTED_VALUE"""),1)</f>
        <v>1</v>
      </c>
      <c r="N23">
        <f ca="1">IFERROR(__xludf.DUMMYFUNCTION("""COMPUTED_VALUE"""),0)</f>
        <v>0</v>
      </c>
      <c r="O23">
        <f ca="1">IFERROR(__xludf.DUMMYFUNCTION("""COMPUTED_VALUE"""),0)</f>
        <v>0</v>
      </c>
      <c r="P23">
        <f ca="1">IFERROR(__xludf.DUMMYFUNCTION("""COMPUTED_VALUE"""),1)</f>
        <v>1</v>
      </c>
      <c r="Q23">
        <f ca="1">IFERROR(__xludf.DUMMYFUNCTION("""COMPUTED_VALUE"""),7)</f>
        <v>7</v>
      </c>
      <c r="R23">
        <f ca="1">IFERROR(__xludf.DUMMYFUNCTION("""COMPUTED_VALUE"""),29)</f>
        <v>29</v>
      </c>
      <c r="S23">
        <f ca="1">IFERROR(__xludf.DUMMYFUNCTION("""COMPUTED_VALUE"""),174)</f>
        <v>174</v>
      </c>
    </row>
    <row r="24" spans="1:19" x14ac:dyDescent="0.2">
      <c r="A24" t="str">
        <f ca="1">IFERROR(__xludf.DUMMYFUNCTION("""COMPUTED_VALUE"""),"Savage")</f>
        <v>Savage</v>
      </c>
      <c r="B24" t="str">
        <f ca="1">IFERROR(__xludf.DUMMYFUNCTION("""COMPUTED_VALUE"""),"Кишинев")</f>
        <v>Кишинев</v>
      </c>
      <c r="C24">
        <f ca="1">IFERROR(__xludf.DUMMYFUNCTION("""COMPUTED_VALUE"""),5)</f>
        <v>5</v>
      </c>
      <c r="D24">
        <f ca="1">IFERROR(__xludf.DUMMYFUNCTION("""COMPUTED_VALUE"""),23)</f>
        <v>23</v>
      </c>
      <c r="E24">
        <f ca="1">IFERROR(__xludf.DUMMYFUNCTION("""COMPUTED_VALUE"""),1)</f>
        <v>1</v>
      </c>
      <c r="F24">
        <f ca="1">IFERROR(__xludf.DUMMYFUNCTION("""COMPUTED_VALUE"""),0)</f>
        <v>0</v>
      </c>
      <c r="G24">
        <f ca="1">IFERROR(__xludf.DUMMYFUNCTION("""COMPUTED_VALUE"""),1)</f>
        <v>1</v>
      </c>
      <c r="H24">
        <f ca="1">IFERROR(__xludf.DUMMYFUNCTION("""COMPUTED_VALUE"""),0)</f>
        <v>0</v>
      </c>
      <c r="I24">
        <f ca="1">IFERROR(__xludf.DUMMYFUNCTION("""COMPUTED_VALUE"""),0)</f>
        <v>0</v>
      </c>
      <c r="J24">
        <f ca="1">IFERROR(__xludf.DUMMYFUNCTION("""COMPUTED_VALUE"""),1)</f>
        <v>1</v>
      </c>
      <c r="K24">
        <f ca="1">IFERROR(__xludf.DUMMYFUNCTION("""COMPUTED_VALUE"""),0)</f>
        <v>0</v>
      </c>
      <c r="L24">
        <f ca="1">IFERROR(__xludf.DUMMYFUNCTION("""COMPUTED_VALUE"""),1)</f>
        <v>1</v>
      </c>
      <c r="M24">
        <f ca="1">IFERROR(__xludf.DUMMYFUNCTION("""COMPUTED_VALUE"""),1)</f>
        <v>1</v>
      </c>
      <c r="N24">
        <f ca="1">IFERROR(__xludf.DUMMYFUNCTION("""COMPUTED_VALUE"""),0)</f>
        <v>0</v>
      </c>
      <c r="O24">
        <f ca="1">IFERROR(__xludf.DUMMYFUNCTION("""COMPUTED_VALUE"""),1)</f>
        <v>1</v>
      </c>
      <c r="P24">
        <f ca="1">IFERROR(__xludf.DUMMYFUNCTION("""COMPUTED_VALUE"""),1)</f>
        <v>1</v>
      </c>
      <c r="Q24">
        <f ca="1">IFERROR(__xludf.DUMMYFUNCTION("""COMPUTED_VALUE"""),7)</f>
        <v>7</v>
      </c>
      <c r="R24">
        <f ca="1">IFERROR(__xludf.DUMMYFUNCTION("""COMPUTED_VALUE"""),36)</f>
        <v>36</v>
      </c>
      <c r="S24">
        <f ca="1">IFERROR(__xludf.DUMMYFUNCTION("""COMPUTED_VALUE"""),264)</f>
        <v>264</v>
      </c>
    </row>
    <row r="25" spans="1:19" x14ac:dyDescent="0.2">
      <c r="A25" t="str">
        <f ca="1">IFERROR(__xludf.DUMMYFUNCTION("""COMPUTED_VALUE"""),"Пурурум")</f>
        <v>Пурурум</v>
      </c>
      <c r="B25" t="str">
        <f ca="1">IFERROR(__xludf.DUMMYFUNCTION("""COMPUTED_VALUE"""),"Нюрнберг")</f>
        <v>Нюрнберг</v>
      </c>
      <c r="C25">
        <f ca="1">IFERROR(__xludf.DUMMYFUNCTION("""COMPUTED_VALUE"""),5)</f>
        <v>5</v>
      </c>
      <c r="D25">
        <f ca="1">IFERROR(__xludf.DUMMYFUNCTION("""COMPUTED_VALUE"""),24)</f>
        <v>24</v>
      </c>
      <c r="E25">
        <f ca="1">IFERROR(__xludf.DUMMYFUNCTION("""COMPUTED_VALUE"""),1)</f>
        <v>1</v>
      </c>
      <c r="F25">
        <f ca="1">IFERROR(__xludf.DUMMYFUNCTION("""COMPUTED_VALUE"""),0)</f>
        <v>0</v>
      </c>
      <c r="G25">
        <f ca="1">IFERROR(__xludf.DUMMYFUNCTION("""COMPUTED_VALUE"""),1)</f>
        <v>1</v>
      </c>
      <c r="H25">
        <f ca="1">IFERROR(__xludf.DUMMYFUNCTION("""COMPUTED_VALUE"""),0)</f>
        <v>0</v>
      </c>
      <c r="I25">
        <f ca="1">IFERROR(__xludf.DUMMYFUNCTION("""COMPUTED_VALUE"""),1)</f>
        <v>1</v>
      </c>
      <c r="J25">
        <f ca="1">IFERROR(__xludf.DUMMYFUNCTION("""COMPUTED_VALUE"""),1)</f>
        <v>1</v>
      </c>
      <c r="K25">
        <f ca="1">IFERROR(__xludf.DUMMYFUNCTION("""COMPUTED_VALUE"""),1)</f>
        <v>1</v>
      </c>
      <c r="L25">
        <f ca="1">IFERROR(__xludf.DUMMYFUNCTION("""COMPUTED_VALUE"""),0)</f>
        <v>0</v>
      </c>
      <c r="M25">
        <f ca="1">IFERROR(__xludf.DUMMYFUNCTION("""COMPUTED_VALUE"""),0)</f>
        <v>0</v>
      </c>
      <c r="N25">
        <f ca="1">IFERROR(__xludf.DUMMYFUNCTION("""COMPUTED_VALUE"""),0)</f>
        <v>0</v>
      </c>
      <c r="O25">
        <f ca="1">IFERROR(__xludf.DUMMYFUNCTION("""COMPUTED_VALUE"""),0)</f>
        <v>0</v>
      </c>
      <c r="P25">
        <f ca="1">IFERROR(__xludf.DUMMYFUNCTION("""COMPUTED_VALUE"""),1)</f>
        <v>1</v>
      </c>
      <c r="Q25">
        <f ca="1">IFERROR(__xludf.DUMMYFUNCTION("""COMPUTED_VALUE"""),6)</f>
        <v>6</v>
      </c>
      <c r="R25">
        <f ca="1">IFERROR(__xludf.DUMMYFUNCTION("""COMPUTED_VALUE"""),35)</f>
        <v>35</v>
      </c>
      <c r="S25">
        <f ca="1">IFERROR(__xludf.DUMMYFUNCTION("""COMPUTED_VALUE"""),233)</f>
        <v>233</v>
      </c>
    </row>
    <row r="26" spans="1:19" x14ac:dyDescent="0.2">
      <c r="A26" t="str">
        <f ca="1">IFERROR(__xludf.DUMMYFUNCTION("""COMPUTED_VALUE"""),"Закон Этлиба")</f>
        <v>Закон Этлиба</v>
      </c>
      <c r="B26" t="str">
        <f ca="1">IFERROR(__xludf.DUMMYFUNCTION("""COMPUTED_VALUE"""),"Таллинн ")</f>
        <v xml:space="preserve">Таллинн </v>
      </c>
      <c r="C26">
        <f ca="1">IFERROR(__xludf.DUMMYFUNCTION("""COMPUTED_VALUE"""),5)</f>
        <v>5</v>
      </c>
      <c r="D26">
        <f ca="1">IFERROR(__xludf.DUMMYFUNCTION("""COMPUTED_VALUE"""),25)</f>
        <v>25</v>
      </c>
      <c r="E26">
        <f ca="1">IFERROR(__xludf.DUMMYFUNCTION("""COMPUTED_VALUE"""),1)</f>
        <v>1</v>
      </c>
      <c r="F26">
        <f ca="1">IFERROR(__xludf.DUMMYFUNCTION("""COMPUTED_VALUE"""),1)</f>
        <v>1</v>
      </c>
      <c r="G26">
        <f ca="1">IFERROR(__xludf.DUMMYFUNCTION("""COMPUTED_VALUE"""),1)</f>
        <v>1</v>
      </c>
      <c r="H26">
        <f ca="1">IFERROR(__xludf.DUMMYFUNCTION("""COMPUTED_VALUE"""),0)</f>
        <v>0</v>
      </c>
      <c r="I26">
        <f ca="1">IFERROR(__xludf.DUMMYFUNCTION("""COMPUTED_VALUE"""),0)</f>
        <v>0</v>
      </c>
      <c r="J26">
        <f ca="1">IFERROR(__xludf.DUMMYFUNCTION("""COMPUTED_VALUE"""),1)</f>
        <v>1</v>
      </c>
      <c r="K26">
        <f ca="1">IFERROR(__xludf.DUMMYFUNCTION("""COMPUTED_VALUE"""),0)</f>
        <v>0</v>
      </c>
      <c r="L26">
        <f ca="1">IFERROR(__xludf.DUMMYFUNCTION("""COMPUTED_VALUE"""),1)</f>
        <v>1</v>
      </c>
      <c r="M26">
        <f ca="1">IFERROR(__xludf.DUMMYFUNCTION("""COMPUTED_VALUE"""),1)</f>
        <v>1</v>
      </c>
      <c r="N26">
        <f ca="1">IFERROR(__xludf.DUMMYFUNCTION("""COMPUTED_VALUE"""),0)</f>
        <v>0</v>
      </c>
      <c r="O26">
        <f ca="1">IFERROR(__xludf.DUMMYFUNCTION("""COMPUTED_VALUE"""),0)</f>
        <v>0</v>
      </c>
      <c r="P26">
        <f ca="1">IFERROR(__xludf.DUMMYFUNCTION("""COMPUTED_VALUE"""),1)</f>
        <v>1</v>
      </c>
      <c r="Q26">
        <f ca="1">IFERROR(__xludf.DUMMYFUNCTION("""COMPUTED_VALUE"""),7)</f>
        <v>7</v>
      </c>
      <c r="R26">
        <f ca="1">IFERROR(__xludf.DUMMYFUNCTION("""COMPUTED_VALUE"""),41)</f>
        <v>41</v>
      </c>
      <c r="S26">
        <f ca="1">IFERROR(__xludf.DUMMYFUNCTION("""COMPUTED_VALUE"""),351)</f>
        <v>351</v>
      </c>
    </row>
    <row r="27" spans="1:19" x14ac:dyDescent="0.2">
      <c r="A27" t="str">
        <f ca="1">IFERROR(__xludf.DUMMYFUNCTION("""COMPUTED_VALUE"""),"Проверено")</f>
        <v>Проверено</v>
      </c>
      <c r="B27" t="str">
        <f ca="1">IFERROR(__xludf.DUMMYFUNCTION("""COMPUTED_VALUE"""),"сборная")</f>
        <v>сборная</v>
      </c>
      <c r="C27">
        <f ca="1">IFERROR(__xludf.DUMMYFUNCTION("""COMPUTED_VALUE"""),5)</f>
        <v>5</v>
      </c>
      <c r="D27">
        <f ca="1">IFERROR(__xludf.DUMMYFUNCTION("""COMPUTED_VALUE"""),26)</f>
        <v>26</v>
      </c>
      <c r="E27">
        <f ca="1">IFERROR(__xludf.DUMMYFUNCTION("""COMPUTED_VALUE"""),1)</f>
        <v>1</v>
      </c>
      <c r="F27">
        <f ca="1">IFERROR(__xludf.DUMMYFUNCTION("""COMPUTED_VALUE"""),0)</f>
        <v>0</v>
      </c>
      <c r="G27">
        <f ca="1">IFERROR(__xludf.DUMMYFUNCTION("""COMPUTED_VALUE"""),1)</f>
        <v>1</v>
      </c>
      <c r="H27">
        <f ca="1">IFERROR(__xludf.DUMMYFUNCTION("""COMPUTED_VALUE"""),1)</f>
        <v>1</v>
      </c>
      <c r="I27">
        <f ca="1">IFERROR(__xludf.DUMMYFUNCTION("""COMPUTED_VALUE"""),1)</f>
        <v>1</v>
      </c>
      <c r="J27">
        <f ca="1">IFERROR(__xludf.DUMMYFUNCTION("""COMPUTED_VALUE"""),1)</f>
        <v>1</v>
      </c>
      <c r="K27">
        <f ca="1">IFERROR(__xludf.DUMMYFUNCTION("""COMPUTED_VALUE"""),1)</f>
        <v>1</v>
      </c>
      <c r="L27">
        <f ca="1">IFERROR(__xludf.DUMMYFUNCTION("""COMPUTED_VALUE"""),1)</f>
        <v>1</v>
      </c>
      <c r="M27">
        <f ca="1">IFERROR(__xludf.DUMMYFUNCTION("""COMPUTED_VALUE"""),0)</f>
        <v>0</v>
      </c>
      <c r="N27">
        <f ca="1">IFERROR(__xludf.DUMMYFUNCTION("""COMPUTED_VALUE"""),0)</f>
        <v>0</v>
      </c>
      <c r="O27">
        <f ca="1">IFERROR(__xludf.DUMMYFUNCTION("""COMPUTED_VALUE"""),1)</f>
        <v>1</v>
      </c>
      <c r="P27">
        <f ca="1">IFERROR(__xludf.DUMMYFUNCTION("""COMPUTED_VALUE"""),1)</f>
        <v>1</v>
      </c>
      <c r="Q27">
        <f ca="1">IFERROR(__xludf.DUMMYFUNCTION("""COMPUTED_VALUE"""),9)</f>
        <v>9</v>
      </c>
      <c r="R27">
        <f ca="1">IFERROR(__xludf.DUMMYFUNCTION("""COMPUTED_VALUE"""),41)</f>
        <v>41</v>
      </c>
      <c r="S27">
        <f ca="1">IFERROR(__xludf.DUMMYFUNCTION("""COMPUTED_VALUE"""),368)</f>
        <v>368</v>
      </c>
    </row>
    <row r="28" spans="1:19" x14ac:dyDescent="0.2">
      <c r="A28" t="str">
        <f ca="1">IFERROR(__xludf.DUMMYFUNCTION("""COMPUTED_VALUE"""),"Игрунки")</f>
        <v>Игрунки</v>
      </c>
      <c r="B28" t="str">
        <f ca="1">IFERROR(__xludf.DUMMYFUNCTION("""COMPUTED_VALUE"""),"сборная")</f>
        <v>сборная</v>
      </c>
      <c r="C28">
        <f ca="1">IFERROR(__xludf.DUMMYFUNCTION("""COMPUTED_VALUE"""),5)</f>
        <v>5</v>
      </c>
      <c r="D28">
        <f ca="1">IFERROR(__xludf.DUMMYFUNCTION("""COMPUTED_VALUE"""),27)</f>
        <v>27</v>
      </c>
      <c r="E28">
        <f ca="1">IFERROR(__xludf.DUMMYFUNCTION("""COMPUTED_VALUE"""),1)</f>
        <v>1</v>
      </c>
      <c r="F28">
        <f ca="1">IFERROR(__xludf.DUMMYFUNCTION("""COMPUTED_VALUE"""),0)</f>
        <v>0</v>
      </c>
      <c r="G28">
        <f ca="1">IFERROR(__xludf.DUMMYFUNCTION("""COMPUTED_VALUE"""),1)</f>
        <v>1</v>
      </c>
      <c r="H28">
        <f ca="1">IFERROR(__xludf.DUMMYFUNCTION("""COMPUTED_VALUE"""),0)</f>
        <v>0</v>
      </c>
      <c r="I28">
        <f ca="1">IFERROR(__xludf.DUMMYFUNCTION("""COMPUTED_VALUE"""),1)</f>
        <v>1</v>
      </c>
      <c r="J28">
        <f ca="1">IFERROR(__xludf.DUMMYFUNCTION("""COMPUTED_VALUE"""),1)</f>
        <v>1</v>
      </c>
      <c r="K28">
        <f ca="1">IFERROR(__xludf.DUMMYFUNCTION("""COMPUTED_VALUE"""),0)</f>
        <v>0</v>
      </c>
      <c r="L28">
        <f ca="1">IFERROR(__xludf.DUMMYFUNCTION("""COMPUTED_VALUE"""),1)</f>
        <v>1</v>
      </c>
      <c r="M28">
        <f ca="1">IFERROR(__xludf.DUMMYFUNCTION("""COMPUTED_VALUE"""),1)</f>
        <v>1</v>
      </c>
      <c r="N28">
        <f ca="1">IFERROR(__xludf.DUMMYFUNCTION("""COMPUTED_VALUE"""),0)</f>
        <v>0</v>
      </c>
      <c r="O28">
        <f ca="1">IFERROR(__xludf.DUMMYFUNCTION("""COMPUTED_VALUE"""),1)</f>
        <v>1</v>
      </c>
      <c r="P28">
        <f ca="1">IFERROR(__xludf.DUMMYFUNCTION("""COMPUTED_VALUE"""),1)</f>
        <v>1</v>
      </c>
      <c r="Q28">
        <f ca="1">IFERROR(__xludf.DUMMYFUNCTION("""COMPUTED_VALUE"""),8)</f>
        <v>8</v>
      </c>
      <c r="R28">
        <f ca="1">IFERROR(__xludf.DUMMYFUNCTION("""COMPUTED_VALUE"""),42)</f>
        <v>42</v>
      </c>
      <c r="S28">
        <f ca="1">IFERROR(__xludf.DUMMYFUNCTION("""COMPUTED_VALUE"""),332)</f>
        <v>332</v>
      </c>
    </row>
    <row r="29" spans="1:19" x14ac:dyDescent="0.2">
      <c r="A29" t="str">
        <f ca="1">IFERROR(__xludf.DUMMYFUNCTION("""COMPUTED_VALUE"""),"Бесславные Краснолюдки")</f>
        <v>Бесславные Краснолюдки</v>
      </c>
      <c r="B29" t="str">
        <f ca="1">IFERROR(__xludf.DUMMYFUNCTION("""COMPUTED_VALUE"""),"Вроцлав")</f>
        <v>Вроцлав</v>
      </c>
      <c r="C29">
        <f ca="1">IFERROR(__xludf.DUMMYFUNCTION("""COMPUTED_VALUE"""),5)</f>
        <v>5</v>
      </c>
      <c r="D29">
        <f ca="1">IFERROR(__xludf.DUMMYFUNCTION("""COMPUTED_VALUE"""),28)</f>
        <v>28</v>
      </c>
      <c r="E29">
        <f ca="1">IFERROR(__xludf.DUMMYFUNCTION("""COMPUTED_VALUE"""),1)</f>
        <v>1</v>
      </c>
      <c r="F29">
        <f ca="1">IFERROR(__xludf.DUMMYFUNCTION("""COMPUTED_VALUE"""),1)</f>
        <v>1</v>
      </c>
      <c r="G29">
        <f ca="1">IFERROR(__xludf.DUMMYFUNCTION("""COMPUTED_VALUE"""),1)</f>
        <v>1</v>
      </c>
      <c r="H29">
        <f ca="1">IFERROR(__xludf.DUMMYFUNCTION("""COMPUTED_VALUE"""),1)</f>
        <v>1</v>
      </c>
      <c r="I29">
        <f ca="1">IFERROR(__xludf.DUMMYFUNCTION("""COMPUTED_VALUE"""),1)</f>
        <v>1</v>
      </c>
      <c r="J29">
        <f ca="1">IFERROR(__xludf.DUMMYFUNCTION("""COMPUTED_VALUE"""),1)</f>
        <v>1</v>
      </c>
      <c r="K29">
        <f ca="1">IFERROR(__xludf.DUMMYFUNCTION("""COMPUTED_VALUE"""),1)</f>
        <v>1</v>
      </c>
      <c r="L29">
        <f ca="1">IFERROR(__xludf.DUMMYFUNCTION("""COMPUTED_VALUE"""),1)</f>
        <v>1</v>
      </c>
      <c r="M29">
        <f ca="1">IFERROR(__xludf.DUMMYFUNCTION("""COMPUTED_VALUE"""),0)</f>
        <v>0</v>
      </c>
      <c r="N29">
        <f ca="1">IFERROR(__xludf.DUMMYFUNCTION("""COMPUTED_VALUE"""),0)</f>
        <v>0</v>
      </c>
      <c r="O29">
        <f ca="1">IFERROR(__xludf.DUMMYFUNCTION("""COMPUTED_VALUE"""),1)</f>
        <v>1</v>
      </c>
      <c r="P29">
        <f ca="1">IFERROR(__xludf.DUMMYFUNCTION("""COMPUTED_VALUE"""),1)</f>
        <v>1</v>
      </c>
      <c r="Q29">
        <f ca="1">IFERROR(__xludf.DUMMYFUNCTION("""COMPUTED_VALUE"""),10)</f>
        <v>10</v>
      </c>
      <c r="R29">
        <f ca="1">IFERROR(__xludf.DUMMYFUNCTION("""COMPUTED_VALUE"""),38)</f>
        <v>38</v>
      </c>
      <c r="S29">
        <f ca="1">IFERROR(__xludf.DUMMYFUNCTION("""COMPUTED_VALUE"""),377)</f>
        <v>377</v>
      </c>
    </row>
    <row r="30" spans="1:19" x14ac:dyDescent="0.2">
      <c r="A30" t="str">
        <f ca="1">IFERROR(__xludf.DUMMYFUNCTION("""COMPUTED_VALUE"""),"Мы-6")</f>
        <v>Мы-6</v>
      </c>
      <c r="B30" t="str">
        <f ca="1">IFERROR(__xludf.DUMMYFUNCTION("""COMPUTED_VALUE"""),"Хельсинки")</f>
        <v>Хельсинки</v>
      </c>
      <c r="C30">
        <f ca="1">IFERROR(__xludf.DUMMYFUNCTION("""COMPUTED_VALUE"""),5)</f>
        <v>5</v>
      </c>
      <c r="D30">
        <f ca="1">IFERROR(__xludf.DUMMYFUNCTION("""COMPUTED_VALUE"""),29)</f>
        <v>29</v>
      </c>
      <c r="E30">
        <f ca="1">IFERROR(__xludf.DUMMYFUNCTION("""COMPUTED_VALUE"""),1)</f>
        <v>1</v>
      </c>
      <c r="F30">
        <f ca="1">IFERROR(__xludf.DUMMYFUNCTION("""COMPUTED_VALUE"""),1)</f>
        <v>1</v>
      </c>
      <c r="G30">
        <f ca="1">IFERROR(__xludf.DUMMYFUNCTION("""COMPUTED_VALUE"""),1)</f>
        <v>1</v>
      </c>
      <c r="H30">
        <f ca="1">IFERROR(__xludf.DUMMYFUNCTION("""COMPUTED_VALUE"""),0)</f>
        <v>0</v>
      </c>
      <c r="I30">
        <f ca="1">IFERROR(__xludf.DUMMYFUNCTION("""COMPUTED_VALUE"""),1)</f>
        <v>1</v>
      </c>
      <c r="J30">
        <f ca="1">IFERROR(__xludf.DUMMYFUNCTION("""COMPUTED_VALUE"""),1)</f>
        <v>1</v>
      </c>
      <c r="K30">
        <f ca="1">IFERROR(__xludf.DUMMYFUNCTION("""COMPUTED_VALUE"""),0)</f>
        <v>0</v>
      </c>
      <c r="L30">
        <f ca="1">IFERROR(__xludf.DUMMYFUNCTION("""COMPUTED_VALUE"""),1)</f>
        <v>1</v>
      </c>
      <c r="M30">
        <f ca="1">IFERROR(__xludf.DUMMYFUNCTION("""COMPUTED_VALUE"""),1)</f>
        <v>1</v>
      </c>
      <c r="N30">
        <f ca="1">IFERROR(__xludf.DUMMYFUNCTION("""COMPUTED_VALUE"""),0)</f>
        <v>0</v>
      </c>
      <c r="O30">
        <f ca="1">IFERROR(__xludf.DUMMYFUNCTION("""COMPUTED_VALUE"""),1)</f>
        <v>1</v>
      </c>
      <c r="P30">
        <f ca="1">IFERROR(__xludf.DUMMYFUNCTION("""COMPUTED_VALUE"""),1)</f>
        <v>1</v>
      </c>
      <c r="Q30">
        <f ca="1">IFERROR(__xludf.DUMMYFUNCTION("""COMPUTED_VALUE"""),9)</f>
        <v>9</v>
      </c>
      <c r="R30">
        <f ca="1">IFERROR(__xludf.DUMMYFUNCTION("""COMPUTED_VALUE"""),32)</f>
        <v>32</v>
      </c>
      <c r="S30">
        <f ca="1">IFERROR(__xludf.DUMMYFUNCTION("""COMPUTED_VALUE"""),272)</f>
        <v>272</v>
      </c>
    </row>
    <row r="31" spans="1:19" x14ac:dyDescent="0.2">
      <c r="A31" t="str">
        <f ca="1">IFERROR(__xludf.DUMMYFUNCTION("""COMPUTED_VALUE"""),"Polish Space Marines")</f>
        <v>Polish Space Marines</v>
      </c>
      <c r="B31" t="str">
        <f ca="1">IFERROR(__xludf.DUMMYFUNCTION("""COMPUTED_VALUE"""),"Краков")</f>
        <v>Краков</v>
      </c>
      <c r="C31">
        <f ca="1">IFERROR(__xludf.DUMMYFUNCTION("""COMPUTED_VALUE"""),5)</f>
        <v>5</v>
      </c>
      <c r="D31">
        <f ca="1">IFERROR(__xludf.DUMMYFUNCTION("""COMPUTED_VALUE"""),30)</f>
        <v>30</v>
      </c>
      <c r="E31">
        <f ca="1">IFERROR(__xludf.DUMMYFUNCTION("""COMPUTED_VALUE"""),1)</f>
        <v>1</v>
      </c>
      <c r="F31">
        <f ca="1">IFERROR(__xludf.DUMMYFUNCTION("""COMPUTED_VALUE"""),1)</f>
        <v>1</v>
      </c>
      <c r="G31">
        <f ca="1">IFERROR(__xludf.DUMMYFUNCTION("""COMPUTED_VALUE"""),1)</f>
        <v>1</v>
      </c>
      <c r="H31">
        <f ca="1">IFERROR(__xludf.DUMMYFUNCTION("""COMPUTED_VALUE"""),0)</f>
        <v>0</v>
      </c>
      <c r="I31">
        <f ca="1">IFERROR(__xludf.DUMMYFUNCTION("""COMPUTED_VALUE"""),1)</f>
        <v>1</v>
      </c>
      <c r="J31">
        <f ca="1">IFERROR(__xludf.DUMMYFUNCTION("""COMPUTED_VALUE"""),1)</f>
        <v>1</v>
      </c>
      <c r="K31">
        <f ca="1">IFERROR(__xludf.DUMMYFUNCTION("""COMPUTED_VALUE"""),1)</f>
        <v>1</v>
      </c>
      <c r="L31">
        <f ca="1">IFERROR(__xludf.DUMMYFUNCTION("""COMPUTED_VALUE"""),1)</f>
        <v>1</v>
      </c>
      <c r="M31">
        <f ca="1">IFERROR(__xludf.DUMMYFUNCTION("""COMPUTED_VALUE"""),1)</f>
        <v>1</v>
      </c>
      <c r="N31">
        <f ca="1">IFERROR(__xludf.DUMMYFUNCTION("""COMPUTED_VALUE"""),0)</f>
        <v>0</v>
      </c>
      <c r="O31">
        <f ca="1">IFERROR(__xludf.DUMMYFUNCTION("""COMPUTED_VALUE"""),0)</f>
        <v>0</v>
      </c>
      <c r="P31">
        <f ca="1">IFERROR(__xludf.DUMMYFUNCTION("""COMPUTED_VALUE"""),1)</f>
        <v>1</v>
      </c>
      <c r="Q31">
        <f ca="1">IFERROR(__xludf.DUMMYFUNCTION("""COMPUTED_VALUE"""),9)</f>
        <v>9</v>
      </c>
      <c r="R31">
        <f ca="1">IFERROR(__xludf.DUMMYFUNCTION("""COMPUTED_VALUE"""),38)</f>
        <v>38</v>
      </c>
      <c r="S31">
        <f ca="1">IFERROR(__xludf.DUMMYFUNCTION("""COMPUTED_VALUE"""),326)</f>
        <v>326</v>
      </c>
    </row>
    <row r="32" spans="1:19" x14ac:dyDescent="0.2">
      <c r="A32" t="str">
        <f ca="1">IFERROR(__xludf.DUMMYFUNCTION("""COMPUTED_VALUE"""),"Кортизолушка")</f>
        <v>Кортизолушка</v>
      </c>
      <c r="B32" t="str">
        <f ca="1">IFERROR(__xludf.DUMMYFUNCTION("""COMPUTED_VALUE"""),"Берлин")</f>
        <v>Берлин</v>
      </c>
      <c r="C32">
        <f ca="1">IFERROR(__xludf.DUMMYFUNCTION("""COMPUTED_VALUE"""),5)</f>
        <v>5</v>
      </c>
      <c r="D32">
        <f ca="1">IFERROR(__xludf.DUMMYFUNCTION("""COMPUTED_VALUE"""),31)</f>
        <v>31</v>
      </c>
      <c r="E32">
        <f ca="1">IFERROR(__xludf.DUMMYFUNCTION("""COMPUTED_VALUE"""),1)</f>
        <v>1</v>
      </c>
      <c r="F32">
        <f ca="1">IFERROR(__xludf.DUMMYFUNCTION("""COMPUTED_VALUE"""),1)</f>
        <v>1</v>
      </c>
      <c r="G32">
        <f ca="1">IFERROR(__xludf.DUMMYFUNCTION("""COMPUTED_VALUE"""),1)</f>
        <v>1</v>
      </c>
      <c r="H32">
        <f ca="1">IFERROR(__xludf.DUMMYFUNCTION("""COMPUTED_VALUE"""),0)</f>
        <v>0</v>
      </c>
      <c r="I32">
        <f ca="1">IFERROR(__xludf.DUMMYFUNCTION("""COMPUTED_VALUE"""),1)</f>
        <v>1</v>
      </c>
      <c r="J32">
        <f ca="1">IFERROR(__xludf.DUMMYFUNCTION("""COMPUTED_VALUE"""),0)</f>
        <v>0</v>
      </c>
      <c r="K32">
        <f ca="1">IFERROR(__xludf.DUMMYFUNCTION("""COMPUTED_VALUE"""),0)</f>
        <v>0</v>
      </c>
      <c r="L32">
        <f ca="1">IFERROR(__xludf.DUMMYFUNCTION("""COMPUTED_VALUE"""),0)</f>
        <v>0</v>
      </c>
      <c r="M32">
        <f ca="1">IFERROR(__xludf.DUMMYFUNCTION("""COMPUTED_VALUE"""),1)</f>
        <v>1</v>
      </c>
      <c r="N32">
        <f ca="1">IFERROR(__xludf.DUMMYFUNCTION("""COMPUTED_VALUE"""),0)</f>
        <v>0</v>
      </c>
      <c r="O32">
        <f ca="1">IFERROR(__xludf.DUMMYFUNCTION("""COMPUTED_VALUE"""),0)</f>
        <v>0</v>
      </c>
      <c r="P32">
        <f ca="1">IFERROR(__xludf.DUMMYFUNCTION("""COMPUTED_VALUE"""),0)</f>
        <v>0</v>
      </c>
      <c r="Q32">
        <f ca="1">IFERROR(__xludf.DUMMYFUNCTION("""COMPUTED_VALUE"""),5)</f>
        <v>5</v>
      </c>
      <c r="R32">
        <f ca="1">IFERROR(__xludf.DUMMYFUNCTION("""COMPUTED_VALUE"""),33)</f>
        <v>33</v>
      </c>
      <c r="S32">
        <f ca="1">IFERROR(__xludf.DUMMYFUNCTION("""COMPUTED_VALUE"""),236)</f>
        <v>236</v>
      </c>
    </row>
    <row r="33" spans="1:19" x14ac:dyDescent="0.2">
      <c r="A33" t="str">
        <f ca="1">IFERROR(__xludf.DUMMYFUNCTION("""COMPUTED_VALUE"""),"Слишком много знали")</f>
        <v>Слишком много знали</v>
      </c>
      <c r="B33" t="str">
        <f ca="1">IFERROR(__xludf.DUMMYFUNCTION("""COMPUTED_VALUE"""),"Прага")</f>
        <v>Прага</v>
      </c>
      <c r="C33">
        <f ca="1">IFERROR(__xludf.DUMMYFUNCTION("""COMPUTED_VALUE"""),5)</f>
        <v>5</v>
      </c>
      <c r="D33">
        <f ca="1">IFERROR(__xludf.DUMMYFUNCTION("""COMPUTED_VALUE"""),32)</f>
        <v>32</v>
      </c>
      <c r="E33">
        <f ca="1">IFERROR(__xludf.DUMMYFUNCTION("""COMPUTED_VALUE"""),1)</f>
        <v>1</v>
      </c>
      <c r="F33">
        <f ca="1">IFERROR(__xludf.DUMMYFUNCTION("""COMPUTED_VALUE"""),1)</f>
        <v>1</v>
      </c>
      <c r="G33">
        <f ca="1">IFERROR(__xludf.DUMMYFUNCTION("""COMPUTED_VALUE"""),0)</f>
        <v>0</v>
      </c>
      <c r="H33">
        <f ca="1">IFERROR(__xludf.DUMMYFUNCTION("""COMPUTED_VALUE"""),0)</f>
        <v>0</v>
      </c>
      <c r="I33">
        <f ca="1">IFERROR(__xludf.DUMMYFUNCTION("""COMPUTED_VALUE"""),1)</f>
        <v>1</v>
      </c>
      <c r="J33">
        <f ca="1">IFERROR(__xludf.DUMMYFUNCTION("""COMPUTED_VALUE"""),1)</f>
        <v>1</v>
      </c>
      <c r="K33">
        <f ca="1">IFERROR(__xludf.DUMMYFUNCTION("""COMPUTED_VALUE"""),0)</f>
        <v>0</v>
      </c>
      <c r="L33">
        <f ca="1">IFERROR(__xludf.DUMMYFUNCTION("""COMPUTED_VALUE"""),1)</f>
        <v>1</v>
      </c>
      <c r="M33">
        <f ca="1">IFERROR(__xludf.DUMMYFUNCTION("""COMPUTED_VALUE"""),1)</f>
        <v>1</v>
      </c>
      <c r="N33">
        <f ca="1">IFERROR(__xludf.DUMMYFUNCTION("""COMPUTED_VALUE"""),0)</f>
        <v>0</v>
      </c>
      <c r="O33">
        <f ca="1">IFERROR(__xludf.DUMMYFUNCTION("""COMPUTED_VALUE"""),0)</f>
        <v>0</v>
      </c>
      <c r="P33">
        <f ca="1">IFERROR(__xludf.DUMMYFUNCTION("""COMPUTED_VALUE"""),1)</f>
        <v>1</v>
      </c>
      <c r="Q33">
        <f ca="1">IFERROR(__xludf.DUMMYFUNCTION("""COMPUTED_VALUE"""),7)</f>
        <v>7</v>
      </c>
      <c r="R33">
        <f ca="1">IFERROR(__xludf.DUMMYFUNCTION("""COMPUTED_VALUE"""),32)</f>
        <v>32</v>
      </c>
      <c r="S33">
        <f ca="1">IFERROR(__xludf.DUMMYFUNCTION("""COMPUTED_VALUE"""),209)</f>
        <v>209</v>
      </c>
    </row>
    <row r="34" spans="1:19" x14ac:dyDescent="0.2">
      <c r="A34" t="str">
        <f ca="1">IFERROR(__xludf.DUMMYFUNCTION("""COMPUTED_VALUE"""),"Гринфилд, Массачусетс")</f>
        <v>Гринфилд, Массачусетс</v>
      </c>
      <c r="B34" t="str">
        <f ca="1">IFERROR(__xludf.DUMMYFUNCTION("""COMPUTED_VALUE"""),"Берлин")</f>
        <v>Берлин</v>
      </c>
      <c r="C34">
        <f ca="1">IFERROR(__xludf.DUMMYFUNCTION("""COMPUTED_VALUE"""),5)</f>
        <v>5</v>
      </c>
      <c r="D34">
        <f ca="1">IFERROR(__xludf.DUMMYFUNCTION("""COMPUTED_VALUE"""),33)</f>
        <v>33</v>
      </c>
      <c r="E34">
        <f ca="1">IFERROR(__xludf.DUMMYFUNCTION("""COMPUTED_VALUE"""),1)</f>
        <v>1</v>
      </c>
      <c r="F34">
        <f ca="1">IFERROR(__xludf.DUMMYFUNCTION("""COMPUTED_VALUE"""),1)</f>
        <v>1</v>
      </c>
      <c r="G34">
        <f ca="1">IFERROR(__xludf.DUMMYFUNCTION("""COMPUTED_VALUE"""),1)</f>
        <v>1</v>
      </c>
      <c r="H34">
        <f ca="1">IFERROR(__xludf.DUMMYFUNCTION("""COMPUTED_VALUE"""),0)</f>
        <v>0</v>
      </c>
      <c r="I34">
        <f ca="1">IFERROR(__xludf.DUMMYFUNCTION("""COMPUTED_VALUE"""),1)</f>
        <v>1</v>
      </c>
      <c r="J34">
        <f ca="1">IFERROR(__xludf.DUMMYFUNCTION("""COMPUTED_VALUE"""),0)</f>
        <v>0</v>
      </c>
      <c r="K34">
        <f ca="1">IFERROR(__xludf.DUMMYFUNCTION("""COMPUTED_VALUE"""),1)</f>
        <v>1</v>
      </c>
      <c r="L34">
        <f ca="1">IFERROR(__xludf.DUMMYFUNCTION("""COMPUTED_VALUE"""),0)</f>
        <v>0</v>
      </c>
      <c r="M34">
        <f ca="1">IFERROR(__xludf.DUMMYFUNCTION("""COMPUTED_VALUE"""),1)</f>
        <v>1</v>
      </c>
      <c r="N34">
        <f ca="1">IFERROR(__xludf.DUMMYFUNCTION("""COMPUTED_VALUE"""),0)</f>
        <v>0</v>
      </c>
      <c r="O34">
        <f ca="1">IFERROR(__xludf.DUMMYFUNCTION("""COMPUTED_VALUE"""),0)</f>
        <v>0</v>
      </c>
      <c r="P34">
        <f ca="1">IFERROR(__xludf.DUMMYFUNCTION("""COMPUTED_VALUE"""),1)</f>
        <v>1</v>
      </c>
      <c r="Q34">
        <f ca="1">IFERROR(__xludf.DUMMYFUNCTION("""COMPUTED_VALUE"""),7)</f>
        <v>7</v>
      </c>
      <c r="R34">
        <f ca="1">IFERROR(__xludf.DUMMYFUNCTION("""COMPUTED_VALUE"""),41)</f>
        <v>41</v>
      </c>
      <c r="S34">
        <f ca="1">IFERROR(__xludf.DUMMYFUNCTION("""COMPUTED_VALUE"""),315)</f>
        <v>315</v>
      </c>
    </row>
    <row r="35" spans="1:19" x14ac:dyDescent="0.2">
      <c r="A35" t="str">
        <f ca="1">IFERROR(__xludf.DUMMYFUNCTION("""COMPUTED_VALUE"""),"Авось")</f>
        <v>Авось</v>
      </c>
      <c r="B35" t="str">
        <f ca="1">IFERROR(__xludf.DUMMYFUNCTION("""COMPUTED_VALUE"""),"Дортмунд")</f>
        <v>Дортмунд</v>
      </c>
      <c r="C35">
        <f ca="1">IFERROR(__xludf.DUMMYFUNCTION("""COMPUTED_VALUE"""),5)</f>
        <v>5</v>
      </c>
      <c r="D35">
        <f ca="1">IFERROR(__xludf.DUMMYFUNCTION("""COMPUTED_VALUE"""),34)</f>
        <v>34</v>
      </c>
      <c r="E35">
        <f ca="1">IFERROR(__xludf.DUMMYFUNCTION("""COMPUTED_VALUE"""),0)</f>
        <v>0</v>
      </c>
      <c r="F35">
        <f ca="1">IFERROR(__xludf.DUMMYFUNCTION("""COMPUTED_VALUE"""),0)</f>
        <v>0</v>
      </c>
      <c r="G35">
        <f ca="1">IFERROR(__xludf.DUMMYFUNCTION("""COMPUTED_VALUE"""),1)</f>
        <v>1</v>
      </c>
      <c r="H35">
        <f ca="1">IFERROR(__xludf.DUMMYFUNCTION("""COMPUTED_VALUE"""),0)</f>
        <v>0</v>
      </c>
      <c r="I35">
        <f ca="1">IFERROR(__xludf.DUMMYFUNCTION("""COMPUTED_VALUE"""),0)</f>
        <v>0</v>
      </c>
      <c r="J35">
        <f ca="1">IFERROR(__xludf.DUMMYFUNCTION("""COMPUTED_VALUE"""),1)</f>
        <v>1</v>
      </c>
      <c r="K35">
        <f ca="1">IFERROR(__xludf.DUMMYFUNCTION("""COMPUTED_VALUE"""),0)</f>
        <v>0</v>
      </c>
      <c r="L35">
        <f ca="1">IFERROR(__xludf.DUMMYFUNCTION("""COMPUTED_VALUE"""),1)</f>
        <v>1</v>
      </c>
      <c r="M35">
        <f ca="1">IFERROR(__xludf.DUMMYFUNCTION("""COMPUTED_VALUE"""),1)</f>
        <v>1</v>
      </c>
      <c r="N35">
        <f ca="1">IFERROR(__xludf.DUMMYFUNCTION("""COMPUTED_VALUE"""),0)</f>
        <v>0</v>
      </c>
      <c r="O35">
        <f ca="1">IFERROR(__xludf.DUMMYFUNCTION("""COMPUTED_VALUE"""),1)</f>
        <v>1</v>
      </c>
      <c r="P35">
        <f ca="1">IFERROR(__xludf.DUMMYFUNCTION("""COMPUTED_VALUE"""),1)</f>
        <v>1</v>
      </c>
      <c r="Q35">
        <f ca="1">IFERROR(__xludf.DUMMYFUNCTION("""COMPUTED_VALUE"""),6)</f>
        <v>6</v>
      </c>
      <c r="R35">
        <f ca="1">IFERROR(__xludf.DUMMYFUNCTION("""COMPUTED_VALUE"""),32)</f>
        <v>32</v>
      </c>
      <c r="S35">
        <f ca="1">IFERROR(__xludf.DUMMYFUNCTION("""COMPUTED_VALUE"""),294)</f>
        <v>294</v>
      </c>
    </row>
    <row r="36" spans="1:19" x14ac:dyDescent="0.2">
      <c r="A36" t="str">
        <f ca="1">IFERROR(__xludf.DUMMYFUNCTION("""COMPUTED_VALUE"""),"Нетудыхатка")</f>
        <v>Нетудыхатка</v>
      </c>
      <c r="B36" t="str">
        <f ca="1">IFERROR(__xludf.DUMMYFUNCTION("""COMPUTED_VALUE"""),"Нюрнберг ")</f>
        <v xml:space="preserve">Нюрнберг </v>
      </c>
      <c r="C36">
        <f ca="1">IFERROR(__xludf.DUMMYFUNCTION("""COMPUTED_VALUE"""),5)</f>
        <v>5</v>
      </c>
      <c r="D36">
        <f ca="1">IFERROR(__xludf.DUMMYFUNCTION("""COMPUTED_VALUE"""),35)</f>
        <v>35</v>
      </c>
      <c r="E36">
        <f ca="1">IFERROR(__xludf.DUMMYFUNCTION("""COMPUTED_VALUE"""),1)</f>
        <v>1</v>
      </c>
      <c r="F36">
        <f ca="1">IFERROR(__xludf.DUMMYFUNCTION("""COMPUTED_VALUE"""),0)</f>
        <v>0</v>
      </c>
      <c r="G36">
        <f ca="1">IFERROR(__xludf.DUMMYFUNCTION("""COMPUTED_VALUE"""),1)</f>
        <v>1</v>
      </c>
      <c r="H36">
        <f ca="1">IFERROR(__xludf.DUMMYFUNCTION("""COMPUTED_VALUE"""),0)</f>
        <v>0</v>
      </c>
      <c r="I36">
        <f ca="1">IFERROR(__xludf.DUMMYFUNCTION("""COMPUTED_VALUE"""),1)</f>
        <v>1</v>
      </c>
      <c r="J36">
        <f ca="1">IFERROR(__xludf.DUMMYFUNCTION("""COMPUTED_VALUE"""),0)</f>
        <v>0</v>
      </c>
      <c r="K36">
        <f ca="1">IFERROR(__xludf.DUMMYFUNCTION("""COMPUTED_VALUE"""),0)</f>
        <v>0</v>
      </c>
      <c r="L36">
        <f ca="1">IFERROR(__xludf.DUMMYFUNCTION("""COMPUTED_VALUE"""),0)</f>
        <v>0</v>
      </c>
      <c r="M36">
        <f ca="1">IFERROR(__xludf.DUMMYFUNCTION("""COMPUTED_VALUE"""),0)</f>
        <v>0</v>
      </c>
      <c r="N36">
        <f ca="1">IFERROR(__xludf.DUMMYFUNCTION("""COMPUTED_VALUE"""),0)</f>
        <v>0</v>
      </c>
      <c r="O36">
        <f ca="1">IFERROR(__xludf.DUMMYFUNCTION("""COMPUTED_VALUE"""),0)</f>
        <v>0</v>
      </c>
      <c r="P36">
        <f ca="1">IFERROR(__xludf.DUMMYFUNCTION("""COMPUTED_VALUE"""),0)</f>
        <v>0</v>
      </c>
      <c r="Q36">
        <f ca="1">IFERROR(__xludf.DUMMYFUNCTION("""COMPUTED_VALUE"""),3)</f>
        <v>3</v>
      </c>
      <c r="R36">
        <f ca="1">IFERROR(__xludf.DUMMYFUNCTION("""COMPUTED_VALUE"""),21)</f>
        <v>21</v>
      </c>
      <c r="S36">
        <f ca="1">IFERROR(__xludf.DUMMYFUNCTION("""COMPUTED_VALUE"""),123)</f>
        <v>123</v>
      </c>
    </row>
    <row r="37" spans="1:19" x14ac:dyDescent="0.2">
      <c r="A37" t="str">
        <f ca="1">IFERROR(__xludf.DUMMYFUNCTION("""COMPUTED_VALUE"""),"Два слова на букву К")</f>
        <v>Два слова на букву К</v>
      </c>
      <c r="B37" t="str">
        <f ca="1">IFERROR(__xludf.DUMMYFUNCTION("""COMPUTED_VALUE"""),"Мёрфельден-Вальдорф")</f>
        <v>Мёрфельден-Вальдорф</v>
      </c>
      <c r="C37">
        <f ca="1">IFERROR(__xludf.DUMMYFUNCTION("""COMPUTED_VALUE"""),5)</f>
        <v>5</v>
      </c>
      <c r="D37">
        <f ca="1">IFERROR(__xludf.DUMMYFUNCTION("""COMPUTED_VALUE"""),36)</f>
        <v>36</v>
      </c>
      <c r="E37">
        <f ca="1">IFERROR(__xludf.DUMMYFUNCTION("""COMPUTED_VALUE"""),1)</f>
        <v>1</v>
      </c>
      <c r="F37">
        <f ca="1">IFERROR(__xludf.DUMMYFUNCTION("""COMPUTED_VALUE"""),1)</f>
        <v>1</v>
      </c>
      <c r="G37">
        <f ca="1">IFERROR(__xludf.DUMMYFUNCTION("""COMPUTED_VALUE"""),1)</f>
        <v>1</v>
      </c>
      <c r="H37">
        <f ca="1">IFERROR(__xludf.DUMMYFUNCTION("""COMPUTED_VALUE"""),0)</f>
        <v>0</v>
      </c>
      <c r="I37">
        <f ca="1">IFERROR(__xludf.DUMMYFUNCTION("""COMPUTED_VALUE"""),1)</f>
        <v>1</v>
      </c>
      <c r="J37">
        <f ca="1">IFERROR(__xludf.DUMMYFUNCTION("""COMPUTED_VALUE"""),1)</f>
        <v>1</v>
      </c>
      <c r="K37">
        <f ca="1">IFERROR(__xludf.DUMMYFUNCTION("""COMPUTED_VALUE"""),0)</f>
        <v>0</v>
      </c>
      <c r="L37">
        <f ca="1">IFERROR(__xludf.DUMMYFUNCTION("""COMPUTED_VALUE"""),1)</f>
        <v>1</v>
      </c>
      <c r="M37">
        <f ca="1">IFERROR(__xludf.DUMMYFUNCTION("""COMPUTED_VALUE"""),1)</f>
        <v>1</v>
      </c>
      <c r="N37">
        <f ca="1">IFERROR(__xludf.DUMMYFUNCTION("""COMPUTED_VALUE"""),0)</f>
        <v>0</v>
      </c>
      <c r="O37">
        <f ca="1">IFERROR(__xludf.DUMMYFUNCTION("""COMPUTED_VALUE"""),1)</f>
        <v>1</v>
      </c>
      <c r="P37">
        <f ca="1">IFERROR(__xludf.DUMMYFUNCTION("""COMPUTED_VALUE"""),1)</f>
        <v>1</v>
      </c>
      <c r="Q37">
        <f ca="1">IFERROR(__xludf.DUMMYFUNCTION("""COMPUTED_VALUE"""),9)</f>
        <v>9</v>
      </c>
      <c r="R37">
        <f ca="1">IFERROR(__xludf.DUMMYFUNCTION("""COMPUTED_VALUE"""),45)</f>
        <v>45</v>
      </c>
      <c r="S37">
        <f ca="1">IFERROR(__xludf.DUMMYFUNCTION("""COMPUTED_VALUE"""),367)</f>
        <v>367</v>
      </c>
    </row>
    <row r="38" spans="1:19" x14ac:dyDescent="0.2">
      <c r="A38" t="str">
        <f ca="1">IFERROR(__xludf.DUMMYFUNCTION("""COMPUTED_VALUE"""),"Юнона")</f>
        <v>Юнона</v>
      </c>
      <c r="B38" t="str">
        <f ca="1">IFERROR(__xludf.DUMMYFUNCTION("""COMPUTED_VALUE"""),"Дортмунд")</f>
        <v>Дортмунд</v>
      </c>
      <c r="C38">
        <f ca="1">IFERROR(__xludf.DUMMYFUNCTION("""COMPUTED_VALUE"""),5)</f>
        <v>5</v>
      </c>
      <c r="D38">
        <f ca="1">IFERROR(__xludf.DUMMYFUNCTION("""COMPUTED_VALUE"""),37)</f>
        <v>37</v>
      </c>
      <c r="E38">
        <f ca="1">IFERROR(__xludf.DUMMYFUNCTION("""COMPUTED_VALUE"""),1)</f>
        <v>1</v>
      </c>
      <c r="F38">
        <f ca="1">IFERROR(__xludf.DUMMYFUNCTION("""COMPUTED_VALUE"""),1)</f>
        <v>1</v>
      </c>
      <c r="G38">
        <f ca="1">IFERROR(__xludf.DUMMYFUNCTION("""COMPUTED_VALUE"""),0)</f>
        <v>0</v>
      </c>
      <c r="H38">
        <f ca="1">IFERROR(__xludf.DUMMYFUNCTION("""COMPUTED_VALUE"""),0)</f>
        <v>0</v>
      </c>
      <c r="I38">
        <f ca="1">IFERROR(__xludf.DUMMYFUNCTION("""COMPUTED_VALUE"""),0)</f>
        <v>0</v>
      </c>
      <c r="J38">
        <f ca="1">IFERROR(__xludf.DUMMYFUNCTION("""COMPUTED_VALUE"""),0)</f>
        <v>0</v>
      </c>
      <c r="K38">
        <f ca="1">IFERROR(__xludf.DUMMYFUNCTION("""COMPUTED_VALUE"""),0)</f>
        <v>0</v>
      </c>
      <c r="L38">
        <f ca="1">IFERROR(__xludf.DUMMYFUNCTION("""COMPUTED_VALUE"""),0)</f>
        <v>0</v>
      </c>
      <c r="M38">
        <f ca="1">IFERROR(__xludf.DUMMYFUNCTION("""COMPUTED_VALUE"""),0)</f>
        <v>0</v>
      </c>
      <c r="N38">
        <f ca="1">IFERROR(__xludf.DUMMYFUNCTION("""COMPUTED_VALUE"""),0)</f>
        <v>0</v>
      </c>
      <c r="O38">
        <f ca="1">IFERROR(__xludf.DUMMYFUNCTION("""COMPUTED_VALUE"""),1)</f>
        <v>1</v>
      </c>
      <c r="P38">
        <f ca="1">IFERROR(__xludf.DUMMYFUNCTION("""COMPUTED_VALUE"""),0)</f>
        <v>0</v>
      </c>
      <c r="Q38">
        <f ca="1">IFERROR(__xludf.DUMMYFUNCTION("""COMPUTED_VALUE"""),3)</f>
        <v>3</v>
      </c>
      <c r="R38">
        <f ca="1">IFERROR(__xludf.DUMMYFUNCTION("""COMPUTED_VALUE"""),15)</f>
        <v>15</v>
      </c>
      <c r="S38">
        <f ca="1">IFERROR(__xludf.DUMMYFUNCTION("""COMPUTED_VALUE"""),71)</f>
        <v>71</v>
      </c>
    </row>
    <row r="43" spans="1:19" x14ac:dyDescent="0.2">
      <c r="B43" s="1" t="str">
        <f ca="1">IFERROR(__xludf.DUMMYFUNCTION("""COMPUTED_VALUE"""),"Рейтинг")</f>
        <v>Рейтинг</v>
      </c>
      <c r="C43" s="1"/>
      <c r="D43" s="1"/>
      <c r="E43" s="1">
        <f ca="1">IFERROR(__xludf.DUMMYFUNCTION("""COMPUTED_VALUE"""),3)</f>
        <v>3</v>
      </c>
      <c r="F43" s="1">
        <f ca="1">IFERROR(__xludf.DUMMYFUNCTION("""COMPUTED_VALUE"""),12)</f>
        <v>12</v>
      </c>
      <c r="G43" s="1">
        <f ca="1">IFERROR(__xludf.DUMMYFUNCTION("""COMPUTED_VALUE"""),5)</f>
        <v>5</v>
      </c>
      <c r="H43" s="1">
        <f ca="1">IFERROR(__xludf.DUMMYFUNCTION("""COMPUTED_VALUE"""),31)</f>
        <v>31</v>
      </c>
      <c r="I43" s="1">
        <f ca="1">IFERROR(__xludf.DUMMYFUNCTION("""COMPUTED_VALUE"""),11)</f>
        <v>11</v>
      </c>
      <c r="J43" s="1">
        <f ca="1">IFERROR(__xludf.DUMMYFUNCTION("""COMPUTED_VALUE"""),16)</f>
        <v>16</v>
      </c>
      <c r="K43" s="1">
        <f ca="1">IFERROR(__xludf.DUMMYFUNCTION("""COMPUTED_VALUE"""),20)</f>
        <v>20</v>
      </c>
      <c r="L43" s="1">
        <f ca="1">IFERROR(__xludf.DUMMYFUNCTION("""COMPUTED_VALUE"""),9)</f>
        <v>9</v>
      </c>
      <c r="M43" s="1">
        <f ca="1">IFERROR(__xludf.DUMMYFUNCTION("""COMPUTED_VALUE"""),11)</f>
        <v>11</v>
      </c>
      <c r="N43" s="1">
        <f ca="1">IFERROR(__xludf.DUMMYFUNCTION("""COMPUTED_VALUE"""),36)</f>
        <v>36</v>
      </c>
      <c r="O43" s="1">
        <f ca="1">IFERROR(__xludf.DUMMYFUNCTION("""COMPUTED_VALUE"""),14)</f>
        <v>14</v>
      </c>
      <c r="P43" s="1">
        <f ca="1">IFERROR(__xludf.DUMMYFUNCTION("""COMPUTED_VALUE"""),6)</f>
        <v>6</v>
      </c>
    </row>
    <row r="44" spans="1:19" x14ac:dyDescent="0.2">
      <c r="B44" s="1" t="str">
        <f ca="1">IFERROR(__xludf.DUMMYFUNCTION("""COMPUTED_VALUE"""),"Вопрос")</f>
        <v>Вопрос</v>
      </c>
      <c r="C44" s="1"/>
      <c r="D44" s="1"/>
      <c r="E44" s="1">
        <f ca="1">IFERROR(__xludf.DUMMYFUNCTION("""COMPUTED_VALUE"""),49)</f>
        <v>49</v>
      </c>
      <c r="F44" s="1">
        <f ca="1">IFERROR(__xludf.DUMMYFUNCTION("""COMPUTED_VALUE"""),50)</f>
        <v>50</v>
      </c>
      <c r="G44" s="1">
        <f ca="1">IFERROR(__xludf.DUMMYFUNCTION("""COMPUTED_VALUE"""),51)</f>
        <v>51</v>
      </c>
      <c r="H44" s="1">
        <f ca="1">IFERROR(__xludf.DUMMYFUNCTION("""COMPUTED_VALUE"""),52)</f>
        <v>52</v>
      </c>
      <c r="I44" s="1">
        <f ca="1">IFERROR(__xludf.DUMMYFUNCTION("""COMPUTED_VALUE"""),53)</f>
        <v>53</v>
      </c>
      <c r="J44" s="1">
        <f ca="1">IFERROR(__xludf.DUMMYFUNCTION("""COMPUTED_VALUE"""),54)</f>
        <v>54</v>
      </c>
      <c r="K44" s="1">
        <f ca="1">IFERROR(__xludf.DUMMYFUNCTION("""COMPUTED_VALUE"""),55)</f>
        <v>55</v>
      </c>
      <c r="L44" s="1">
        <f ca="1">IFERROR(__xludf.DUMMYFUNCTION("""COMPUTED_VALUE"""),56)</f>
        <v>56</v>
      </c>
      <c r="M44" s="1">
        <f ca="1">IFERROR(__xludf.DUMMYFUNCTION("""COMPUTED_VALUE"""),57)</f>
        <v>57</v>
      </c>
      <c r="N44" s="1">
        <f ca="1">IFERROR(__xludf.DUMMYFUNCTION("""COMPUTED_VALUE"""),58)</f>
        <v>58</v>
      </c>
      <c r="O44" s="1">
        <f ca="1">IFERROR(__xludf.DUMMYFUNCTION("""COMPUTED_VALUE"""),59)</f>
        <v>59</v>
      </c>
      <c r="P44" s="1">
        <f ca="1">IFERROR(__xludf.DUMMYFUNCTION("""COMPUTED_VALUE"""),60)</f>
        <v>60</v>
      </c>
    </row>
  </sheetData>
  <conditionalFormatting sqref="E2:P38">
    <cfRule type="cellIs" dxfId="3" priority="1" operator="equal">
      <formula>1</formula>
    </cfRule>
  </conditionalFormatting>
  <conditionalFormatting sqref="E2:P38"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44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14.85546875" customWidth="1"/>
    <col min="3" max="3" width="3.5703125" customWidth="1"/>
    <col min="4" max="4" width="6" customWidth="1"/>
    <col min="5" max="16" width="3.85546875" customWidth="1"/>
    <col min="17" max="17" width="5.85546875" customWidth="1"/>
    <col min="18" max="19" width="7" customWidth="1"/>
  </cols>
  <sheetData>
    <row r="1" spans="1:19" x14ac:dyDescent="0.2">
      <c r="A1" s="1" t="str">
        <f ca="1">IFERROR(__xludf.DUMMYFUNCTION("IMPORTRANGE(""https://docs.google.com/spreadsheets/d/1io35IBp8dEJKOVqADu7oczeVHpKYMSFkYkagW953iho/edit#gid=2127077996"", ""Тур 6!A1:S44"")"),"Название")</f>
        <v>Название</v>
      </c>
      <c r="B1" s="1" t="str">
        <f ca="1">IFERROR(__xludf.DUMMYFUNCTION("""COMPUTED_VALUE"""),"Город")</f>
        <v>Город</v>
      </c>
      <c r="C1" s="1" t="str">
        <f ca="1">IFERROR(__xludf.DUMMYFUNCTION("""COMPUTED_VALUE"""),"Тур")</f>
        <v>Тур</v>
      </c>
      <c r="D1" s="1" t="str">
        <f ca="1">IFERROR(__xludf.DUMMYFUNCTION("""COMPUTED_VALUE"""),"Номер")</f>
        <v>Номер</v>
      </c>
      <c r="E1" s="1">
        <f ca="1">IFERROR(__xludf.DUMMYFUNCTION("""COMPUTED_VALUE"""),61)</f>
        <v>61</v>
      </c>
      <c r="F1" s="1">
        <f ca="1">IFERROR(__xludf.DUMMYFUNCTION("""COMPUTED_VALUE"""),62)</f>
        <v>62</v>
      </c>
      <c r="G1" s="1">
        <f ca="1">IFERROR(__xludf.DUMMYFUNCTION("""COMPUTED_VALUE"""),63)</f>
        <v>63</v>
      </c>
      <c r="H1" s="1">
        <f ca="1">IFERROR(__xludf.DUMMYFUNCTION("""COMPUTED_VALUE"""),64)</f>
        <v>64</v>
      </c>
      <c r="I1" s="1">
        <f ca="1">IFERROR(__xludf.DUMMYFUNCTION("""COMPUTED_VALUE"""),65)</f>
        <v>65</v>
      </c>
      <c r="J1" s="1">
        <f ca="1">IFERROR(__xludf.DUMMYFUNCTION("""COMPUTED_VALUE"""),66)</f>
        <v>66</v>
      </c>
      <c r="K1" s="1">
        <f ca="1">IFERROR(__xludf.DUMMYFUNCTION("""COMPUTED_VALUE"""),67)</f>
        <v>67</v>
      </c>
      <c r="L1" s="1">
        <f ca="1">IFERROR(__xludf.DUMMYFUNCTION("""COMPUTED_VALUE"""),68)</f>
        <v>68</v>
      </c>
      <c r="M1" s="1">
        <f ca="1">IFERROR(__xludf.DUMMYFUNCTION("""COMPUTED_VALUE"""),69)</f>
        <v>69</v>
      </c>
      <c r="N1" s="1">
        <f ca="1">IFERROR(__xludf.DUMMYFUNCTION("""COMPUTED_VALUE"""),70)</f>
        <v>70</v>
      </c>
      <c r="O1" s="1">
        <f ca="1">IFERROR(__xludf.DUMMYFUNCTION("""COMPUTED_VALUE"""),71)</f>
        <v>71</v>
      </c>
      <c r="P1" s="1">
        <f ca="1">IFERROR(__xludf.DUMMYFUNCTION("""COMPUTED_VALUE"""),72)</f>
        <v>72</v>
      </c>
      <c r="Q1" s="1" t="str">
        <f ca="1">IFERROR(__xludf.DUMMYFUNCTION("""COMPUTED_VALUE"""),"В туре")</f>
        <v>В туре</v>
      </c>
      <c r="R1" s="1" t="str">
        <f ca="1">IFERROR(__xludf.DUMMYFUNCTION("""COMPUTED_VALUE"""),"Итого")</f>
        <v>Итого</v>
      </c>
      <c r="S1" s="1" t="str">
        <f ca="1">IFERROR(__xludf.DUMMYFUNCTION("""COMPUTED_VALUE"""),"Рейтинг")</f>
        <v>Рейтинг</v>
      </c>
    </row>
    <row r="2" spans="1:19" x14ac:dyDescent="0.2">
      <c r="A2" t="str">
        <f ca="1">IFERROR(__xludf.DUMMYFUNCTION("""COMPUTED_VALUE"""),"В гостях у Кафки")</f>
        <v>В гостях у Кафки</v>
      </c>
      <c r="B2" t="str">
        <f ca="1">IFERROR(__xludf.DUMMYFUNCTION("""COMPUTED_VALUE"""),"Прага")</f>
        <v>Прага</v>
      </c>
      <c r="C2">
        <f ca="1">IFERROR(__xludf.DUMMYFUNCTION("""COMPUTED_VALUE"""),6)</f>
        <v>6</v>
      </c>
      <c r="D2">
        <f ca="1">IFERROR(__xludf.DUMMYFUNCTION("""COMPUTED_VALUE"""),1)</f>
        <v>1</v>
      </c>
      <c r="E2">
        <f ca="1">IFERROR(__xludf.DUMMYFUNCTION("""COMPUTED_VALUE"""),1)</f>
        <v>1</v>
      </c>
      <c r="F2">
        <f ca="1">IFERROR(__xludf.DUMMYFUNCTION("""COMPUTED_VALUE"""),1)</f>
        <v>1</v>
      </c>
      <c r="G2">
        <f ca="1">IFERROR(__xludf.DUMMYFUNCTION("""COMPUTED_VALUE"""),0)</f>
        <v>0</v>
      </c>
      <c r="H2">
        <f ca="1">IFERROR(__xludf.DUMMYFUNCTION("""COMPUTED_VALUE"""),0)</f>
        <v>0</v>
      </c>
      <c r="I2">
        <f ca="1">IFERROR(__xludf.DUMMYFUNCTION("""COMPUTED_VALUE"""),1)</f>
        <v>1</v>
      </c>
      <c r="J2">
        <f ca="1">IFERROR(__xludf.DUMMYFUNCTION("""COMPUTED_VALUE"""),1)</f>
        <v>1</v>
      </c>
      <c r="K2">
        <f ca="1">IFERROR(__xludf.DUMMYFUNCTION("""COMPUTED_VALUE"""),1)</f>
        <v>1</v>
      </c>
      <c r="L2">
        <f ca="1">IFERROR(__xludf.DUMMYFUNCTION("""COMPUTED_VALUE"""),1)</f>
        <v>1</v>
      </c>
      <c r="M2">
        <f ca="1">IFERROR(__xludf.DUMMYFUNCTION("""COMPUTED_VALUE"""),0)</f>
        <v>0</v>
      </c>
      <c r="N2">
        <f ca="1">IFERROR(__xludf.DUMMYFUNCTION("""COMPUTED_VALUE"""),1)</f>
        <v>1</v>
      </c>
      <c r="O2">
        <f ca="1">IFERROR(__xludf.DUMMYFUNCTION("""COMPUTED_VALUE"""),0)</f>
        <v>0</v>
      </c>
      <c r="P2">
        <f ca="1">IFERROR(__xludf.DUMMYFUNCTION("""COMPUTED_VALUE"""),1)</f>
        <v>1</v>
      </c>
      <c r="Q2">
        <f ca="1">IFERROR(__xludf.DUMMYFUNCTION("""COMPUTED_VALUE"""),8)</f>
        <v>8</v>
      </c>
      <c r="R2">
        <f ca="1">IFERROR(__xludf.DUMMYFUNCTION("""COMPUTED_VALUE"""),51)</f>
        <v>51</v>
      </c>
      <c r="S2">
        <f ca="1">IFERROR(__xludf.DUMMYFUNCTION("""COMPUTED_VALUE"""),358)</f>
        <v>358</v>
      </c>
    </row>
    <row r="3" spans="1:19" x14ac:dyDescent="0.2">
      <c r="A3" t="str">
        <f ca="1">IFERROR(__xludf.DUMMYFUNCTION("""COMPUTED_VALUE"""),"В Поисках Названия")</f>
        <v>В Поисках Названия</v>
      </c>
      <c r="B3" t="str">
        <f ca="1">IFERROR(__xludf.DUMMYFUNCTION("""COMPUTED_VALUE"""),"Прага")</f>
        <v>Прага</v>
      </c>
      <c r="C3">
        <f ca="1">IFERROR(__xludf.DUMMYFUNCTION("""COMPUTED_VALUE"""),6)</f>
        <v>6</v>
      </c>
      <c r="D3">
        <f ca="1">IFERROR(__xludf.DUMMYFUNCTION("""COMPUTED_VALUE"""),2)</f>
        <v>2</v>
      </c>
      <c r="E3">
        <f ca="1">IFERROR(__xludf.DUMMYFUNCTION("""COMPUTED_VALUE"""),1)</f>
        <v>1</v>
      </c>
      <c r="F3">
        <f ca="1">IFERROR(__xludf.DUMMYFUNCTION("""COMPUTED_VALUE"""),0)</f>
        <v>0</v>
      </c>
      <c r="G3">
        <f ca="1">IFERROR(__xludf.DUMMYFUNCTION("""COMPUTED_VALUE"""),0)</f>
        <v>0</v>
      </c>
      <c r="H3">
        <f ca="1">IFERROR(__xludf.DUMMYFUNCTION("""COMPUTED_VALUE"""),0)</f>
        <v>0</v>
      </c>
      <c r="I3">
        <f ca="1">IFERROR(__xludf.DUMMYFUNCTION("""COMPUTED_VALUE"""),0)</f>
        <v>0</v>
      </c>
      <c r="J3">
        <f ca="1">IFERROR(__xludf.DUMMYFUNCTION("""COMPUTED_VALUE"""),0)</f>
        <v>0</v>
      </c>
      <c r="K3">
        <f ca="1">IFERROR(__xludf.DUMMYFUNCTION("""COMPUTED_VALUE"""),1)</f>
        <v>1</v>
      </c>
      <c r="L3">
        <f ca="1">IFERROR(__xludf.DUMMYFUNCTION("""COMPUTED_VALUE"""),0)</f>
        <v>0</v>
      </c>
      <c r="M3">
        <f ca="1">IFERROR(__xludf.DUMMYFUNCTION("""COMPUTED_VALUE"""),0)</f>
        <v>0</v>
      </c>
      <c r="N3">
        <f ca="1">IFERROR(__xludf.DUMMYFUNCTION("""COMPUTED_VALUE"""),1)</f>
        <v>1</v>
      </c>
      <c r="O3">
        <f ca="1">IFERROR(__xludf.DUMMYFUNCTION("""COMPUTED_VALUE"""),0)</f>
        <v>0</v>
      </c>
      <c r="P3">
        <f ca="1">IFERROR(__xludf.DUMMYFUNCTION("""COMPUTED_VALUE"""),0)</f>
        <v>0</v>
      </c>
      <c r="Q3">
        <f ca="1">IFERROR(__xludf.DUMMYFUNCTION("""COMPUTED_VALUE"""),3)</f>
        <v>3</v>
      </c>
      <c r="R3">
        <f ca="1">IFERROR(__xludf.DUMMYFUNCTION("""COMPUTED_VALUE"""),23)</f>
        <v>23</v>
      </c>
      <c r="S3">
        <f ca="1">IFERROR(__xludf.DUMMYFUNCTION("""COMPUTED_VALUE"""),79)</f>
        <v>79</v>
      </c>
    </row>
    <row r="4" spans="1:19" x14ac:dyDescent="0.2">
      <c r="A4" t="str">
        <f ca="1">IFERROR(__xludf.DUMMYFUNCTION("""COMPUTED_VALUE"""),"Шутка со смыслом")</f>
        <v>Шутка со смыслом</v>
      </c>
      <c r="B4" t="str">
        <f ca="1">IFERROR(__xludf.DUMMYFUNCTION("""COMPUTED_VALUE"""),"Мюнхен")</f>
        <v>Мюнхен</v>
      </c>
      <c r="C4">
        <f ca="1">IFERROR(__xludf.DUMMYFUNCTION("""COMPUTED_VALUE"""),6)</f>
        <v>6</v>
      </c>
      <c r="D4">
        <f ca="1">IFERROR(__xludf.DUMMYFUNCTION("""COMPUTED_VALUE"""),3)</f>
        <v>3</v>
      </c>
      <c r="E4">
        <f ca="1">IFERROR(__xludf.DUMMYFUNCTION("""COMPUTED_VALUE"""),1)</f>
        <v>1</v>
      </c>
      <c r="F4">
        <f ca="1">IFERROR(__xludf.DUMMYFUNCTION("""COMPUTED_VALUE"""),1)</f>
        <v>1</v>
      </c>
      <c r="G4">
        <f ca="1">IFERROR(__xludf.DUMMYFUNCTION("""COMPUTED_VALUE"""),1)</f>
        <v>1</v>
      </c>
      <c r="H4">
        <f ca="1">IFERROR(__xludf.DUMMYFUNCTION("""COMPUTED_VALUE"""),1)</f>
        <v>1</v>
      </c>
      <c r="I4">
        <f ca="1">IFERROR(__xludf.DUMMYFUNCTION("""COMPUTED_VALUE"""),1)</f>
        <v>1</v>
      </c>
      <c r="J4">
        <f ca="1">IFERROR(__xludf.DUMMYFUNCTION("""COMPUTED_VALUE"""),1)</f>
        <v>1</v>
      </c>
      <c r="K4">
        <f ca="1">IFERROR(__xludf.DUMMYFUNCTION("""COMPUTED_VALUE"""),1)</f>
        <v>1</v>
      </c>
      <c r="L4">
        <f ca="1">IFERROR(__xludf.DUMMYFUNCTION("""COMPUTED_VALUE"""),0)</f>
        <v>0</v>
      </c>
      <c r="M4">
        <f ca="1">IFERROR(__xludf.DUMMYFUNCTION("""COMPUTED_VALUE"""),0)</f>
        <v>0</v>
      </c>
      <c r="N4">
        <f ca="1">IFERROR(__xludf.DUMMYFUNCTION("""COMPUTED_VALUE"""),1)</f>
        <v>1</v>
      </c>
      <c r="O4">
        <f ca="1">IFERROR(__xludf.DUMMYFUNCTION("""COMPUTED_VALUE"""),0)</f>
        <v>0</v>
      </c>
      <c r="P4">
        <f ca="1">IFERROR(__xludf.DUMMYFUNCTION("""COMPUTED_VALUE"""),1)</f>
        <v>1</v>
      </c>
      <c r="Q4">
        <f ca="1">IFERROR(__xludf.DUMMYFUNCTION("""COMPUTED_VALUE"""),9)</f>
        <v>9</v>
      </c>
      <c r="R4">
        <f ca="1">IFERROR(__xludf.DUMMYFUNCTION("""COMPUTED_VALUE"""),50)</f>
        <v>50</v>
      </c>
      <c r="S4">
        <f ca="1">IFERROR(__xludf.DUMMYFUNCTION("""COMPUTED_VALUE"""),420)</f>
        <v>420</v>
      </c>
    </row>
    <row r="5" spans="1:19" x14ac:dyDescent="0.2">
      <c r="A5" t="str">
        <f ca="1">IFERROR(__xludf.DUMMYFUNCTION("""COMPUTED_VALUE"""),"Котобусер Тор")</f>
        <v>Котобусер Тор</v>
      </c>
      <c r="B5" t="str">
        <f ca="1">IFERROR(__xludf.DUMMYFUNCTION("""COMPUTED_VALUE"""),"Берлин")</f>
        <v>Берлин</v>
      </c>
      <c r="C5">
        <f ca="1">IFERROR(__xludf.DUMMYFUNCTION("""COMPUTED_VALUE"""),6)</f>
        <v>6</v>
      </c>
      <c r="D5">
        <f ca="1">IFERROR(__xludf.DUMMYFUNCTION("""COMPUTED_VALUE"""),4)</f>
        <v>4</v>
      </c>
      <c r="E5">
        <f ca="1">IFERROR(__xludf.DUMMYFUNCTION("""COMPUTED_VALUE"""),1)</f>
        <v>1</v>
      </c>
      <c r="F5">
        <f ca="1">IFERROR(__xludf.DUMMYFUNCTION("""COMPUTED_VALUE"""),1)</f>
        <v>1</v>
      </c>
      <c r="G5">
        <f ca="1">IFERROR(__xludf.DUMMYFUNCTION("""COMPUTED_VALUE"""),1)</f>
        <v>1</v>
      </c>
      <c r="H5">
        <f ca="1">IFERROR(__xludf.DUMMYFUNCTION("""COMPUTED_VALUE"""),1)</f>
        <v>1</v>
      </c>
      <c r="I5">
        <f ca="1">IFERROR(__xludf.DUMMYFUNCTION("""COMPUTED_VALUE"""),0)</f>
        <v>0</v>
      </c>
      <c r="J5">
        <f ca="1">IFERROR(__xludf.DUMMYFUNCTION("""COMPUTED_VALUE"""),0)</f>
        <v>0</v>
      </c>
      <c r="K5">
        <f ca="1">IFERROR(__xludf.DUMMYFUNCTION("""COMPUTED_VALUE"""),1)</f>
        <v>1</v>
      </c>
      <c r="L5">
        <f ca="1">IFERROR(__xludf.DUMMYFUNCTION("""COMPUTED_VALUE"""),1)</f>
        <v>1</v>
      </c>
      <c r="M5">
        <f ca="1">IFERROR(__xludf.DUMMYFUNCTION("""COMPUTED_VALUE"""),1)</f>
        <v>1</v>
      </c>
      <c r="N5">
        <f ca="1">IFERROR(__xludf.DUMMYFUNCTION("""COMPUTED_VALUE"""),0)</f>
        <v>0</v>
      </c>
      <c r="O5">
        <f ca="1">IFERROR(__xludf.DUMMYFUNCTION("""COMPUTED_VALUE"""),0)</f>
        <v>0</v>
      </c>
      <c r="P5">
        <f ca="1">IFERROR(__xludf.DUMMYFUNCTION("""COMPUTED_VALUE"""),1)</f>
        <v>1</v>
      </c>
      <c r="Q5">
        <f ca="1">IFERROR(__xludf.DUMMYFUNCTION("""COMPUTED_VALUE"""),8)</f>
        <v>8</v>
      </c>
      <c r="R5">
        <f ca="1">IFERROR(__xludf.DUMMYFUNCTION("""COMPUTED_VALUE"""),56)</f>
        <v>56</v>
      </c>
      <c r="S5">
        <f ca="1">IFERROR(__xludf.DUMMYFUNCTION("""COMPUTED_VALUE"""),526)</f>
        <v>526</v>
      </c>
    </row>
    <row r="6" spans="1:19" x14ac:dyDescent="0.2">
      <c r="A6" t="str">
        <f ca="1">IFERROR(__xludf.DUMMYFUNCTION("""COMPUTED_VALUE"""),"Странные агенты")</f>
        <v>Странные агенты</v>
      </c>
      <c r="B6" t="str">
        <f ca="1">IFERROR(__xludf.DUMMYFUNCTION("""COMPUTED_VALUE"""),"Берлин")</f>
        <v>Берлин</v>
      </c>
      <c r="C6">
        <f ca="1">IFERROR(__xludf.DUMMYFUNCTION("""COMPUTED_VALUE"""),6)</f>
        <v>6</v>
      </c>
      <c r="D6">
        <f ca="1">IFERROR(__xludf.DUMMYFUNCTION("""COMPUTED_VALUE"""),5)</f>
        <v>5</v>
      </c>
      <c r="E6">
        <f ca="1">IFERROR(__xludf.DUMMYFUNCTION("""COMPUTED_VALUE"""),1)</f>
        <v>1</v>
      </c>
      <c r="F6">
        <f ca="1">IFERROR(__xludf.DUMMYFUNCTION("""COMPUTED_VALUE"""),1)</f>
        <v>1</v>
      </c>
      <c r="G6">
        <f ca="1">IFERROR(__xludf.DUMMYFUNCTION("""COMPUTED_VALUE"""),0)</f>
        <v>0</v>
      </c>
      <c r="H6">
        <f ca="1">IFERROR(__xludf.DUMMYFUNCTION("""COMPUTED_VALUE"""),1)</f>
        <v>1</v>
      </c>
      <c r="I6">
        <f ca="1">IFERROR(__xludf.DUMMYFUNCTION("""COMPUTED_VALUE"""),0)</f>
        <v>0</v>
      </c>
      <c r="J6">
        <f ca="1">IFERROR(__xludf.DUMMYFUNCTION("""COMPUTED_VALUE"""),0)</f>
        <v>0</v>
      </c>
      <c r="K6">
        <f ca="1">IFERROR(__xludf.DUMMYFUNCTION("""COMPUTED_VALUE"""),1)</f>
        <v>1</v>
      </c>
      <c r="L6">
        <f ca="1">IFERROR(__xludf.DUMMYFUNCTION("""COMPUTED_VALUE"""),0)</f>
        <v>0</v>
      </c>
      <c r="M6">
        <f ca="1">IFERROR(__xludf.DUMMYFUNCTION("""COMPUTED_VALUE"""),0)</f>
        <v>0</v>
      </c>
      <c r="N6">
        <f ca="1">IFERROR(__xludf.DUMMYFUNCTION("""COMPUTED_VALUE"""),1)</f>
        <v>1</v>
      </c>
      <c r="O6">
        <f ca="1">IFERROR(__xludf.DUMMYFUNCTION("""COMPUTED_VALUE"""),1)</f>
        <v>1</v>
      </c>
      <c r="P6">
        <f ca="1">IFERROR(__xludf.DUMMYFUNCTION("""COMPUTED_VALUE"""),1)</f>
        <v>1</v>
      </c>
      <c r="Q6">
        <f ca="1">IFERROR(__xludf.DUMMYFUNCTION("""COMPUTED_VALUE"""),7)</f>
        <v>7</v>
      </c>
      <c r="R6">
        <f ca="1">IFERROR(__xludf.DUMMYFUNCTION("""COMPUTED_VALUE"""),51)</f>
        <v>51</v>
      </c>
      <c r="S6">
        <f ca="1">IFERROR(__xludf.DUMMYFUNCTION("""COMPUTED_VALUE"""),397)</f>
        <v>397</v>
      </c>
    </row>
    <row r="7" spans="1:19" x14ac:dyDescent="0.2">
      <c r="A7" t="str">
        <f ca="1">IFERROR(__xludf.DUMMYFUNCTION("""COMPUTED_VALUE"""),"Завинач Павлова")</f>
        <v>Завинач Павлова</v>
      </c>
      <c r="B7" t="str">
        <f ca="1">IFERROR(__xludf.DUMMYFUNCTION("""COMPUTED_VALUE"""),"Прага")</f>
        <v>Прага</v>
      </c>
      <c r="C7">
        <f ca="1">IFERROR(__xludf.DUMMYFUNCTION("""COMPUTED_VALUE"""),6)</f>
        <v>6</v>
      </c>
      <c r="D7">
        <f ca="1">IFERROR(__xludf.DUMMYFUNCTION("""COMPUTED_VALUE"""),6)</f>
        <v>6</v>
      </c>
      <c r="E7">
        <f ca="1">IFERROR(__xludf.DUMMYFUNCTION("""COMPUTED_VALUE"""),0)</f>
        <v>0</v>
      </c>
      <c r="F7">
        <f ca="1">IFERROR(__xludf.DUMMYFUNCTION("""COMPUTED_VALUE"""),1)</f>
        <v>1</v>
      </c>
      <c r="G7">
        <f ca="1">IFERROR(__xludf.DUMMYFUNCTION("""COMPUTED_VALUE"""),0)</f>
        <v>0</v>
      </c>
      <c r="H7">
        <f ca="1">IFERROR(__xludf.DUMMYFUNCTION("""COMPUTED_VALUE"""),0)</f>
        <v>0</v>
      </c>
      <c r="I7">
        <f ca="1">IFERROR(__xludf.DUMMYFUNCTION("""COMPUTED_VALUE"""),0)</f>
        <v>0</v>
      </c>
      <c r="J7">
        <f ca="1">IFERROR(__xludf.DUMMYFUNCTION("""COMPUTED_VALUE"""),1)</f>
        <v>1</v>
      </c>
      <c r="K7">
        <f ca="1">IFERROR(__xludf.DUMMYFUNCTION("""COMPUTED_VALUE"""),1)</f>
        <v>1</v>
      </c>
      <c r="L7">
        <f ca="1">IFERROR(__xludf.DUMMYFUNCTION("""COMPUTED_VALUE"""),0)</f>
        <v>0</v>
      </c>
      <c r="M7">
        <f ca="1">IFERROR(__xludf.DUMMYFUNCTION("""COMPUTED_VALUE"""),0)</f>
        <v>0</v>
      </c>
      <c r="N7">
        <f ca="1">IFERROR(__xludf.DUMMYFUNCTION("""COMPUTED_VALUE"""),1)</f>
        <v>1</v>
      </c>
      <c r="O7">
        <f ca="1">IFERROR(__xludf.DUMMYFUNCTION("""COMPUTED_VALUE"""),0)</f>
        <v>0</v>
      </c>
      <c r="P7">
        <f ca="1">IFERROR(__xludf.DUMMYFUNCTION("""COMPUTED_VALUE"""),1)</f>
        <v>1</v>
      </c>
      <c r="Q7">
        <f ca="1">IFERROR(__xludf.DUMMYFUNCTION("""COMPUTED_VALUE"""),5)</f>
        <v>5</v>
      </c>
      <c r="R7">
        <f ca="1">IFERROR(__xludf.DUMMYFUNCTION("""COMPUTED_VALUE"""),40)</f>
        <v>40</v>
      </c>
      <c r="S7">
        <f ca="1">IFERROR(__xludf.DUMMYFUNCTION("""COMPUTED_VALUE"""),201)</f>
        <v>201</v>
      </c>
    </row>
    <row r="8" spans="1:19" x14ac:dyDescent="0.2">
      <c r="A8" t="str">
        <f ca="1">IFERROR(__xludf.DUMMYFUNCTION("""COMPUTED_VALUE"""),"Йота Киля")</f>
        <v>Йота Киля</v>
      </c>
      <c r="B8" t="str">
        <f ca="1">IFERROR(__xludf.DUMMYFUNCTION("""COMPUTED_VALUE"""),"Дрезден")</f>
        <v>Дрезден</v>
      </c>
      <c r="C8">
        <f ca="1">IFERROR(__xludf.DUMMYFUNCTION("""COMPUTED_VALUE"""),6)</f>
        <v>6</v>
      </c>
      <c r="D8">
        <f ca="1">IFERROR(__xludf.DUMMYFUNCTION("""COMPUTED_VALUE"""),7)</f>
        <v>7</v>
      </c>
      <c r="E8">
        <f ca="1">IFERROR(__xludf.DUMMYFUNCTION("""COMPUTED_VALUE"""),0)</f>
        <v>0</v>
      </c>
      <c r="F8">
        <f ca="1">IFERROR(__xludf.DUMMYFUNCTION("""COMPUTED_VALUE"""),1)</f>
        <v>1</v>
      </c>
      <c r="G8">
        <f ca="1">IFERROR(__xludf.DUMMYFUNCTION("""COMPUTED_VALUE"""),1)</f>
        <v>1</v>
      </c>
      <c r="H8">
        <f ca="1">IFERROR(__xludf.DUMMYFUNCTION("""COMPUTED_VALUE"""),1)</f>
        <v>1</v>
      </c>
      <c r="I8">
        <f ca="1">IFERROR(__xludf.DUMMYFUNCTION("""COMPUTED_VALUE"""),0)</f>
        <v>0</v>
      </c>
      <c r="J8">
        <f ca="1">IFERROR(__xludf.DUMMYFUNCTION("""COMPUTED_VALUE"""),1)</f>
        <v>1</v>
      </c>
      <c r="K8">
        <f ca="1">IFERROR(__xludf.DUMMYFUNCTION("""COMPUTED_VALUE"""),1)</f>
        <v>1</v>
      </c>
      <c r="L8">
        <f ca="1">IFERROR(__xludf.DUMMYFUNCTION("""COMPUTED_VALUE"""),0)</f>
        <v>0</v>
      </c>
      <c r="M8">
        <f ca="1">IFERROR(__xludf.DUMMYFUNCTION("""COMPUTED_VALUE"""),0)</f>
        <v>0</v>
      </c>
      <c r="N8">
        <f ca="1">IFERROR(__xludf.DUMMYFUNCTION("""COMPUTED_VALUE"""),1)</f>
        <v>1</v>
      </c>
      <c r="O8">
        <f ca="1">IFERROR(__xludf.DUMMYFUNCTION("""COMPUTED_VALUE"""),0)</f>
        <v>0</v>
      </c>
      <c r="P8">
        <f ca="1">IFERROR(__xludf.DUMMYFUNCTION("""COMPUTED_VALUE"""),1)</f>
        <v>1</v>
      </c>
      <c r="Q8">
        <f ca="1">IFERROR(__xludf.DUMMYFUNCTION("""COMPUTED_VALUE"""),7)</f>
        <v>7</v>
      </c>
      <c r="R8">
        <f ca="1">IFERROR(__xludf.DUMMYFUNCTION("""COMPUTED_VALUE"""),56)</f>
        <v>56</v>
      </c>
      <c r="S8">
        <f ca="1">IFERROR(__xludf.DUMMYFUNCTION("""COMPUTED_VALUE"""),425)</f>
        <v>425</v>
      </c>
    </row>
    <row r="9" spans="1:19" x14ac:dyDescent="0.2">
      <c r="A9" t="str">
        <f ca="1">IFERROR(__xludf.DUMMYFUNCTION("""COMPUTED_VALUE"""),"Как-то так")</f>
        <v>Как-то так</v>
      </c>
      <c r="B9" t="str">
        <f ca="1">IFERROR(__xludf.DUMMYFUNCTION("""COMPUTED_VALUE"""),"Прага")</f>
        <v>Прага</v>
      </c>
      <c r="C9">
        <f ca="1">IFERROR(__xludf.DUMMYFUNCTION("""COMPUTED_VALUE"""),6)</f>
        <v>6</v>
      </c>
      <c r="D9">
        <f ca="1">IFERROR(__xludf.DUMMYFUNCTION("""COMPUTED_VALUE"""),8)</f>
        <v>8</v>
      </c>
      <c r="E9">
        <f ca="1">IFERROR(__xludf.DUMMYFUNCTION("""COMPUTED_VALUE"""),1)</f>
        <v>1</v>
      </c>
      <c r="F9">
        <f ca="1">IFERROR(__xludf.DUMMYFUNCTION("""COMPUTED_VALUE"""),1)</f>
        <v>1</v>
      </c>
      <c r="G9">
        <f ca="1">IFERROR(__xludf.DUMMYFUNCTION("""COMPUTED_VALUE"""),0)</f>
        <v>0</v>
      </c>
      <c r="H9">
        <f ca="1">IFERROR(__xludf.DUMMYFUNCTION("""COMPUTED_VALUE"""),0)</f>
        <v>0</v>
      </c>
      <c r="I9">
        <f ca="1">IFERROR(__xludf.DUMMYFUNCTION("""COMPUTED_VALUE"""),0)</f>
        <v>0</v>
      </c>
      <c r="J9">
        <f ca="1">IFERROR(__xludf.DUMMYFUNCTION("""COMPUTED_VALUE"""),0)</f>
        <v>0</v>
      </c>
      <c r="K9">
        <f ca="1">IFERROR(__xludf.DUMMYFUNCTION("""COMPUTED_VALUE"""),1)</f>
        <v>1</v>
      </c>
      <c r="L9">
        <f ca="1">IFERROR(__xludf.DUMMYFUNCTION("""COMPUTED_VALUE"""),1)</f>
        <v>1</v>
      </c>
      <c r="M9">
        <f ca="1">IFERROR(__xludf.DUMMYFUNCTION("""COMPUTED_VALUE"""),1)</f>
        <v>1</v>
      </c>
      <c r="N9">
        <f ca="1">IFERROR(__xludf.DUMMYFUNCTION("""COMPUTED_VALUE"""),0)</f>
        <v>0</v>
      </c>
      <c r="O9">
        <f ca="1">IFERROR(__xludf.DUMMYFUNCTION("""COMPUTED_VALUE"""),1)</f>
        <v>1</v>
      </c>
      <c r="P9">
        <f ca="1">IFERROR(__xludf.DUMMYFUNCTION("""COMPUTED_VALUE"""),1)</f>
        <v>1</v>
      </c>
      <c r="Q9">
        <f ca="1">IFERROR(__xludf.DUMMYFUNCTION("""COMPUTED_VALUE"""),7)</f>
        <v>7</v>
      </c>
      <c r="R9">
        <f ca="1">IFERROR(__xludf.DUMMYFUNCTION("""COMPUTED_VALUE"""),47)</f>
        <v>47</v>
      </c>
      <c r="S9">
        <f ca="1">IFERROR(__xludf.DUMMYFUNCTION("""COMPUTED_VALUE"""),406)</f>
        <v>406</v>
      </c>
    </row>
    <row r="10" spans="1:19" x14ac:dyDescent="0.2">
      <c r="A10" t="str">
        <f ca="1">IFERROR(__xludf.DUMMYFUNCTION("""COMPUTED_VALUE"""),"Свидетели антидепрессантов")</f>
        <v>Свидетели антидепрессантов</v>
      </c>
      <c r="B10" t="str">
        <f ca="1">IFERROR(__xludf.DUMMYFUNCTION("""COMPUTED_VALUE"""),"Прага")</f>
        <v>Прага</v>
      </c>
      <c r="C10">
        <f ca="1">IFERROR(__xludf.DUMMYFUNCTION("""COMPUTED_VALUE"""),6)</f>
        <v>6</v>
      </c>
      <c r="D10">
        <f ca="1">IFERROR(__xludf.DUMMYFUNCTION("""COMPUTED_VALUE"""),9)</f>
        <v>9</v>
      </c>
      <c r="E10">
        <f ca="1">IFERROR(__xludf.DUMMYFUNCTION("""COMPUTED_VALUE"""),0)</f>
        <v>0</v>
      </c>
      <c r="F10">
        <f ca="1">IFERROR(__xludf.DUMMYFUNCTION("""COMPUTED_VALUE"""),1)</f>
        <v>1</v>
      </c>
      <c r="G10">
        <f ca="1">IFERROR(__xludf.DUMMYFUNCTION("""COMPUTED_VALUE"""),0)</f>
        <v>0</v>
      </c>
      <c r="H10">
        <f ca="1">IFERROR(__xludf.DUMMYFUNCTION("""COMPUTED_VALUE"""),0)</f>
        <v>0</v>
      </c>
      <c r="I10">
        <f ca="1">IFERROR(__xludf.DUMMYFUNCTION("""COMPUTED_VALUE"""),0)</f>
        <v>0</v>
      </c>
      <c r="J10">
        <f ca="1">IFERROR(__xludf.DUMMYFUNCTION("""COMPUTED_VALUE"""),0)</f>
        <v>0</v>
      </c>
      <c r="K10">
        <f ca="1">IFERROR(__xludf.DUMMYFUNCTION("""COMPUTED_VALUE"""),1)</f>
        <v>1</v>
      </c>
      <c r="L10">
        <f ca="1">IFERROR(__xludf.DUMMYFUNCTION("""COMPUTED_VALUE"""),0)</f>
        <v>0</v>
      </c>
      <c r="M10">
        <f ca="1">IFERROR(__xludf.DUMMYFUNCTION("""COMPUTED_VALUE"""),0)</f>
        <v>0</v>
      </c>
      <c r="N10">
        <f ca="1">IFERROR(__xludf.DUMMYFUNCTION("""COMPUTED_VALUE"""),0)</f>
        <v>0</v>
      </c>
      <c r="O10">
        <f ca="1">IFERROR(__xludf.DUMMYFUNCTION("""COMPUTED_VALUE"""),0)</f>
        <v>0</v>
      </c>
      <c r="P10">
        <f ca="1">IFERROR(__xludf.DUMMYFUNCTION("""COMPUTED_VALUE"""),1)</f>
        <v>1</v>
      </c>
      <c r="Q10">
        <f ca="1">IFERROR(__xludf.DUMMYFUNCTION("""COMPUTED_VALUE"""),3)</f>
        <v>3</v>
      </c>
      <c r="R10">
        <f ca="1">IFERROR(__xludf.DUMMYFUNCTION("""COMPUTED_VALUE"""),44)</f>
        <v>44</v>
      </c>
      <c r="S10">
        <f ca="1">IFERROR(__xludf.DUMMYFUNCTION("""COMPUTED_VALUE"""),270)</f>
        <v>270</v>
      </c>
    </row>
    <row r="11" spans="1:19" x14ac:dyDescent="0.2">
      <c r="A11" t="str">
        <f ca="1">IFERROR(__xludf.DUMMYFUNCTION("""COMPUTED_VALUE"""),"Бавовна одной ладонью")</f>
        <v>Бавовна одной ладонью</v>
      </c>
      <c r="B11" t="str">
        <f ca="1">IFERROR(__xludf.DUMMYFUNCTION("""COMPUTED_VALUE"""),"сборная")</f>
        <v>сборная</v>
      </c>
      <c r="C11">
        <f ca="1">IFERROR(__xludf.DUMMYFUNCTION("""COMPUTED_VALUE"""),6)</f>
        <v>6</v>
      </c>
      <c r="D11">
        <f ca="1">IFERROR(__xludf.DUMMYFUNCTION("""COMPUTED_VALUE"""),10)</f>
        <v>10</v>
      </c>
      <c r="E11">
        <f ca="1">IFERROR(__xludf.DUMMYFUNCTION("""COMPUTED_VALUE"""),1)</f>
        <v>1</v>
      </c>
      <c r="F11">
        <f ca="1">IFERROR(__xludf.DUMMYFUNCTION("""COMPUTED_VALUE"""),1)</f>
        <v>1</v>
      </c>
      <c r="G11">
        <f ca="1">IFERROR(__xludf.DUMMYFUNCTION("""COMPUTED_VALUE"""),1)</f>
        <v>1</v>
      </c>
      <c r="H11">
        <f ca="1">IFERROR(__xludf.DUMMYFUNCTION("""COMPUTED_VALUE"""),1)</f>
        <v>1</v>
      </c>
      <c r="I11">
        <f ca="1">IFERROR(__xludf.DUMMYFUNCTION("""COMPUTED_VALUE"""),1)</f>
        <v>1</v>
      </c>
      <c r="J11">
        <f ca="1">IFERROR(__xludf.DUMMYFUNCTION("""COMPUTED_VALUE"""),1)</f>
        <v>1</v>
      </c>
      <c r="K11">
        <f ca="1">IFERROR(__xludf.DUMMYFUNCTION("""COMPUTED_VALUE"""),1)</f>
        <v>1</v>
      </c>
      <c r="L11">
        <f ca="1">IFERROR(__xludf.DUMMYFUNCTION("""COMPUTED_VALUE"""),1)</f>
        <v>1</v>
      </c>
      <c r="M11">
        <f ca="1">IFERROR(__xludf.DUMMYFUNCTION("""COMPUTED_VALUE"""),0)</f>
        <v>0</v>
      </c>
      <c r="N11">
        <f ca="1">IFERROR(__xludf.DUMMYFUNCTION("""COMPUTED_VALUE"""),0)</f>
        <v>0</v>
      </c>
      <c r="O11">
        <f ca="1">IFERROR(__xludf.DUMMYFUNCTION("""COMPUTED_VALUE"""),1)</f>
        <v>1</v>
      </c>
      <c r="P11">
        <f ca="1">IFERROR(__xludf.DUMMYFUNCTION("""COMPUTED_VALUE"""),1)</f>
        <v>1</v>
      </c>
      <c r="Q11">
        <f ca="1">IFERROR(__xludf.DUMMYFUNCTION("""COMPUTED_VALUE"""),10)</f>
        <v>10</v>
      </c>
      <c r="R11">
        <f ca="1">IFERROR(__xludf.DUMMYFUNCTION("""COMPUTED_VALUE"""),53)</f>
        <v>53</v>
      </c>
      <c r="S11">
        <f ca="1">IFERROR(__xludf.DUMMYFUNCTION("""COMPUTED_VALUE"""),508)</f>
        <v>508</v>
      </c>
    </row>
    <row r="12" spans="1:19" x14ac:dyDescent="0.2">
      <c r="A12" t="str">
        <f ca="1">IFERROR(__xludf.DUMMYFUNCTION("""COMPUTED_VALUE"""),"Британская инквизиция")</f>
        <v>Британская инквизиция</v>
      </c>
      <c r="B12" t="str">
        <f ca="1">IFERROR(__xludf.DUMMYFUNCTION("""COMPUTED_VALUE"""),"Лондон")</f>
        <v>Лондон</v>
      </c>
      <c r="C12">
        <f ca="1">IFERROR(__xludf.DUMMYFUNCTION("""COMPUTED_VALUE"""),6)</f>
        <v>6</v>
      </c>
      <c r="D12">
        <f ca="1">IFERROR(__xludf.DUMMYFUNCTION("""COMPUTED_VALUE"""),11)</f>
        <v>11</v>
      </c>
      <c r="E12">
        <f ca="1">IFERROR(__xludf.DUMMYFUNCTION("""COMPUTED_VALUE"""),1)</f>
        <v>1</v>
      </c>
      <c r="F12">
        <f ca="1">IFERROR(__xludf.DUMMYFUNCTION("""COMPUTED_VALUE"""),1)</f>
        <v>1</v>
      </c>
      <c r="G12">
        <f ca="1">IFERROR(__xludf.DUMMYFUNCTION("""COMPUTED_VALUE"""),0)</f>
        <v>0</v>
      </c>
      <c r="H12">
        <f ca="1">IFERROR(__xludf.DUMMYFUNCTION("""COMPUTED_VALUE"""),0)</f>
        <v>0</v>
      </c>
      <c r="I12">
        <f ca="1">IFERROR(__xludf.DUMMYFUNCTION("""COMPUTED_VALUE"""),0)</f>
        <v>0</v>
      </c>
      <c r="J12">
        <f ca="1">IFERROR(__xludf.DUMMYFUNCTION("""COMPUTED_VALUE"""),1)</f>
        <v>1</v>
      </c>
      <c r="K12">
        <f ca="1">IFERROR(__xludf.DUMMYFUNCTION("""COMPUTED_VALUE"""),1)</f>
        <v>1</v>
      </c>
      <c r="L12">
        <f ca="1">IFERROR(__xludf.DUMMYFUNCTION("""COMPUTED_VALUE"""),1)</f>
        <v>1</v>
      </c>
      <c r="M12">
        <f ca="1">IFERROR(__xludf.DUMMYFUNCTION("""COMPUTED_VALUE"""),0)</f>
        <v>0</v>
      </c>
      <c r="N12">
        <f ca="1">IFERROR(__xludf.DUMMYFUNCTION("""COMPUTED_VALUE"""),1)</f>
        <v>1</v>
      </c>
      <c r="O12">
        <f ca="1">IFERROR(__xludf.DUMMYFUNCTION("""COMPUTED_VALUE"""),1)</f>
        <v>1</v>
      </c>
      <c r="P12">
        <f ca="1">IFERROR(__xludf.DUMMYFUNCTION("""COMPUTED_VALUE"""),1)</f>
        <v>1</v>
      </c>
      <c r="Q12">
        <f ca="1">IFERROR(__xludf.DUMMYFUNCTION("""COMPUTED_VALUE"""),8)</f>
        <v>8</v>
      </c>
      <c r="R12">
        <f ca="1">IFERROR(__xludf.DUMMYFUNCTION("""COMPUTED_VALUE"""),55)</f>
        <v>55</v>
      </c>
      <c r="S12">
        <f ca="1">IFERROR(__xludf.DUMMYFUNCTION("""COMPUTED_VALUE"""),439)</f>
        <v>439</v>
      </c>
    </row>
    <row r="13" spans="1:19" x14ac:dyDescent="0.2">
      <c r="A13" t="str">
        <f ca="1">IFERROR(__xludf.DUMMYFUNCTION("""COMPUTED_VALUE"""),"В поисках мема")</f>
        <v>В поисках мема</v>
      </c>
      <c r="B13" t="str">
        <f ca="1">IFERROR(__xludf.DUMMYFUNCTION("""COMPUTED_VALUE"""),"Цюрих")</f>
        <v>Цюрих</v>
      </c>
      <c r="C13">
        <f ca="1">IFERROR(__xludf.DUMMYFUNCTION("""COMPUTED_VALUE"""),6)</f>
        <v>6</v>
      </c>
      <c r="D13">
        <f ca="1">IFERROR(__xludf.DUMMYFUNCTION("""COMPUTED_VALUE"""),12)</f>
        <v>12</v>
      </c>
      <c r="E13">
        <f ca="1">IFERROR(__xludf.DUMMYFUNCTION("""COMPUTED_VALUE"""),1)</f>
        <v>1</v>
      </c>
      <c r="F13">
        <f ca="1">IFERROR(__xludf.DUMMYFUNCTION("""COMPUTED_VALUE"""),1)</f>
        <v>1</v>
      </c>
      <c r="G13">
        <f ca="1">IFERROR(__xludf.DUMMYFUNCTION("""COMPUTED_VALUE"""),1)</f>
        <v>1</v>
      </c>
      <c r="H13">
        <f ca="1">IFERROR(__xludf.DUMMYFUNCTION("""COMPUTED_VALUE"""),1)</f>
        <v>1</v>
      </c>
      <c r="I13">
        <f ca="1">IFERROR(__xludf.DUMMYFUNCTION("""COMPUTED_VALUE"""),1)</f>
        <v>1</v>
      </c>
      <c r="J13">
        <f ca="1">IFERROR(__xludf.DUMMYFUNCTION("""COMPUTED_VALUE"""),0)</f>
        <v>0</v>
      </c>
      <c r="K13">
        <f ca="1">IFERROR(__xludf.DUMMYFUNCTION("""COMPUTED_VALUE"""),1)</f>
        <v>1</v>
      </c>
      <c r="L13">
        <f ca="1">IFERROR(__xludf.DUMMYFUNCTION("""COMPUTED_VALUE"""),1)</f>
        <v>1</v>
      </c>
      <c r="M13">
        <f ca="1">IFERROR(__xludf.DUMMYFUNCTION("""COMPUTED_VALUE"""),0)</f>
        <v>0</v>
      </c>
      <c r="N13">
        <f ca="1">IFERROR(__xludf.DUMMYFUNCTION("""COMPUTED_VALUE"""),1)</f>
        <v>1</v>
      </c>
      <c r="O13">
        <f ca="1">IFERROR(__xludf.DUMMYFUNCTION("""COMPUTED_VALUE"""),1)</f>
        <v>1</v>
      </c>
      <c r="P13">
        <f ca="1">IFERROR(__xludf.DUMMYFUNCTION("""COMPUTED_VALUE"""),1)</f>
        <v>1</v>
      </c>
      <c r="Q13">
        <f ca="1">IFERROR(__xludf.DUMMYFUNCTION("""COMPUTED_VALUE"""),10)</f>
        <v>10</v>
      </c>
      <c r="R13">
        <f ca="1">IFERROR(__xludf.DUMMYFUNCTION("""COMPUTED_VALUE"""),60)</f>
        <v>60</v>
      </c>
      <c r="S13">
        <f ca="1">IFERROR(__xludf.DUMMYFUNCTION("""COMPUTED_VALUE"""),534)</f>
        <v>534</v>
      </c>
    </row>
    <row r="14" spans="1:19" x14ac:dyDescent="0.2">
      <c r="A14" t="str">
        <f ca="1">IFERROR(__xludf.DUMMYFUNCTION("""COMPUTED_VALUE"""),"Хы")</f>
        <v>Хы</v>
      </c>
      <c r="B14" t="str">
        <f ca="1">IFERROR(__xludf.DUMMYFUNCTION("""COMPUTED_VALUE"""),"Мюнхен")</f>
        <v>Мюнхен</v>
      </c>
      <c r="C14">
        <f ca="1">IFERROR(__xludf.DUMMYFUNCTION("""COMPUTED_VALUE"""),6)</f>
        <v>6</v>
      </c>
      <c r="D14">
        <f ca="1">IFERROR(__xludf.DUMMYFUNCTION("""COMPUTED_VALUE"""),13)</f>
        <v>13</v>
      </c>
      <c r="E14">
        <f ca="1">IFERROR(__xludf.DUMMYFUNCTION("""COMPUTED_VALUE"""),0)</f>
        <v>0</v>
      </c>
      <c r="F14">
        <f ca="1">IFERROR(__xludf.DUMMYFUNCTION("""COMPUTED_VALUE"""),0)</f>
        <v>0</v>
      </c>
      <c r="G14">
        <f ca="1">IFERROR(__xludf.DUMMYFUNCTION("""COMPUTED_VALUE"""),0)</f>
        <v>0</v>
      </c>
      <c r="H14">
        <f ca="1">IFERROR(__xludf.DUMMYFUNCTION("""COMPUTED_VALUE"""),1)</f>
        <v>1</v>
      </c>
      <c r="I14">
        <f ca="1">IFERROR(__xludf.DUMMYFUNCTION("""COMPUTED_VALUE"""),0)</f>
        <v>0</v>
      </c>
      <c r="J14">
        <f ca="1">IFERROR(__xludf.DUMMYFUNCTION("""COMPUTED_VALUE"""),1)</f>
        <v>1</v>
      </c>
      <c r="K14">
        <f ca="1">IFERROR(__xludf.DUMMYFUNCTION("""COMPUTED_VALUE"""),0)</f>
        <v>0</v>
      </c>
      <c r="L14">
        <f ca="1">IFERROR(__xludf.DUMMYFUNCTION("""COMPUTED_VALUE"""),0)</f>
        <v>0</v>
      </c>
      <c r="M14">
        <f ca="1">IFERROR(__xludf.DUMMYFUNCTION("""COMPUTED_VALUE"""),0)</f>
        <v>0</v>
      </c>
      <c r="N14">
        <f ca="1">IFERROR(__xludf.DUMMYFUNCTION("""COMPUTED_VALUE"""),0)</f>
        <v>0</v>
      </c>
      <c r="O14">
        <f ca="1">IFERROR(__xludf.DUMMYFUNCTION("""COMPUTED_VALUE"""),0)</f>
        <v>0</v>
      </c>
      <c r="P14">
        <f ca="1">IFERROR(__xludf.DUMMYFUNCTION("""COMPUTED_VALUE"""),1)</f>
        <v>1</v>
      </c>
      <c r="Q14">
        <f ca="1">IFERROR(__xludf.DUMMYFUNCTION("""COMPUTED_VALUE"""),3)</f>
        <v>3</v>
      </c>
      <c r="R14">
        <f ca="1">IFERROR(__xludf.DUMMYFUNCTION("""COMPUTED_VALUE"""),39)</f>
        <v>39</v>
      </c>
      <c r="S14">
        <f ca="1">IFERROR(__xludf.DUMMYFUNCTION("""COMPUTED_VALUE"""),327)</f>
        <v>327</v>
      </c>
    </row>
    <row r="15" spans="1:19" x14ac:dyDescent="0.2">
      <c r="A15" t="str">
        <f ca="1">IFERROR(__xludf.DUMMYFUNCTION("""COMPUTED_VALUE"""),"Тёмный лес")</f>
        <v>Тёмный лес</v>
      </c>
      <c r="B15" t="str">
        <f ca="1">IFERROR(__xludf.DUMMYFUNCTION("""COMPUTED_VALUE"""),"Мюнхен")</f>
        <v>Мюнхен</v>
      </c>
      <c r="C15">
        <f ca="1">IFERROR(__xludf.DUMMYFUNCTION("""COMPUTED_VALUE"""),6)</f>
        <v>6</v>
      </c>
      <c r="D15">
        <f ca="1">IFERROR(__xludf.DUMMYFUNCTION("""COMPUTED_VALUE"""),14)</f>
        <v>14</v>
      </c>
      <c r="E15">
        <f ca="1">IFERROR(__xludf.DUMMYFUNCTION("""COMPUTED_VALUE"""),1)</f>
        <v>1</v>
      </c>
      <c r="F15">
        <f ca="1">IFERROR(__xludf.DUMMYFUNCTION("""COMPUTED_VALUE"""),1)</f>
        <v>1</v>
      </c>
      <c r="G15">
        <f ca="1">IFERROR(__xludf.DUMMYFUNCTION("""COMPUTED_VALUE"""),0)</f>
        <v>0</v>
      </c>
      <c r="H15">
        <f ca="1">IFERROR(__xludf.DUMMYFUNCTION("""COMPUTED_VALUE"""),0)</f>
        <v>0</v>
      </c>
      <c r="I15">
        <f ca="1">IFERROR(__xludf.DUMMYFUNCTION("""COMPUTED_VALUE"""),0)</f>
        <v>0</v>
      </c>
      <c r="J15">
        <f ca="1">IFERROR(__xludf.DUMMYFUNCTION("""COMPUTED_VALUE"""),0)</f>
        <v>0</v>
      </c>
      <c r="K15">
        <f ca="1">IFERROR(__xludf.DUMMYFUNCTION("""COMPUTED_VALUE"""),1)</f>
        <v>1</v>
      </c>
      <c r="L15">
        <f ca="1">IFERROR(__xludf.DUMMYFUNCTION("""COMPUTED_VALUE"""),1)</f>
        <v>1</v>
      </c>
      <c r="M15">
        <f ca="1">IFERROR(__xludf.DUMMYFUNCTION("""COMPUTED_VALUE"""),0)</f>
        <v>0</v>
      </c>
      <c r="N15">
        <f ca="1">IFERROR(__xludf.DUMMYFUNCTION("""COMPUTED_VALUE"""),0)</f>
        <v>0</v>
      </c>
      <c r="O15">
        <f ca="1">IFERROR(__xludf.DUMMYFUNCTION("""COMPUTED_VALUE"""),1)</f>
        <v>1</v>
      </c>
      <c r="P15">
        <f ca="1">IFERROR(__xludf.DUMMYFUNCTION("""COMPUTED_VALUE"""),0)</f>
        <v>0</v>
      </c>
      <c r="Q15">
        <f ca="1">IFERROR(__xludf.DUMMYFUNCTION("""COMPUTED_VALUE"""),5)</f>
        <v>5</v>
      </c>
      <c r="R15">
        <f ca="1">IFERROR(__xludf.DUMMYFUNCTION("""COMPUTED_VALUE"""),45)</f>
        <v>45</v>
      </c>
      <c r="S15">
        <f ca="1">IFERROR(__xludf.DUMMYFUNCTION("""COMPUTED_VALUE"""),278)</f>
        <v>278</v>
      </c>
    </row>
    <row r="16" spans="1:19" x14ac:dyDescent="0.2">
      <c r="A16" t="str">
        <f ca="1">IFERROR(__xludf.DUMMYFUNCTION("""COMPUTED_VALUE"""),"Севрюга")</f>
        <v>Севрюга</v>
      </c>
      <c r="B16" t="str">
        <f ca="1">IFERROR(__xludf.DUMMYFUNCTION("""COMPUTED_VALUE"""),"сборная")</f>
        <v>сборная</v>
      </c>
      <c r="C16">
        <f ca="1">IFERROR(__xludf.DUMMYFUNCTION("""COMPUTED_VALUE"""),6)</f>
        <v>6</v>
      </c>
      <c r="D16">
        <f ca="1">IFERROR(__xludf.DUMMYFUNCTION("""COMPUTED_VALUE"""),15)</f>
        <v>15</v>
      </c>
      <c r="E16">
        <f ca="1">IFERROR(__xludf.DUMMYFUNCTION("""COMPUTED_VALUE"""),1)</f>
        <v>1</v>
      </c>
      <c r="F16">
        <f ca="1">IFERROR(__xludf.DUMMYFUNCTION("""COMPUTED_VALUE"""),1)</f>
        <v>1</v>
      </c>
      <c r="G16">
        <f ca="1">IFERROR(__xludf.DUMMYFUNCTION("""COMPUTED_VALUE"""),1)</f>
        <v>1</v>
      </c>
      <c r="H16">
        <f ca="1">IFERROR(__xludf.DUMMYFUNCTION("""COMPUTED_VALUE"""),1)</f>
        <v>1</v>
      </c>
      <c r="I16">
        <f ca="1">IFERROR(__xludf.DUMMYFUNCTION("""COMPUTED_VALUE"""),0)</f>
        <v>0</v>
      </c>
      <c r="J16">
        <f ca="1">IFERROR(__xludf.DUMMYFUNCTION("""COMPUTED_VALUE"""),0)</f>
        <v>0</v>
      </c>
      <c r="K16">
        <f ca="1">IFERROR(__xludf.DUMMYFUNCTION("""COMPUTED_VALUE"""),1)</f>
        <v>1</v>
      </c>
      <c r="L16">
        <f ca="1">IFERROR(__xludf.DUMMYFUNCTION("""COMPUTED_VALUE"""),1)</f>
        <v>1</v>
      </c>
      <c r="M16">
        <f ca="1">IFERROR(__xludf.DUMMYFUNCTION("""COMPUTED_VALUE"""),1)</f>
        <v>1</v>
      </c>
      <c r="N16">
        <f ca="1">IFERROR(__xludf.DUMMYFUNCTION("""COMPUTED_VALUE"""),1)</f>
        <v>1</v>
      </c>
      <c r="O16">
        <f ca="1">IFERROR(__xludf.DUMMYFUNCTION("""COMPUTED_VALUE"""),1)</f>
        <v>1</v>
      </c>
      <c r="P16">
        <f ca="1">IFERROR(__xludf.DUMMYFUNCTION("""COMPUTED_VALUE"""),1)</f>
        <v>1</v>
      </c>
      <c r="Q16">
        <f ca="1">IFERROR(__xludf.DUMMYFUNCTION("""COMPUTED_VALUE"""),10)</f>
        <v>10</v>
      </c>
      <c r="R16">
        <f ca="1">IFERROR(__xludf.DUMMYFUNCTION("""COMPUTED_VALUE"""),52)</f>
        <v>52</v>
      </c>
      <c r="S16">
        <f ca="1">IFERROR(__xludf.DUMMYFUNCTION("""COMPUTED_VALUE"""),426)</f>
        <v>426</v>
      </c>
    </row>
    <row r="17" spans="1:19" x14ac:dyDescent="0.2">
      <c r="A17" t="str">
        <f ca="1">IFERROR(__xludf.DUMMYFUNCTION("""COMPUTED_VALUE"""),"или вася")</f>
        <v>или вася</v>
      </c>
      <c r="B17" t="str">
        <f ca="1">IFERROR(__xludf.DUMMYFUNCTION("""COMPUTED_VALUE"""),"Прага")</f>
        <v>Прага</v>
      </c>
      <c r="C17">
        <f ca="1">IFERROR(__xludf.DUMMYFUNCTION("""COMPUTED_VALUE"""),6)</f>
        <v>6</v>
      </c>
      <c r="D17">
        <f ca="1">IFERROR(__xludf.DUMMYFUNCTION("""COMPUTED_VALUE"""),16)</f>
        <v>16</v>
      </c>
      <c r="E17">
        <f ca="1">IFERROR(__xludf.DUMMYFUNCTION("""COMPUTED_VALUE"""),0)</f>
        <v>0</v>
      </c>
      <c r="F17">
        <f ca="1">IFERROR(__xludf.DUMMYFUNCTION("""COMPUTED_VALUE"""),0)</f>
        <v>0</v>
      </c>
      <c r="G17">
        <f ca="1">IFERROR(__xludf.DUMMYFUNCTION("""COMPUTED_VALUE"""),0)</f>
        <v>0</v>
      </c>
      <c r="H17">
        <f ca="1">IFERROR(__xludf.DUMMYFUNCTION("""COMPUTED_VALUE"""),0)</f>
        <v>0</v>
      </c>
      <c r="I17">
        <f ca="1">IFERROR(__xludf.DUMMYFUNCTION("""COMPUTED_VALUE"""),0)</f>
        <v>0</v>
      </c>
      <c r="J17">
        <f ca="1">IFERROR(__xludf.DUMMYFUNCTION("""COMPUTED_VALUE"""),1)</f>
        <v>1</v>
      </c>
      <c r="K17">
        <f ca="1">IFERROR(__xludf.DUMMYFUNCTION("""COMPUTED_VALUE"""),1)</f>
        <v>1</v>
      </c>
      <c r="L17">
        <f ca="1">IFERROR(__xludf.DUMMYFUNCTION("""COMPUTED_VALUE"""),0)</f>
        <v>0</v>
      </c>
      <c r="M17">
        <f ca="1">IFERROR(__xludf.DUMMYFUNCTION("""COMPUTED_VALUE"""),0)</f>
        <v>0</v>
      </c>
      <c r="N17">
        <f ca="1">IFERROR(__xludf.DUMMYFUNCTION("""COMPUTED_VALUE"""),1)</f>
        <v>1</v>
      </c>
      <c r="O17">
        <f ca="1">IFERROR(__xludf.DUMMYFUNCTION("""COMPUTED_VALUE"""),0)</f>
        <v>0</v>
      </c>
      <c r="P17">
        <f ca="1">IFERROR(__xludf.DUMMYFUNCTION("""COMPUTED_VALUE"""),1)</f>
        <v>1</v>
      </c>
      <c r="Q17">
        <f ca="1">IFERROR(__xludf.DUMMYFUNCTION("""COMPUTED_VALUE"""),4)</f>
        <v>4</v>
      </c>
      <c r="R17">
        <f ca="1">IFERROR(__xludf.DUMMYFUNCTION("""COMPUTED_VALUE"""),26)</f>
        <v>26</v>
      </c>
      <c r="S17">
        <f ca="1">IFERROR(__xludf.DUMMYFUNCTION("""COMPUTED_VALUE"""),149)</f>
        <v>149</v>
      </c>
    </row>
    <row r="18" spans="1:19" x14ac:dyDescent="0.2">
      <c r="A18" t="str">
        <f ca="1">IFERROR(__xludf.DUMMYFUNCTION("""COMPUTED_VALUE"""),"Бристольская Шкала")</f>
        <v>Бристольская Шкала</v>
      </c>
      <c r="B18" t="str">
        <f ca="1">IFERROR(__xludf.DUMMYFUNCTION("""COMPUTED_VALUE"""),"Хайфа")</f>
        <v>Хайфа</v>
      </c>
      <c r="C18">
        <f ca="1">IFERROR(__xludf.DUMMYFUNCTION("""COMPUTED_VALUE"""),6)</f>
        <v>6</v>
      </c>
      <c r="D18">
        <f ca="1">IFERROR(__xludf.DUMMYFUNCTION("""COMPUTED_VALUE"""),17)</f>
        <v>17</v>
      </c>
      <c r="E18">
        <f ca="1">IFERROR(__xludf.DUMMYFUNCTION("""COMPUTED_VALUE"""),1)</f>
        <v>1</v>
      </c>
      <c r="F18">
        <f ca="1">IFERROR(__xludf.DUMMYFUNCTION("""COMPUTED_VALUE"""),1)</f>
        <v>1</v>
      </c>
      <c r="G18">
        <f ca="1">IFERROR(__xludf.DUMMYFUNCTION("""COMPUTED_VALUE"""),1)</f>
        <v>1</v>
      </c>
      <c r="H18">
        <f ca="1">IFERROR(__xludf.DUMMYFUNCTION("""COMPUTED_VALUE"""),0)</f>
        <v>0</v>
      </c>
      <c r="I18">
        <f ca="1">IFERROR(__xludf.DUMMYFUNCTION("""COMPUTED_VALUE"""),0)</f>
        <v>0</v>
      </c>
      <c r="J18">
        <f ca="1">IFERROR(__xludf.DUMMYFUNCTION("""COMPUTED_VALUE"""),0)</f>
        <v>0</v>
      </c>
      <c r="K18">
        <f ca="1">IFERROR(__xludf.DUMMYFUNCTION("""COMPUTED_VALUE"""),1)</f>
        <v>1</v>
      </c>
      <c r="L18">
        <f ca="1">IFERROR(__xludf.DUMMYFUNCTION("""COMPUTED_VALUE"""),1)</f>
        <v>1</v>
      </c>
      <c r="M18">
        <f ca="1">IFERROR(__xludf.DUMMYFUNCTION("""COMPUTED_VALUE"""),1)</f>
        <v>1</v>
      </c>
      <c r="N18">
        <f ca="1">IFERROR(__xludf.DUMMYFUNCTION("""COMPUTED_VALUE"""),0)</f>
        <v>0</v>
      </c>
      <c r="O18">
        <f ca="1">IFERROR(__xludf.DUMMYFUNCTION("""COMPUTED_VALUE"""),1)</f>
        <v>1</v>
      </c>
      <c r="P18">
        <f ca="1">IFERROR(__xludf.DUMMYFUNCTION("""COMPUTED_VALUE"""),1)</f>
        <v>1</v>
      </c>
      <c r="Q18">
        <f ca="1">IFERROR(__xludf.DUMMYFUNCTION("""COMPUTED_VALUE"""),8)</f>
        <v>8</v>
      </c>
      <c r="R18">
        <f ca="1">IFERROR(__xludf.DUMMYFUNCTION("""COMPUTED_VALUE"""),47)</f>
        <v>47</v>
      </c>
      <c r="S18">
        <f ca="1">IFERROR(__xludf.DUMMYFUNCTION("""COMPUTED_VALUE"""),382)</f>
        <v>382</v>
      </c>
    </row>
    <row r="19" spans="1:19" x14ac:dyDescent="0.2">
      <c r="A19" t="str">
        <f ca="1">IFERROR(__xludf.DUMMYFUNCTION("""COMPUTED_VALUE"""),"ВЕСЛО")</f>
        <v>ВЕСЛО</v>
      </c>
      <c r="B19" t="str">
        <f ca="1">IFERROR(__xludf.DUMMYFUNCTION("""COMPUTED_VALUE"""),"Вена")</f>
        <v>Вена</v>
      </c>
      <c r="C19">
        <f ca="1">IFERROR(__xludf.DUMMYFUNCTION("""COMPUTED_VALUE"""),6)</f>
        <v>6</v>
      </c>
      <c r="D19">
        <f ca="1">IFERROR(__xludf.DUMMYFUNCTION("""COMPUTED_VALUE"""),18)</f>
        <v>18</v>
      </c>
      <c r="E19">
        <f ca="1">IFERROR(__xludf.DUMMYFUNCTION("""COMPUTED_VALUE"""),1)</f>
        <v>1</v>
      </c>
      <c r="F19">
        <f ca="1">IFERROR(__xludf.DUMMYFUNCTION("""COMPUTED_VALUE"""),0)</f>
        <v>0</v>
      </c>
      <c r="G19">
        <f ca="1">IFERROR(__xludf.DUMMYFUNCTION("""COMPUTED_VALUE"""),0)</f>
        <v>0</v>
      </c>
      <c r="H19">
        <f ca="1">IFERROR(__xludf.DUMMYFUNCTION("""COMPUTED_VALUE"""),0)</f>
        <v>0</v>
      </c>
      <c r="I19">
        <f ca="1">IFERROR(__xludf.DUMMYFUNCTION("""COMPUTED_VALUE"""),0)</f>
        <v>0</v>
      </c>
      <c r="J19">
        <f ca="1">IFERROR(__xludf.DUMMYFUNCTION("""COMPUTED_VALUE"""),1)</f>
        <v>1</v>
      </c>
      <c r="K19">
        <f ca="1">IFERROR(__xludf.DUMMYFUNCTION("""COMPUTED_VALUE"""),1)</f>
        <v>1</v>
      </c>
      <c r="L19">
        <f ca="1">IFERROR(__xludf.DUMMYFUNCTION("""COMPUTED_VALUE"""),1)</f>
        <v>1</v>
      </c>
      <c r="M19">
        <f ca="1">IFERROR(__xludf.DUMMYFUNCTION("""COMPUTED_VALUE"""),0)</f>
        <v>0</v>
      </c>
      <c r="N19">
        <f ca="1">IFERROR(__xludf.DUMMYFUNCTION("""COMPUTED_VALUE"""),1)</f>
        <v>1</v>
      </c>
      <c r="O19">
        <f ca="1">IFERROR(__xludf.DUMMYFUNCTION("""COMPUTED_VALUE"""),0)</f>
        <v>0</v>
      </c>
      <c r="P19">
        <f ca="1">IFERROR(__xludf.DUMMYFUNCTION("""COMPUTED_VALUE"""),1)</f>
        <v>1</v>
      </c>
      <c r="Q19">
        <f ca="1">IFERROR(__xludf.DUMMYFUNCTION("""COMPUTED_VALUE"""),6)</f>
        <v>6</v>
      </c>
      <c r="R19">
        <f ca="1">IFERROR(__xludf.DUMMYFUNCTION("""COMPUTED_VALUE"""),41)</f>
        <v>41</v>
      </c>
      <c r="S19">
        <f ca="1">IFERROR(__xludf.DUMMYFUNCTION("""COMPUTED_VALUE"""),295)</f>
        <v>295</v>
      </c>
    </row>
    <row r="20" spans="1:19" x14ac:dyDescent="0.2">
      <c r="A20" t="str">
        <f ca="1">IFERROR(__xludf.DUMMYFUNCTION("""COMPUTED_VALUE"""),"Гимназия имени Сруликов")</f>
        <v>Гимназия имени Сруликов</v>
      </c>
      <c r="B20" t="str">
        <f ca="1">IFERROR(__xludf.DUMMYFUNCTION("""COMPUTED_VALUE"""),"Краков")</f>
        <v>Краков</v>
      </c>
      <c r="C20">
        <f ca="1">IFERROR(__xludf.DUMMYFUNCTION("""COMPUTED_VALUE"""),6)</f>
        <v>6</v>
      </c>
      <c r="D20">
        <f ca="1">IFERROR(__xludf.DUMMYFUNCTION("""COMPUTED_VALUE"""),19)</f>
        <v>19</v>
      </c>
      <c r="E20">
        <f ca="1">IFERROR(__xludf.DUMMYFUNCTION("""COMPUTED_VALUE"""),1)</f>
        <v>1</v>
      </c>
      <c r="F20">
        <f ca="1">IFERROR(__xludf.DUMMYFUNCTION("""COMPUTED_VALUE"""),1)</f>
        <v>1</v>
      </c>
      <c r="G20">
        <f ca="1">IFERROR(__xludf.DUMMYFUNCTION("""COMPUTED_VALUE"""),0)</f>
        <v>0</v>
      </c>
      <c r="H20">
        <f ca="1">IFERROR(__xludf.DUMMYFUNCTION("""COMPUTED_VALUE"""),1)</f>
        <v>1</v>
      </c>
      <c r="I20">
        <f ca="1">IFERROR(__xludf.DUMMYFUNCTION("""COMPUTED_VALUE"""),0)</f>
        <v>0</v>
      </c>
      <c r="J20">
        <f ca="1">IFERROR(__xludf.DUMMYFUNCTION("""COMPUTED_VALUE"""),1)</f>
        <v>1</v>
      </c>
      <c r="K20">
        <f ca="1">IFERROR(__xludf.DUMMYFUNCTION("""COMPUTED_VALUE"""),1)</f>
        <v>1</v>
      </c>
      <c r="L20">
        <f ca="1">IFERROR(__xludf.DUMMYFUNCTION("""COMPUTED_VALUE"""),1)</f>
        <v>1</v>
      </c>
      <c r="M20">
        <f ca="1">IFERROR(__xludf.DUMMYFUNCTION("""COMPUTED_VALUE"""),0)</f>
        <v>0</v>
      </c>
      <c r="N20">
        <f ca="1">IFERROR(__xludf.DUMMYFUNCTION("""COMPUTED_VALUE"""),0)</f>
        <v>0</v>
      </c>
      <c r="O20">
        <f ca="1">IFERROR(__xludf.DUMMYFUNCTION("""COMPUTED_VALUE"""),1)</f>
        <v>1</v>
      </c>
      <c r="P20">
        <f ca="1">IFERROR(__xludf.DUMMYFUNCTION("""COMPUTED_VALUE"""),1)</f>
        <v>1</v>
      </c>
      <c r="Q20">
        <f ca="1">IFERROR(__xludf.DUMMYFUNCTION("""COMPUTED_VALUE"""),8)</f>
        <v>8</v>
      </c>
      <c r="R20">
        <f ca="1">IFERROR(__xludf.DUMMYFUNCTION("""COMPUTED_VALUE"""),57)</f>
        <v>57</v>
      </c>
      <c r="S20">
        <f ca="1">IFERROR(__xludf.DUMMYFUNCTION("""COMPUTED_VALUE"""),459)</f>
        <v>459</v>
      </c>
    </row>
    <row r="21" spans="1:19" x14ac:dyDescent="0.2">
      <c r="A21" t="str">
        <f ca="1">IFERROR(__xludf.DUMMYFUNCTION("""COMPUTED_VALUE"""),"X-promt")</f>
        <v>X-promt</v>
      </c>
      <c r="B21" t="str">
        <f ca="1">IFERROR(__xludf.DUMMYFUNCTION("""COMPUTED_VALUE"""),"Рига")</f>
        <v>Рига</v>
      </c>
      <c r="C21">
        <f ca="1">IFERROR(__xludf.DUMMYFUNCTION("""COMPUTED_VALUE"""),6)</f>
        <v>6</v>
      </c>
      <c r="D21">
        <f ca="1">IFERROR(__xludf.DUMMYFUNCTION("""COMPUTED_VALUE"""),20)</f>
        <v>20</v>
      </c>
      <c r="E21">
        <f ca="1">IFERROR(__xludf.DUMMYFUNCTION("""COMPUTED_VALUE"""),1)</f>
        <v>1</v>
      </c>
      <c r="F21">
        <f ca="1">IFERROR(__xludf.DUMMYFUNCTION("""COMPUTED_VALUE"""),1)</f>
        <v>1</v>
      </c>
      <c r="G21">
        <f ca="1">IFERROR(__xludf.DUMMYFUNCTION("""COMPUTED_VALUE"""),1)</f>
        <v>1</v>
      </c>
      <c r="H21">
        <f ca="1">IFERROR(__xludf.DUMMYFUNCTION("""COMPUTED_VALUE"""),0)</f>
        <v>0</v>
      </c>
      <c r="I21">
        <f ca="1">IFERROR(__xludf.DUMMYFUNCTION("""COMPUTED_VALUE"""),1)</f>
        <v>1</v>
      </c>
      <c r="J21">
        <f ca="1">IFERROR(__xludf.DUMMYFUNCTION("""COMPUTED_VALUE"""),1)</f>
        <v>1</v>
      </c>
      <c r="K21">
        <f ca="1">IFERROR(__xludf.DUMMYFUNCTION("""COMPUTED_VALUE"""),1)</f>
        <v>1</v>
      </c>
      <c r="L21">
        <f ca="1">IFERROR(__xludf.DUMMYFUNCTION("""COMPUTED_VALUE"""),1)</f>
        <v>1</v>
      </c>
      <c r="M21">
        <f ca="1">IFERROR(__xludf.DUMMYFUNCTION("""COMPUTED_VALUE"""),0)</f>
        <v>0</v>
      </c>
      <c r="N21">
        <f ca="1">IFERROR(__xludf.DUMMYFUNCTION("""COMPUTED_VALUE"""),0)</f>
        <v>0</v>
      </c>
      <c r="O21">
        <f ca="1">IFERROR(__xludf.DUMMYFUNCTION("""COMPUTED_VALUE"""),1)</f>
        <v>1</v>
      </c>
      <c r="P21">
        <f ca="1">IFERROR(__xludf.DUMMYFUNCTION("""COMPUTED_VALUE"""),1)</f>
        <v>1</v>
      </c>
      <c r="Q21">
        <f ca="1">IFERROR(__xludf.DUMMYFUNCTION("""COMPUTED_VALUE"""),9)</f>
        <v>9</v>
      </c>
      <c r="R21">
        <f ca="1">IFERROR(__xludf.DUMMYFUNCTION("""COMPUTED_VALUE"""),55)</f>
        <v>55</v>
      </c>
      <c r="S21">
        <f ca="1">IFERROR(__xludf.DUMMYFUNCTION("""COMPUTED_VALUE"""),399)</f>
        <v>399</v>
      </c>
    </row>
    <row r="22" spans="1:19" x14ac:dyDescent="0.2">
      <c r="A22" t="str">
        <f ca="1">IFERROR(__xludf.DUMMYFUNCTION("""COMPUTED_VALUE"""),"Большая команда")</f>
        <v>Большая команда</v>
      </c>
      <c r="B22" t="str">
        <f ca="1">IFERROR(__xludf.DUMMYFUNCTION("""COMPUTED_VALUE"""),"Карлсруэ")</f>
        <v>Карлсруэ</v>
      </c>
      <c r="C22">
        <f ca="1">IFERROR(__xludf.DUMMYFUNCTION("""COMPUTED_VALUE"""),6)</f>
        <v>6</v>
      </c>
      <c r="D22">
        <f ca="1">IFERROR(__xludf.DUMMYFUNCTION("""COMPUTED_VALUE"""),21)</f>
        <v>21</v>
      </c>
      <c r="E22">
        <f ca="1">IFERROR(__xludf.DUMMYFUNCTION("""COMPUTED_VALUE"""),0)</f>
        <v>0</v>
      </c>
      <c r="F22">
        <f ca="1">IFERROR(__xludf.DUMMYFUNCTION("""COMPUTED_VALUE"""),1)</f>
        <v>1</v>
      </c>
      <c r="G22">
        <f ca="1">IFERROR(__xludf.DUMMYFUNCTION("""COMPUTED_VALUE"""),0)</f>
        <v>0</v>
      </c>
      <c r="H22">
        <f ca="1">IFERROR(__xludf.DUMMYFUNCTION("""COMPUTED_VALUE"""),0)</f>
        <v>0</v>
      </c>
      <c r="I22">
        <f ca="1">IFERROR(__xludf.DUMMYFUNCTION("""COMPUTED_VALUE"""),1)</f>
        <v>1</v>
      </c>
      <c r="J22">
        <f ca="1">IFERROR(__xludf.DUMMYFUNCTION("""COMPUTED_VALUE"""),0)</f>
        <v>0</v>
      </c>
      <c r="K22">
        <f ca="1">IFERROR(__xludf.DUMMYFUNCTION("""COMPUTED_VALUE"""),1)</f>
        <v>1</v>
      </c>
      <c r="L22">
        <f ca="1">IFERROR(__xludf.DUMMYFUNCTION("""COMPUTED_VALUE"""),0)</f>
        <v>0</v>
      </c>
      <c r="M22">
        <f ca="1">IFERROR(__xludf.DUMMYFUNCTION("""COMPUTED_VALUE"""),0)</f>
        <v>0</v>
      </c>
      <c r="N22">
        <f ca="1">IFERROR(__xludf.DUMMYFUNCTION("""COMPUTED_VALUE"""),1)</f>
        <v>1</v>
      </c>
      <c r="O22">
        <f ca="1">IFERROR(__xludf.DUMMYFUNCTION("""COMPUTED_VALUE"""),0)</f>
        <v>0</v>
      </c>
      <c r="P22">
        <f ca="1">IFERROR(__xludf.DUMMYFUNCTION("""COMPUTED_VALUE"""),1)</f>
        <v>1</v>
      </c>
      <c r="Q22">
        <f ca="1">IFERROR(__xludf.DUMMYFUNCTION("""COMPUTED_VALUE"""),5)</f>
        <v>5</v>
      </c>
      <c r="R22">
        <f ca="1">IFERROR(__xludf.DUMMYFUNCTION("""COMPUTED_VALUE"""),42)</f>
        <v>42</v>
      </c>
      <c r="S22">
        <f ca="1">IFERROR(__xludf.DUMMYFUNCTION("""COMPUTED_VALUE"""),290)</f>
        <v>290</v>
      </c>
    </row>
    <row r="23" spans="1:19" x14ac:dyDescent="0.2">
      <c r="A23" t="str">
        <f ca="1">IFERROR(__xludf.DUMMYFUNCTION("""COMPUTED_VALUE"""),"Так получилось")</f>
        <v>Так получилось</v>
      </c>
      <c r="B23" t="str">
        <f ca="1">IFERROR(__xludf.DUMMYFUNCTION("""COMPUTED_VALUE"""),"Дюссельдорф")</f>
        <v>Дюссельдорф</v>
      </c>
      <c r="C23">
        <f ca="1">IFERROR(__xludf.DUMMYFUNCTION("""COMPUTED_VALUE"""),6)</f>
        <v>6</v>
      </c>
      <c r="D23">
        <f ca="1">IFERROR(__xludf.DUMMYFUNCTION("""COMPUTED_VALUE"""),22)</f>
        <v>22</v>
      </c>
      <c r="E23">
        <f ca="1">IFERROR(__xludf.DUMMYFUNCTION("""COMPUTED_VALUE"""),1)</f>
        <v>1</v>
      </c>
      <c r="F23">
        <f ca="1">IFERROR(__xludf.DUMMYFUNCTION("""COMPUTED_VALUE"""),1)</f>
        <v>1</v>
      </c>
      <c r="G23">
        <f ca="1">IFERROR(__xludf.DUMMYFUNCTION("""COMPUTED_VALUE"""),0)</f>
        <v>0</v>
      </c>
      <c r="H23">
        <f ca="1">IFERROR(__xludf.DUMMYFUNCTION("""COMPUTED_VALUE"""),0)</f>
        <v>0</v>
      </c>
      <c r="I23">
        <f ca="1">IFERROR(__xludf.DUMMYFUNCTION("""COMPUTED_VALUE"""),1)</f>
        <v>1</v>
      </c>
      <c r="J23">
        <f ca="1">IFERROR(__xludf.DUMMYFUNCTION("""COMPUTED_VALUE"""),0)</f>
        <v>0</v>
      </c>
      <c r="K23">
        <f ca="1">IFERROR(__xludf.DUMMYFUNCTION("""COMPUTED_VALUE"""),1)</f>
        <v>1</v>
      </c>
      <c r="L23">
        <f ca="1">IFERROR(__xludf.DUMMYFUNCTION("""COMPUTED_VALUE"""),0)</f>
        <v>0</v>
      </c>
      <c r="M23">
        <f ca="1">IFERROR(__xludf.DUMMYFUNCTION("""COMPUTED_VALUE"""),0)</f>
        <v>0</v>
      </c>
      <c r="N23">
        <f ca="1">IFERROR(__xludf.DUMMYFUNCTION("""COMPUTED_VALUE"""),1)</f>
        <v>1</v>
      </c>
      <c r="O23">
        <f ca="1">IFERROR(__xludf.DUMMYFUNCTION("""COMPUTED_VALUE"""),0)</f>
        <v>0</v>
      </c>
      <c r="P23">
        <f ca="1">IFERROR(__xludf.DUMMYFUNCTION("""COMPUTED_VALUE"""),0)</f>
        <v>0</v>
      </c>
      <c r="Q23">
        <f ca="1">IFERROR(__xludf.DUMMYFUNCTION("""COMPUTED_VALUE"""),5)</f>
        <v>5</v>
      </c>
      <c r="R23">
        <f ca="1">IFERROR(__xludf.DUMMYFUNCTION("""COMPUTED_VALUE"""),34)</f>
        <v>34</v>
      </c>
      <c r="S23">
        <f ca="1">IFERROR(__xludf.DUMMYFUNCTION("""COMPUTED_VALUE"""),159)</f>
        <v>159</v>
      </c>
    </row>
    <row r="24" spans="1:19" x14ac:dyDescent="0.2">
      <c r="A24" t="str">
        <f ca="1">IFERROR(__xludf.DUMMYFUNCTION("""COMPUTED_VALUE"""),"Savage")</f>
        <v>Savage</v>
      </c>
      <c r="B24" t="str">
        <f ca="1">IFERROR(__xludf.DUMMYFUNCTION("""COMPUTED_VALUE"""),"Кишинев")</f>
        <v>Кишинев</v>
      </c>
      <c r="C24">
        <f ca="1">IFERROR(__xludf.DUMMYFUNCTION("""COMPUTED_VALUE"""),6)</f>
        <v>6</v>
      </c>
      <c r="D24">
        <f ca="1">IFERROR(__xludf.DUMMYFUNCTION("""COMPUTED_VALUE"""),23)</f>
        <v>23</v>
      </c>
      <c r="E24">
        <f ca="1">IFERROR(__xludf.DUMMYFUNCTION("""COMPUTED_VALUE"""),1)</f>
        <v>1</v>
      </c>
      <c r="F24">
        <f ca="1">IFERROR(__xludf.DUMMYFUNCTION("""COMPUTED_VALUE"""),1)</f>
        <v>1</v>
      </c>
      <c r="G24">
        <f ca="1">IFERROR(__xludf.DUMMYFUNCTION("""COMPUTED_VALUE"""),0)</f>
        <v>0</v>
      </c>
      <c r="H24">
        <f ca="1">IFERROR(__xludf.DUMMYFUNCTION("""COMPUTED_VALUE"""),0)</f>
        <v>0</v>
      </c>
      <c r="I24">
        <f ca="1">IFERROR(__xludf.DUMMYFUNCTION("""COMPUTED_VALUE"""),0)</f>
        <v>0</v>
      </c>
      <c r="J24">
        <f ca="1">IFERROR(__xludf.DUMMYFUNCTION("""COMPUTED_VALUE"""),0)</f>
        <v>0</v>
      </c>
      <c r="K24">
        <f ca="1">IFERROR(__xludf.DUMMYFUNCTION("""COMPUTED_VALUE"""),1)</f>
        <v>1</v>
      </c>
      <c r="L24">
        <f ca="1">IFERROR(__xludf.DUMMYFUNCTION("""COMPUTED_VALUE"""),1)</f>
        <v>1</v>
      </c>
      <c r="M24">
        <f ca="1">IFERROR(__xludf.DUMMYFUNCTION("""COMPUTED_VALUE"""),0)</f>
        <v>0</v>
      </c>
      <c r="N24">
        <f ca="1">IFERROR(__xludf.DUMMYFUNCTION("""COMPUTED_VALUE"""),1)</f>
        <v>1</v>
      </c>
      <c r="O24">
        <f ca="1">IFERROR(__xludf.DUMMYFUNCTION("""COMPUTED_VALUE"""),0)</f>
        <v>0</v>
      </c>
      <c r="P24">
        <f ca="1">IFERROR(__xludf.DUMMYFUNCTION("""COMPUTED_VALUE"""),0)</f>
        <v>0</v>
      </c>
      <c r="Q24">
        <f ca="1">IFERROR(__xludf.DUMMYFUNCTION("""COMPUTED_VALUE"""),5)</f>
        <v>5</v>
      </c>
      <c r="R24">
        <f ca="1">IFERROR(__xludf.DUMMYFUNCTION("""COMPUTED_VALUE"""),41)</f>
        <v>41</v>
      </c>
      <c r="S24">
        <f ca="1">IFERROR(__xludf.DUMMYFUNCTION("""COMPUTED_VALUE"""),262)</f>
        <v>262</v>
      </c>
    </row>
    <row r="25" spans="1:19" x14ac:dyDescent="0.2">
      <c r="A25" t="str">
        <f ca="1">IFERROR(__xludf.DUMMYFUNCTION("""COMPUTED_VALUE"""),"Пурурум")</f>
        <v>Пурурум</v>
      </c>
      <c r="B25" t="str">
        <f ca="1">IFERROR(__xludf.DUMMYFUNCTION("""COMPUTED_VALUE"""),"Нюрнберг")</f>
        <v>Нюрнберг</v>
      </c>
      <c r="C25">
        <f ca="1">IFERROR(__xludf.DUMMYFUNCTION("""COMPUTED_VALUE"""),6)</f>
        <v>6</v>
      </c>
      <c r="D25">
        <f ca="1">IFERROR(__xludf.DUMMYFUNCTION("""COMPUTED_VALUE"""),24)</f>
        <v>24</v>
      </c>
      <c r="E25">
        <f ca="1">IFERROR(__xludf.DUMMYFUNCTION("""COMPUTED_VALUE"""),1)</f>
        <v>1</v>
      </c>
      <c r="F25">
        <f ca="1">IFERROR(__xludf.DUMMYFUNCTION("""COMPUTED_VALUE"""),1)</f>
        <v>1</v>
      </c>
      <c r="G25">
        <f ca="1">IFERROR(__xludf.DUMMYFUNCTION("""COMPUTED_VALUE"""),0)</f>
        <v>0</v>
      </c>
      <c r="H25">
        <f ca="1">IFERROR(__xludf.DUMMYFUNCTION("""COMPUTED_VALUE"""),1)</f>
        <v>1</v>
      </c>
      <c r="I25">
        <f ca="1">IFERROR(__xludf.DUMMYFUNCTION("""COMPUTED_VALUE"""),0)</f>
        <v>0</v>
      </c>
      <c r="J25">
        <f ca="1">IFERROR(__xludf.DUMMYFUNCTION("""COMPUTED_VALUE"""),0)</f>
        <v>0</v>
      </c>
      <c r="K25">
        <f ca="1">IFERROR(__xludf.DUMMYFUNCTION("""COMPUTED_VALUE"""),1)</f>
        <v>1</v>
      </c>
      <c r="L25">
        <f ca="1">IFERROR(__xludf.DUMMYFUNCTION("""COMPUTED_VALUE"""),0)</f>
        <v>0</v>
      </c>
      <c r="M25">
        <f ca="1">IFERROR(__xludf.DUMMYFUNCTION("""COMPUTED_VALUE"""),0)</f>
        <v>0</v>
      </c>
      <c r="N25">
        <f ca="1">IFERROR(__xludf.DUMMYFUNCTION("""COMPUTED_VALUE"""),1)</f>
        <v>1</v>
      </c>
      <c r="O25">
        <f ca="1">IFERROR(__xludf.DUMMYFUNCTION("""COMPUTED_VALUE"""),0)</f>
        <v>0</v>
      </c>
      <c r="P25">
        <f ca="1">IFERROR(__xludf.DUMMYFUNCTION("""COMPUTED_VALUE"""),0)</f>
        <v>0</v>
      </c>
      <c r="Q25">
        <f ca="1">IFERROR(__xludf.DUMMYFUNCTION("""COMPUTED_VALUE"""),5)</f>
        <v>5</v>
      </c>
      <c r="R25">
        <f ca="1">IFERROR(__xludf.DUMMYFUNCTION("""COMPUTED_VALUE"""),40)</f>
        <v>40</v>
      </c>
      <c r="S25">
        <f ca="1">IFERROR(__xludf.DUMMYFUNCTION("""COMPUTED_VALUE"""),236)</f>
        <v>236</v>
      </c>
    </row>
    <row r="26" spans="1:19" x14ac:dyDescent="0.2">
      <c r="A26" t="str">
        <f ca="1">IFERROR(__xludf.DUMMYFUNCTION("""COMPUTED_VALUE"""),"Закон Этлиба")</f>
        <v>Закон Этлиба</v>
      </c>
      <c r="B26" t="str">
        <f ca="1">IFERROR(__xludf.DUMMYFUNCTION("""COMPUTED_VALUE"""),"Таллинн ")</f>
        <v xml:space="preserve">Таллинн </v>
      </c>
      <c r="C26">
        <f ca="1">IFERROR(__xludf.DUMMYFUNCTION("""COMPUTED_VALUE"""),6)</f>
        <v>6</v>
      </c>
      <c r="D26">
        <f ca="1">IFERROR(__xludf.DUMMYFUNCTION("""COMPUTED_VALUE"""),25)</f>
        <v>25</v>
      </c>
      <c r="E26">
        <f ca="1">IFERROR(__xludf.DUMMYFUNCTION("""COMPUTED_VALUE"""),1)</f>
        <v>1</v>
      </c>
      <c r="F26">
        <f ca="1">IFERROR(__xludf.DUMMYFUNCTION("""COMPUTED_VALUE"""),0)</f>
        <v>0</v>
      </c>
      <c r="G26">
        <f ca="1">IFERROR(__xludf.DUMMYFUNCTION("""COMPUTED_VALUE"""),0)</f>
        <v>0</v>
      </c>
      <c r="H26">
        <f ca="1">IFERROR(__xludf.DUMMYFUNCTION("""COMPUTED_VALUE"""),1)</f>
        <v>1</v>
      </c>
      <c r="I26">
        <f ca="1">IFERROR(__xludf.DUMMYFUNCTION("""COMPUTED_VALUE"""),0)</f>
        <v>0</v>
      </c>
      <c r="J26">
        <f ca="1">IFERROR(__xludf.DUMMYFUNCTION("""COMPUTED_VALUE"""),0)</f>
        <v>0</v>
      </c>
      <c r="K26">
        <f ca="1">IFERROR(__xludf.DUMMYFUNCTION("""COMPUTED_VALUE"""),1)</f>
        <v>1</v>
      </c>
      <c r="L26">
        <f ca="1">IFERROR(__xludf.DUMMYFUNCTION("""COMPUTED_VALUE"""),0)</f>
        <v>0</v>
      </c>
      <c r="M26">
        <f ca="1">IFERROR(__xludf.DUMMYFUNCTION("""COMPUTED_VALUE"""),0)</f>
        <v>0</v>
      </c>
      <c r="N26">
        <f ca="1">IFERROR(__xludf.DUMMYFUNCTION("""COMPUTED_VALUE"""),1)</f>
        <v>1</v>
      </c>
      <c r="O26">
        <f ca="1">IFERROR(__xludf.DUMMYFUNCTION("""COMPUTED_VALUE"""),1)</f>
        <v>1</v>
      </c>
      <c r="P26">
        <f ca="1">IFERROR(__xludf.DUMMYFUNCTION("""COMPUTED_VALUE"""),1)</f>
        <v>1</v>
      </c>
      <c r="Q26">
        <f ca="1">IFERROR(__xludf.DUMMYFUNCTION("""COMPUTED_VALUE"""),6)</f>
        <v>6</v>
      </c>
      <c r="R26">
        <f ca="1">IFERROR(__xludf.DUMMYFUNCTION("""COMPUTED_VALUE"""),47)</f>
        <v>47</v>
      </c>
      <c r="S26">
        <f ca="1">IFERROR(__xludf.DUMMYFUNCTION("""COMPUTED_VALUE"""),377)</f>
        <v>377</v>
      </c>
    </row>
    <row r="27" spans="1:19" x14ac:dyDescent="0.2">
      <c r="A27" t="str">
        <f ca="1">IFERROR(__xludf.DUMMYFUNCTION("""COMPUTED_VALUE"""),"Проверено")</f>
        <v>Проверено</v>
      </c>
      <c r="B27" t="str">
        <f ca="1">IFERROR(__xludf.DUMMYFUNCTION("""COMPUTED_VALUE"""),"сборная")</f>
        <v>сборная</v>
      </c>
      <c r="C27">
        <f ca="1">IFERROR(__xludf.DUMMYFUNCTION("""COMPUTED_VALUE"""),6)</f>
        <v>6</v>
      </c>
      <c r="D27">
        <f ca="1">IFERROR(__xludf.DUMMYFUNCTION("""COMPUTED_VALUE"""),26)</f>
        <v>26</v>
      </c>
      <c r="E27">
        <f ca="1">IFERROR(__xludf.DUMMYFUNCTION("""COMPUTED_VALUE"""),1)</f>
        <v>1</v>
      </c>
      <c r="F27">
        <f ca="1">IFERROR(__xludf.DUMMYFUNCTION("""COMPUTED_VALUE"""),1)</f>
        <v>1</v>
      </c>
      <c r="G27">
        <f ca="1">IFERROR(__xludf.DUMMYFUNCTION("""COMPUTED_VALUE"""),0)</f>
        <v>0</v>
      </c>
      <c r="H27">
        <f ca="1">IFERROR(__xludf.DUMMYFUNCTION("""COMPUTED_VALUE"""),0)</f>
        <v>0</v>
      </c>
      <c r="I27">
        <f ca="1">IFERROR(__xludf.DUMMYFUNCTION("""COMPUTED_VALUE"""),0)</f>
        <v>0</v>
      </c>
      <c r="J27">
        <f ca="1">IFERROR(__xludf.DUMMYFUNCTION("""COMPUTED_VALUE"""),1)</f>
        <v>1</v>
      </c>
      <c r="K27">
        <f ca="1">IFERROR(__xludf.DUMMYFUNCTION("""COMPUTED_VALUE"""),1)</f>
        <v>1</v>
      </c>
      <c r="L27">
        <f ca="1">IFERROR(__xludf.DUMMYFUNCTION("""COMPUTED_VALUE"""),0)</f>
        <v>0</v>
      </c>
      <c r="M27">
        <f ca="1">IFERROR(__xludf.DUMMYFUNCTION("""COMPUTED_VALUE"""),0)</f>
        <v>0</v>
      </c>
      <c r="N27">
        <f ca="1">IFERROR(__xludf.DUMMYFUNCTION("""COMPUTED_VALUE"""),0)</f>
        <v>0</v>
      </c>
      <c r="O27">
        <f ca="1">IFERROR(__xludf.DUMMYFUNCTION("""COMPUTED_VALUE"""),0)</f>
        <v>0</v>
      </c>
      <c r="P27">
        <f ca="1">IFERROR(__xludf.DUMMYFUNCTION("""COMPUTED_VALUE"""),1)</f>
        <v>1</v>
      </c>
      <c r="Q27">
        <f ca="1">IFERROR(__xludf.DUMMYFUNCTION("""COMPUTED_VALUE"""),5)</f>
        <v>5</v>
      </c>
      <c r="R27">
        <f ca="1">IFERROR(__xludf.DUMMYFUNCTION("""COMPUTED_VALUE"""),46)</f>
        <v>46</v>
      </c>
      <c r="S27">
        <f ca="1">IFERROR(__xludf.DUMMYFUNCTION("""COMPUTED_VALUE"""),307)</f>
        <v>307</v>
      </c>
    </row>
    <row r="28" spans="1:19" x14ac:dyDescent="0.2">
      <c r="A28" t="str">
        <f ca="1">IFERROR(__xludf.DUMMYFUNCTION("""COMPUTED_VALUE"""),"Игрунки")</f>
        <v>Игрунки</v>
      </c>
      <c r="B28" t="str">
        <f ca="1">IFERROR(__xludf.DUMMYFUNCTION("""COMPUTED_VALUE"""),"сборная")</f>
        <v>сборная</v>
      </c>
      <c r="C28">
        <f ca="1">IFERROR(__xludf.DUMMYFUNCTION("""COMPUTED_VALUE"""),6)</f>
        <v>6</v>
      </c>
      <c r="D28">
        <f ca="1">IFERROR(__xludf.DUMMYFUNCTION("""COMPUTED_VALUE"""),27)</f>
        <v>27</v>
      </c>
      <c r="E28">
        <f ca="1">IFERROR(__xludf.DUMMYFUNCTION("""COMPUTED_VALUE"""),0)</f>
        <v>0</v>
      </c>
      <c r="F28">
        <f ca="1">IFERROR(__xludf.DUMMYFUNCTION("""COMPUTED_VALUE"""),1)</f>
        <v>1</v>
      </c>
      <c r="G28">
        <f ca="1">IFERROR(__xludf.DUMMYFUNCTION("""COMPUTED_VALUE"""),1)</f>
        <v>1</v>
      </c>
      <c r="H28">
        <f ca="1">IFERROR(__xludf.DUMMYFUNCTION("""COMPUTED_VALUE"""),1)</f>
        <v>1</v>
      </c>
      <c r="I28">
        <f ca="1">IFERROR(__xludf.DUMMYFUNCTION("""COMPUTED_VALUE"""),1)</f>
        <v>1</v>
      </c>
      <c r="J28">
        <f ca="1">IFERROR(__xludf.DUMMYFUNCTION("""COMPUTED_VALUE"""),1)</f>
        <v>1</v>
      </c>
      <c r="K28">
        <f ca="1">IFERROR(__xludf.DUMMYFUNCTION("""COMPUTED_VALUE"""),1)</f>
        <v>1</v>
      </c>
      <c r="L28">
        <f ca="1">IFERROR(__xludf.DUMMYFUNCTION("""COMPUTED_VALUE"""),1)</f>
        <v>1</v>
      </c>
      <c r="M28">
        <f ca="1">IFERROR(__xludf.DUMMYFUNCTION("""COMPUTED_VALUE"""),1)</f>
        <v>1</v>
      </c>
      <c r="N28">
        <f ca="1">IFERROR(__xludf.DUMMYFUNCTION("""COMPUTED_VALUE"""),1)</f>
        <v>1</v>
      </c>
      <c r="O28">
        <f ca="1">IFERROR(__xludf.DUMMYFUNCTION("""COMPUTED_VALUE"""),0)</f>
        <v>0</v>
      </c>
      <c r="P28">
        <f ca="1">IFERROR(__xludf.DUMMYFUNCTION("""COMPUTED_VALUE"""),1)</f>
        <v>1</v>
      </c>
      <c r="Q28">
        <f ca="1">IFERROR(__xludf.DUMMYFUNCTION("""COMPUTED_VALUE"""),10)</f>
        <v>10</v>
      </c>
      <c r="R28">
        <f ca="1">IFERROR(__xludf.DUMMYFUNCTION("""COMPUTED_VALUE"""),52)</f>
        <v>52</v>
      </c>
      <c r="S28">
        <f ca="1">IFERROR(__xludf.DUMMYFUNCTION("""COMPUTED_VALUE"""),448)</f>
        <v>448</v>
      </c>
    </row>
    <row r="29" spans="1:19" x14ac:dyDescent="0.2">
      <c r="A29" t="str">
        <f ca="1">IFERROR(__xludf.DUMMYFUNCTION("""COMPUTED_VALUE"""),"Бесславные Краснолюдки")</f>
        <v>Бесславные Краснолюдки</v>
      </c>
      <c r="B29" t="str">
        <f ca="1">IFERROR(__xludf.DUMMYFUNCTION("""COMPUTED_VALUE"""),"Вроцлав")</f>
        <v>Вроцлав</v>
      </c>
      <c r="C29">
        <f ca="1">IFERROR(__xludf.DUMMYFUNCTION("""COMPUTED_VALUE"""),6)</f>
        <v>6</v>
      </c>
      <c r="D29">
        <f ca="1">IFERROR(__xludf.DUMMYFUNCTION("""COMPUTED_VALUE"""),28)</f>
        <v>28</v>
      </c>
      <c r="E29">
        <f ca="1">IFERROR(__xludf.DUMMYFUNCTION("""COMPUTED_VALUE"""),0)</f>
        <v>0</v>
      </c>
      <c r="F29">
        <f ca="1">IFERROR(__xludf.DUMMYFUNCTION("""COMPUTED_VALUE"""),1)</f>
        <v>1</v>
      </c>
      <c r="G29">
        <f ca="1">IFERROR(__xludf.DUMMYFUNCTION("""COMPUTED_VALUE"""),0)</f>
        <v>0</v>
      </c>
      <c r="H29">
        <f ca="1">IFERROR(__xludf.DUMMYFUNCTION("""COMPUTED_VALUE"""),0)</f>
        <v>0</v>
      </c>
      <c r="I29">
        <f ca="1">IFERROR(__xludf.DUMMYFUNCTION("""COMPUTED_VALUE"""),0)</f>
        <v>0</v>
      </c>
      <c r="J29">
        <f ca="1">IFERROR(__xludf.DUMMYFUNCTION("""COMPUTED_VALUE"""),1)</f>
        <v>1</v>
      </c>
      <c r="K29">
        <f ca="1">IFERROR(__xludf.DUMMYFUNCTION("""COMPUTED_VALUE"""),1)</f>
        <v>1</v>
      </c>
      <c r="L29">
        <f ca="1">IFERROR(__xludf.DUMMYFUNCTION("""COMPUTED_VALUE"""),0)</f>
        <v>0</v>
      </c>
      <c r="M29">
        <f ca="1">IFERROR(__xludf.DUMMYFUNCTION("""COMPUTED_VALUE"""),0)</f>
        <v>0</v>
      </c>
      <c r="N29">
        <f ca="1">IFERROR(__xludf.DUMMYFUNCTION("""COMPUTED_VALUE"""),0)</f>
        <v>0</v>
      </c>
      <c r="O29">
        <f ca="1">IFERROR(__xludf.DUMMYFUNCTION("""COMPUTED_VALUE"""),0)</f>
        <v>0</v>
      </c>
      <c r="P29">
        <f ca="1">IFERROR(__xludf.DUMMYFUNCTION("""COMPUTED_VALUE"""),1)</f>
        <v>1</v>
      </c>
      <c r="Q29">
        <f ca="1">IFERROR(__xludf.DUMMYFUNCTION("""COMPUTED_VALUE"""),4)</f>
        <v>4</v>
      </c>
      <c r="R29">
        <f ca="1">IFERROR(__xludf.DUMMYFUNCTION("""COMPUTED_VALUE"""),42)</f>
        <v>42</v>
      </c>
      <c r="S29">
        <f ca="1">IFERROR(__xludf.DUMMYFUNCTION("""COMPUTED_VALUE"""),292)</f>
        <v>292</v>
      </c>
    </row>
    <row r="30" spans="1:19" x14ac:dyDescent="0.2">
      <c r="A30" t="str">
        <f ca="1">IFERROR(__xludf.DUMMYFUNCTION("""COMPUTED_VALUE"""),"Мы-6")</f>
        <v>Мы-6</v>
      </c>
      <c r="B30" t="str">
        <f ca="1">IFERROR(__xludf.DUMMYFUNCTION("""COMPUTED_VALUE"""),"Хельсинки")</f>
        <v>Хельсинки</v>
      </c>
      <c r="C30">
        <f ca="1">IFERROR(__xludf.DUMMYFUNCTION("""COMPUTED_VALUE"""),6)</f>
        <v>6</v>
      </c>
      <c r="D30">
        <f ca="1">IFERROR(__xludf.DUMMYFUNCTION("""COMPUTED_VALUE"""),29)</f>
        <v>29</v>
      </c>
      <c r="E30">
        <f ca="1">IFERROR(__xludf.DUMMYFUNCTION("""COMPUTED_VALUE"""),1)</f>
        <v>1</v>
      </c>
      <c r="F30">
        <f ca="1">IFERROR(__xludf.DUMMYFUNCTION("""COMPUTED_VALUE"""),0)</f>
        <v>0</v>
      </c>
      <c r="G30">
        <f ca="1">IFERROR(__xludf.DUMMYFUNCTION("""COMPUTED_VALUE"""),0)</f>
        <v>0</v>
      </c>
      <c r="H30">
        <f ca="1">IFERROR(__xludf.DUMMYFUNCTION("""COMPUTED_VALUE"""),1)</f>
        <v>1</v>
      </c>
      <c r="I30">
        <f ca="1">IFERROR(__xludf.DUMMYFUNCTION("""COMPUTED_VALUE"""),1)</f>
        <v>1</v>
      </c>
      <c r="J30">
        <f ca="1">IFERROR(__xludf.DUMMYFUNCTION("""COMPUTED_VALUE"""),0)</f>
        <v>0</v>
      </c>
      <c r="K30">
        <f ca="1">IFERROR(__xludf.DUMMYFUNCTION("""COMPUTED_VALUE"""),1)</f>
        <v>1</v>
      </c>
      <c r="L30">
        <f ca="1">IFERROR(__xludf.DUMMYFUNCTION("""COMPUTED_VALUE"""),0)</f>
        <v>0</v>
      </c>
      <c r="M30">
        <f ca="1">IFERROR(__xludf.DUMMYFUNCTION("""COMPUTED_VALUE"""),0)</f>
        <v>0</v>
      </c>
      <c r="N30">
        <f ca="1">IFERROR(__xludf.DUMMYFUNCTION("""COMPUTED_VALUE"""),0)</f>
        <v>0</v>
      </c>
      <c r="O30">
        <f ca="1">IFERROR(__xludf.DUMMYFUNCTION("""COMPUTED_VALUE"""),0)</f>
        <v>0</v>
      </c>
      <c r="P30">
        <f ca="1">IFERROR(__xludf.DUMMYFUNCTION("""COMPUTED_VALUE"""),0)</f>
        <v>0</v>
      </c>
      <c r="Q30">
        <f ca="1">IFERROR(__xludf.DUMMYFUNCTION("""COMPUTED_VALUE"""),4)</f>
        <v>4</v>
      </c>
      <c r="R30">
        <f ca="1">IFERROR(__xludf.DUMMYFUNCTION("""COMPUTED_VALUE"""),36)</f>
        <v>36</v>
      </c>
      <c r="S30">
        <f ca="1">IFERROR(__xludf.DUMMYFUNCTION("""COMPUTED_VALUE"""),251)</f>
        <v>251</v>
      </c>
    </row>
    <row r="31" spans="1:19" x14ac:dyDescent="0.2">
      <c r="A31" t="str">
        <f ca="1">IFERROR(__xludf.DUMMYFUNCTION("""COMPUTED_VALUE"""),"Polish Space Marines")</f>
        <v>Polish Space Marines</v>
      </c>
      <c r="B31" t="str">
        <f ca="1">IFERROR(__xludf.DUMMYFUNCTION("""COMPUTED_VALUE"""),"Краков")</f>
        <v>Краков</v>
      </c>
      <c r="C31">
        <f ca="1">IFERROR(__xludf.DUMMYFUNCTION("""COMPUTED_VALUE"""),6)</f>
        <v>6</v>
      </c>
      <c r="D31">
        <f ca="1">IFERROR(__xludf.DUMMYFUNCTION("""COMPUTED_VALUE"""),30)</f>
        <v>30</v>
      </c>
      <c r="E31">
        <f ca="1">IFERROR(__xludf.DUMMYFUNCTION("""COMPUTED_VALUE"""),0)</f>
        <v>0</v>
      </c>
      <c r="F31">
        <f ca="1">IFERROR(__xludf.DUMMYFUNCTION("""COMPUTED_VALUE"""),1)</f>
        <v>1</v>
      </c>
      <c r="G31">
        <f ca="1">IFERROR(__xludf.DUMMYFUNCTION("""COMPUTED_VALUE"""),0)</f>
        <v>0</v>
      </c>
      <c r="H31">
        <f ca="1">IFERROR(__xludf.DUMMYFUNCTION("""COMPUTED_VALUE"""),0)</f>
        <v>0</v>
      </c>
      <c r="I31">
        <f ca="1">IFERROR(__xludf.DUMMYFUNCTION("""COMPUTED_VALUE"""),0)</f>
        <v>0</v>
      </c>
      <c r="J31">
        <f ca="1">IFERROR(__xludf.DUMMYFUNCTION("""COMPUTED_VALUE"""),0)</f>
        <v>0</v>
      </c>
      <c r="K31">
        <f ca="1">IFERROR(__xludf.DUMMYFUNCTION("""COMPUTED_VALUE"""),1)</f>
        <v>1</v>
      </c>
      <c r="L31">
        <f ca="1">IFERROR(__xludf.DUMMYFUNCTION("""COMPUTED_VALUE"""),0)</f>
        <v>0</v>
      </c>
      <c r="M31">
        <f ca="1">IFERROR(__xludf.DUMMYFUNCTION("""COMPUTED_VALUE"""),1)</f>
        <v>1</v>
      </c>
      <c r="N31">
        <f ca="1">IFERROR(__xludf.DUMMYFUNCTION("""COMPUTED_VALUE"""),0)</f>
        <v>0</v>
      </c>
      <c r="O31">
        <f ca="1">IFERROR(__xludf.DUMMYFUNCTION("""COMPUTED_VALUE"""),0)</f>
        <v>0</v>
      </c>
      <c r="P31">
        <f ca="1">IFERROR(__xludf.DUMMYFUNCTION("""COMPUTED_VALUE"""),1)</f>
        <v>1</v>
      </c>
      <c r="Q31">
        <f ca="1">IFERROR(__xludf.DUMMYFUNCTION("""COMPUTED_VALUE"""),4)</f>
        <v>4</v>
      </c>
      <c r="R31">
        <f ca="1">IFERROR(__xludf.DUMMYFUNCTION("""COMPUTED_VALUE"""),42)</f>
        <v>42</v>
      </c>
      <c r="S31">
        <f ca="1">IFERROR(__xludf.DUMMYFUNCTION("""COMPUTED_VALUE"""),288)</f>
        <v>288</v>
      </c>
    </row>
    <row r="32" spans="1:19" x14ac:dyDescent="0.2">
      <c r="A32" t="str">
        <f ca="1">IFERROR(__xludf.DUMMYFUNCTION("""COMPUTED_VALUE"""),"Кортизолушка")</f>
        <v>Кортизолушка</v>
      </c>
      <c r="B32" t="str">
        <f ca="1">IFERROR(__xludf.DUMMYFUNCTION("""COMPUTED_VALUE"""),"Берлин")</f>
        <v>Берлин</v>
      </c>
      <c r="C32">
        <f ca="1">IFERROR(__xludf.DUMMYFUNCTION("""COMPUTED_VALUE"""),6)</f>
        <v>6</v>
      </c>
      <c r="D32">
        <f ca="1">IFERROR(__xludf.DUMMYFUNCTION("""COMPUTED_VALUE"""),31)</f>
        <v>31</v>
      </c>
      <c r="E32">
        <f ca="1">IFERROR(__xludf.DUMMYFUNCTION("""COMPUTED_VALUE"""),1)</f>
        <v>1</v>
      </c>
      <c r="F32">
        <f ca="1">IFERROR(__xludf.DUMMYFUNCTION("""COMPUTED_VALUE"""),0)</f>
        <v>0</v>
      </c>
      <c r="G32">
        <f ca="1">IFERROR(__xludf.DUMMYFUNCTION("""COMPUTED_VALUE"""),0)</f>
        <v>0</v>
      </c>
      <c r="H32">
        <f ca="1">IFERROR(__xludf.DUMMYFUNCTION("""COMPUTED_VALUE"""),0)</f>
        <v>0</v>
      </c>
      <c r="I32">
        <f ca="1">IFERROR(__xludf.DUMMYFUNCTION("""COMPUTED_VALUE"""),0)</f>
        <v>0</v>
      </c>
      <c r="J32">
        <f ca="1">IFERROR(__xludf.DUMMYFUNCTION("""COMPUTED_VALUE"""),1)</f>
        <v>1</v>
      </c>
      <c r="K32">
        <f ca="1">IFERROR(__xludf.DUMMYFUNCTION("""COMPUTED_VALUE"""),1)</f>
        <v>1</v>
      </c>
      <c r="L32">
        <f ca="1">IFERROR(__xludf.DUMMYFUNCTION("""COMPUTED_VALUE"""),1)</f>
        <v>1</v>
      </c>
      <c r="M32">
        <f ca="1">IFERROR(__xludf.DUMMYFUNCTION("""COMPUTED_VALUE"""),0)</f>
        <v>0</v>
      </c>
      <c r="N32">
        <f ca="1">IFERROR(__xludf.DUMMYFUNCTION("""COMPUTED_VALUE"""),0)</f>
        <v>0</v>
      </c>
      <c r="O32">
        <f ca="1">IFERROR(__xludf.DUMMYFUNCTION("""COMPUTED_VALUE"""),1)</f>
        <v>1</v>
      </c>
      <c r="P32">
        <f ca="1">IFERROR(__xludf.DUMMYFUNCTION("""COMPUTED_VALUE"""),1)</f>
        <v>1</v>
      </c>
      <c r="Q32">
        <f ca="1">IFERROR(__xludf.DUMMYFUNCTION("""COMPUTED_VALUE"""),6)</f>
        <v>6</v>
      </c>
      <c r="R32">
        <f ca="1">IFERROR(__xludf.DUMMYFUNCTION("""COMPUTED_VALUE"""),39)</f>
        <v>39</v>
      </c>
      <c r="S32">
        <f ca="1">IFERROR(__xludf.DUMMYFUNCTION("""COMPUTED_VALUE"""),283)</f>
        <v>283</v>
      </c>
    </row>
    <row r="33" spans="1:19" x14ac:dyDescent="0.2">
      <c r="A33" t="str">
        <f ca="1">IFERROR(__xludf.DUMMYFUNCTION("""COMPUTED_VALUE"""),"Слишком много знали")</f>
        <v>Слишком много знали</v>
      </c>
      <c r="B33" t="str">
        <f ca="1">IFERROR(__xludf.DUMMYFUNCTION("""COMPUTED_VALUE"""),"Прага")</f>
        <v>Прага</v>
      </c>
      <c r="C33">
        <f ca="1">IFERROR(__xludf.DUMMYFUNCTION("""COMPUTED_VALUE"""),6)</f>
        <v>6</v>
      </c>
      <c r="D33">
        <f ca="1">IFERROR(__xludf.DUMMYFUNCTION("""COMPUTED_VALUE"""),32)</f>
        <v>32</v>
      </c>
      <c r="E33">
        <f ca="1">IFERROR(__xludf.DUMMYFUNCTION("""COMPUTED_VALUE"""),1)</f>
        <v>1</v>
      </c>
      <c r="F33">
        <f ca="1">IFERROR(__xludf.DUMMYFUNCTION("""COMPUTED_VALUE"""),0)</f>
        <v>0</v>
      </c>
      <c r="G33">
        <f ca="1">IFERROR(__xludf.DUMMYFUNCTION("""COMPUTED_VALUE"""),0)</f>
        <v>0</v>
      </c>
      <c r="H33">
        <f ca="1">IFERROR(__xludf.DUMMYFUNCTION("""COMPUTED_VALUE"""),0)</f>
        <v>0</v>
      </c>
      <c r="I33">
        <f ca="1">IFERROR(__xludf.DUMMYFUNCTION("""COMPUTED_VALUE"""),0)</f>
        <v>0</v>
      </c>
      <c r="J33">
        <f ca="1">IFERROR(__xludf.DUMMYFUNCTION("""COMPUTED_VALUE"""),1)</f>
        <v>1</v>
      </c>
      <c r="K33">
        <f ca="1">IFERROR(__xludf.DUMMYFUNCTION("""COMPUTED_VALUE"""),1)</f>
        <v>1</v>
      </c>
      <c r="L33">
        <f ca="1">IFERROR(__xludf.DUMMYFUNCTION("""COMPUTED_VALUE"""),0)</f>
        <v>0</v>
      </c>
      <c r="M33">
        <f ca="1">IFERROR(__xludf.DUMMYFUNCTION("""COMPUTED_VALUE"""),0)</f>
        <v>0</v>
      </c>
      <c r="N33">
        <f ca="1">IFERROR(__xludf.DUMMYFUNCTION("""COMPUTED_VALUE"""),1)</f>
        <v>1</v>
      </c>
      <c r="O33">
        <f ca="1">IFERROR(__xludf.DUMMYFUNCTION("""COMPUTED_VALUE"""),0)</f>
        <v>0</v>
      </c>
      <c r="P33">
        <f ca="1">IFERROR(__xludf.DUMMYFUNCTION("""COMPUTED_VALUE"""),0)</f>
        <v>0</v>
      </c>
      <c r="Q33">
        <f ca="1">IFERROR(__xludf.DUMMYFUNCTION("""COMPUTED_VALUE"""),4)</f>
        <v>4</v>
      </c>
      <c r="R33">
        <f ca="1">IFERROR(__xludf.DUMMYFUNCTION("""COMPUTED_VALUE"""),36)</f>
        <v>36</v>
      </c>
      <c r="S33">
        <f ca="1">IFERROR(__xludf.DUMMYFUNCTION("""COMPUTED_VALUE"""),190)</f>
        <v>190</v>
      </c>
    </row>
    <row r="34" spans="1:19" x14ac:dyDescent="0.2">
      <c r="A34" t="str">
        <f ca="1">IFERROR(__xludf.DUMMYFUNCTION("""COMPUTED_VALUE"""),"Гринфилд, Массачусетс")</f>
        <v>Гринфилд, Массачусетс</v>
      </c>
      <c r="B34" t="str">
        <f ca="1">IFERROR(__xludf.DUMMYFUNCTION("""COMPUTED_VALUE"""),"Берлин")</f>
        <v>Берлин</v>
      </c>
      <c r="C34">
        <f ca="1">IFERROR(__xludf.DUMMYFUNCTION("""COMPUTED_VALUE"""),6)</f>
        <v>6</v>
      </c>
      <c r="D34">
        <f ca="1">IFERROR(__xludf.DUMMYFUNCTION("""COMPUTED_VALUE"""),33)</f>
        <v>33</v>
      </c>
      <c r="E34">
        <f ca="1">IFERROR(__xludf.DUMMYFUNCTION("""COMPUTED_VALUE"""),1)</f>
        <v>1</v>
      </c>
      <c r="F34">
        <f ca="1">IFERROR(__xludf.DUMMYFUNCTION("""COMPUTED_VALUE"""),1)</f>
        <v>1</v>
      </c>
      <c r="G34">
        <f ca="1">IFERROR(__xludf.DUMMYFUNCTION("""COMPUTED_VALUE"""),1)</f>
        <v>1</v>
      </c>
      <c r="H34">
        <f ca="1">IFERROR(__xludf.DUMMYFUNCTION("""COMPUTED_VALUE"""),1)</f>
        <v>1</v>
      </c>
      <c r="I34">
        <f ca="1">IFERROR(__xludf.DUMMYFUNCTION("""COMPUTED_VALUE"""),0)</f>
        <v>0</v>
      </c>
      <c r="J34">
        <f ca="1">IFERROR(__xludf.DUMMYFUNCTION("""COMPUTED_VALUE"""),1)</f>
        <v>1</v>
      </c>
      <c r="K34">
        <f ca="1">IFERROR(__xludf.DUMMYFUNCTION("""COMPUTED_VALUE"""),1)</f>
        <v>1</v>
      </c>
      <c r="L34">
        <f ca="1">IFERROR(__xludf.DUMMYFUNCTION("""COMPUTED_VALUE"""),0)</f>
        <v>0</v>
      </c>
      <c r="M34">
        <f ca="1">IFERROR(__xludf.DUMMYFUNCTION("""COMPUTED_VALUE"""),0)</f>
        <v>0</v>
      </c>
      <c r="N34">
        <f ca="1">IFERROR(__xludf.DUMMYFUNCTION("""COMPUTED_VALUE"""),1)</f>
        <v>1</v>
      </c>
      <c r="O34">
        <f ca="1">IFERROR(__xludf.DUMMYFUNCTION("""COMPUTED_VALUE"""),0)</f>
        <v>0</v>
      </c>
      <c r="P34">
        <f ca="1">IFERROR(__xludf.DUMMYFUNCTION("""COMPUTED_VALUE"""),1)</f>
        <v>1</v>
      </c>
      <c r="Q34">
        <f ca="1">IFERROR(__xludf.DUMMYFUNCTION("""COMPUTED_VALUE"""),8)</f>
        <v>8</v>
      </c>
      <c r="R34">
        <f ca="1">IFERROR(__xludf.DUMMYFUNCTION("""COMPUTED_VALUE"""),49)</f>
        <v>49</v>
      </c>
      <c r="S34">
        <f ca="1">IFERROR(__xludf.DUMMYFUNCTION("""COMPUTED_VALUE"""),368)</f>
        <v>368</v>
      </c>
    </row>
    <row r="35" spans="1:19" x14ac:dyDescent="0.2">
      <c r="A35" t="str">
        <f ca="1">IFERROR(__xludf.DUMMYFUNCTION("""COMPUTED_VALUE"""),"Авось")</f>
        <v>Авось</v>
      </c>
      <c r="B35" t="str">
        <f ca="1">IFERROR(__xludf.DUMMYFUNCTION("""COMPUTED_VALUE"""),"Дортмунд")</f>
        <v>Дортмунд</v>
      </c>
      <c r="C35">
        <f ca="1">IFERROR(__xludf.DUMMYFUNCTION("""COMPUTED_VALUE"""),6)</f>
        <v>6</v>
      </c>
      <c r="D35">
        <f ca="1">IFERROR(__xludf.DUMMYFUNCTION("""COMPUTED_VALUE"""),34)</f>
        <v>34</v>
      </c>
      <c r="E35">
        <f ca="1">IFERROR(__xludf.DUMMYFUNCTION("""COMPUTED_VALUE"""),1)</f>
        <v>1</v>
      </c>
      <c r="F35">
        <f ca="1">IFERROR(__xludf.DUMMYFUNCTION("""COMPUTED_VALUE"""),1)</f>
        <v>1</v>
      </c>
      <c r="G35">
        <f ca="1">IFERROR(__xludf.DUMMYFUNCTION("""COMPUTED_VALUE"""),0)</f>
        <v>0</v>
      </c>
      <c r="H35">
        <f ca="1">IFERROR(__xludf.DUMMYFUNCTION("""COMPUTED_VALUE"""),0)</f>
        <v>0</v>
      </c>
      <c r="I35">
        <f ca="1">IFERROR(__xludf.DUMMYFUNCTION("""COMPUTED_VALUE"""),0)</f>
        <v>0</v>
      </c>
      <c r="J35">
        <f ca="1">IFERROR(__xludf.DUMMYFUNCTION("""COMPUTED_VALUE"""),1)</f>
        <v>1</v>
      </c>
      <c r="K35">
        <f ca="1">IFERROR(__xludf.DUMMYFUNCTION("""COMPUTED_VALUE"""),1)</f>
        <v>1</v>
      </c>
      <c r="L35">
        <f ca="1">IFERROR(__xludf.DUMMYFUNCTION("""COMPUTED_VALUE"""),1)</f>
        <v>1</v>
      </c>
      <c r="M35">
        <f ca="1">IFERROR(__xludf.DUMMYFUNCTION("""COMPUTED_VALUE"""),0)</f>
        <v>0</v>
      </c>
      <c r="N35">
        <f ca="1">IFERROR(__xludf.DUMMYFUNCTION("""COMPUTED_VALUE"""),1)</f>
        <v>1</v>
      </c>
      <c r="O35">
        <f ca="1">IFERROR(__xludf.DUMMYFUNCTION("""COMPUTED_VALUE"""),0)</f>
        <v>0</v>
      </c>
      <c r="P35">
        <f ca="1">IFERROR(__xludf.DUMMYFUNCTION("""COMPUTED_VALUE"""),1)</f>
        <v>1</v>
      </c>
      <c r="Q35">
        <f ca="1">IFERROR(__xludf.DUMMYFUNCTION("""COMPUTED_VALUE"""),7)</f>
        <v>7</v>
      </c>
      <c r="R35">
        <f ca="1">IFERROR(__xludf.DUMMYFUNCTION("""COMPUTED_VALUE"""),39)</f>
        <v>39</v>
      </c>
      <c r="S35">
        <f ca="1">IFERROR(__xludf.DUMMYFUNCTION("""COMPUTED_VALUE"""),324)</f>
        <v>324</v>
      </c>
    </row>
    <row r="36" spans="1:19" x14ac:dyDescent="0.2">
      <c r="A36" t="str">
        <f ca="1">IFERROR(__xludf.DUMMYFUNCTION("""COMPUTED_VALUE"""),"Нетудыхатка")</f>
        <v>Нетудыхатка</v>
      </c>
      <c r="B36" t="str">
        <f ca="1">IFERROR(__xludf.DUMMYFUNCTION("""COMPUTED_VALUE"""),"Нюрнберг ")</f>
        <v xml:space="preserve">Нюрнберг </v>
      </c>
      <c r="C36">
        <f ca="1">IFERROR(__xludf.DUMMYFUNCTION("""COMPUTED_VALUE"""),6)</f>
        <v>6</v>
      </c>
      <c r="D36">
        <f ca="1">IFERROR(__xludf.DUMMYFUNCTION("""COMPUTED_VALUE"""),35)</f>
        <v>35</v>
      </c>
      <c r="E36">
        <f ca="1">IFERROR(__xludf.DUMMYFUNCTION("""COMPUTED_VALUE"""),0)</f>
        <v>0</v>
      </c>
      <c r="F36">
        <f ca="1">IFERROR(__xludf.DUMMYFUNCTION("""COMPUTED_VALUE"""),0)</f>
        <v>0</v>
      </c>
      <c r="G36">
        <f ca="1">IFERROR(__xludf.DUMMYFUNCTION("""COMPUTED_VALUE"""),0)</f>
        <v>0</v>
      </c>
      <c r="H36">
        <f ca="1">IFERROR(__xludf.DUMMYFUNCTION("""COMPUTED_VALUE"""),1)</f>
        <v>1</v>
      </c>
      <c r="I36">
        <f ca="1">IFERROR(__xludf.DUMMYFUNCTION("""COMPUTED_VALUE"""),0)</f>
        <v>0</v>
      </c>
      <c r="J36">
        <f ca="1">IFERROR(__xludf.DUMMYFUNCTION("""COMPUTED_VALUE"""),0)</f>
        <v>0</v>
      </c>
      <c r="K36">
        <f ca="1">IFERROR(__xludf.DUMMYFUNCTION("""COMPUTED_VALUE"""),1)</f>
        <v>1</v>
      </c>
      <c r="L36">
        <f ca="1">IFERROR(__xludf.DUMMYFUNCTION("""COMPUTED_VALUE"""),0)</f>
        <v>0</v>
      </c>
      <c r="M36">
        <f ca="1">IFERROR(__xludf.DUMMYFUNCTION("""COMPUTED_VALUE"""),0)</f>
        <v>0</v>
      </c>
      <c r="N36">
        <f ca="1">IFERROR(__xludf.DUMMYFUNCTION("""COMPUTED_VALUE"""),1)</f>
        <v>1</v>
      </c>
      <c r="O36">
        <f ca="1">IFERROR(__xludf.DUMMYFUNCTION("""COMPUTED_VALUE"""),0)</f>
        <v>0</v>
      </c>
      <c r="P36">
        <f ca="1">IFERROR(__xludf.DUMMYFUNCTION("""COMPUTED_VALUE"""),0)</f>
        <v>0</v>
      </c>
      <c r="Q36">
        <f ca="1">IFERROR(__xludf.DUMMYFUNCTION("""COMPUTED_VALUE"""),3)</f>
        <v>3</v>
      </c>
      <c r="R36">
        <f ca="1">IFERROR(__xludf.DUMMYFUNCTION("""COMPUTED_VALUE"""),24)</f>
        <v>24</v>
      </c>
      <c r="S36">
        <f ca="1">IFERROR(__xludf.DUMMYFUNCTION("""COMPUTED_VALUE"""),145)</f>
        <v>145</v>
      </c>
    </row>
    <row r="37" spans="1:19" x14ac:dyDescent="0.2">
      <c r="A37" t="str">
        <f ca="1">IFERROR(__xludf.DUMMYFUNCTION("""COMPUTED_VALUE"""),"Два слова на букву К")</f>
        <v>Два слова на букву К</v>
      </c>
      <c r="B37" t="str">
        <f ca="1">IFERROR(__xludf.DUMMYFUNCTION("""COMPUTED_VALUE"""),"Мёрфельден-Вальдорф")</f>
        <v>Мёрфельден-Вальдорф</v>
      </c>
      <c r="C37">
        <f ca="1">IFERROR(__xludf.DUMMYFUNCTION("""COMPUTED_VALUE"""),6)</f>
        <v>6</v>
      </c>
      <c r="D37">
        <f ca="1">IFERROR(__xludf.DUMMYFUNCTION("""COMPUTED_VALUE"""),36)</f>
        <v>36</v>
      </c>
      <c r="E37">
        <f ca="1">IFERROR(__xludf.DUMMYFUNCTION("""COMPUTED_VALUE"""),1)</f>
        <v>1</v>
      </c>
      <c r="F37">
        <f ca="1">IFERROR(__xludf.DUMMYFUNCTION("""COMPUTED_VALUE"""),1)</f>
        <v>1</v>
      </c>
      <c r="G37">
        <f ca="1">IFERROR(__xludf.DUMMYFUNCTION("""COMPUTED_VALUE"""),0)</f>
        <v>0</v>
      </c>
      <c r="H37">
        <f ca="1">IFERROR(__xludf.DUMMYFUNCTION("""COMPUTED_VALUE"""),0)</f>
        <v>0</v>
      </c>
      <c r="I37">
        <f ca="1">IFERROR(__xludf.DUMMYFUNCTION("""COMPUTED_VALUE"""),0)</f>
        <v>0</v>
      </c>
      <c r="J37">
        <f ca="1">IFERROR(__xludf.DUMMYFUNCTION("""COMPUTED_VALUE"""),1)</f>
        <v>1</v>
      </c>
      <c r="K37">
        <f ca="1">IFERROR(__xludf.DUMMYFUNCTION("""COMPUTED_VALUE"""),1)</f>
        <v>1</v>
      </c>
      <c r="L37">
        <f ca="1">IFERROR(__xludf.DUMMYFUNCTION("""COMPUTED_VALUE"""),1)</f>
        <v>1</v>
      </c>
      <c r="M37">
        <f ca="1">IFERROR(__xludf.DUMMYFUNCTION("""COMPUTED_VALUE"""),0)</f>
        <v>0</v>
      </c>
      <c r="N37">
        <f ca="1">IFERROR(__xludf.DUMMYFUNCTION("""COMPUTED_VALUE"""),1)</f>
        <v>1</v>
      </c>
      <c r="O37">
        <f ca="1">IFERROR(__xludf.DUMMYFUNCTION("""COMPUTED_VALUE"""),1)</f>
        <v>1</v>
      </c>
      <c r="P37">
        <f ca="1">IFERROR(__xludf.DUMMYFUNCTION("""COMPUTED_VALUE"""),1)</f>
        <v>1</v>
      </c>
      <c r="Q37">
        <f ca="1">IFERROR(__xludf.DUMMYFUNCTION("""COMPUTED_VALUE"""),8)</f>
        <v>8</v>
      </c>
      <c r="R37">
        <f ca="1">IFERROR(__xludf.DUMMYFUNCTION("""COMPUTED_VALUE"""),53)</f>
        <v>53</v>
      </c>
      <c r="S37">
        <f ca="1">IFERROR(__xludf.DUMMYFUNCTION("""COMPUTED_VALUE"""),396)</f>
        <v>396</v>
      </c>
    </row>
    <row r="38" spans="1:19" x14ac:dyDescent="0.2">
      <c r="A38" t="str">
        <f ca="1">IFERROR(__xludf.DUMMYFUNCTION("""COMPUTED_VALUE"""),"Юнона")</f>
        <v>Юнона</v>
      </c>
      <c r="B38" t="str">
        <f ca="1">IFERROR(__xludf.DUMMYFUNCTION("""COMPUTED_VALUE"""),"Дортмунд")</f>
        <v>Дортмунд</v>
      </c>
      <c r="C38">
        <f ca="1">IFERROR(__xludf.DUMMYFUNCTION("""COMPUTED_VALUE"""),6)</f>
        <v>6</v>
      </c>
      <c r="D38">
        <f ca="1">IFERROR(__xludf.DUMMYFUNCTION("""COMPUTED_VALUE"""),37)</f>
        <v>37</v>
      </c>
      <c r="E38">
        <f ca="1">IFERROR(__xludf.DUMMYFUNCTION("""COMPUTED_VALUE"""),0)</f>
        <v>0</v>
      </c>
      <c r="F38">
        <f ca="1">IFERROR(__xludf.DUMMYFUNCTION("""COMPUTED_VALUE"""),0)</f>
        <v>0</v>
      </c>
      <c r="G38">
        <f ca="1">IFERROR(__xludf.DUMMYFUNCTION("""COMPUTED_VALUE"""),0)</f>
        <v>0</v>
      </c>
      <c r="H38">
        <f ca="1">IFERROR(__xludf.DUMMYFUNCTION("""COMPUTED_VALUE"""),0)</f>
        <v>0</v>
      </c>
      <c r="I38">
        <f ca="1">IFERROR(__xludf.DUMMYFUNCTION("""COMPUTED_VALUE"""),0)</f>
        <v>0</v>
      </c>
      <c r="J38">
        <f ca="1">IFERROR(__xludf.DUMMYFUNCTION("""COMPUTED_VALUE"""),0)</f>
        <v>0</v>
      </c>
      <c r="K38">
        <f ca="1">IFERROR(__xludf.DUMMYFUNCTION("""COMPUTED_VALUE"""),1)</f>
        <v>1</v>
      </c>
      <c r="L38">
        <f ca="1">IFERROR(__xludf.DUMMYFUNCTION("""COMPUTED_VALUE"""),0)</f>
        <v>0</v>
      </c>
      <c r="M38">
        <f ca="1">IFERROR(__xludf.DUMMYFUNCTION("""COMPUTED_VALUE"""),0)</f>
        <v>0</v>
      </c>
      <c r="N38">
        <f ca="1">IFERROR(__xludf.DUMMYFUNCTION("""COMPUTED_VALUE"""),0)</f>
        <v>0</v>
      </c>
      <c r="O38">
        <f ca="1">IFERROR(__xludf.DUMMYFUNCTION("""COMPUTED_VALUE"""),0)</f>
        <v>0</v>
      </c>
      <c r="P38">
        <f ca="1">IFERROR(__xludf.DUMMYFUNCTION("""COMPUTED_VALUE"""),0)</f>
        <v>0</v>
      </c>
      <c r="Q38">
        <f ca="1">IFERROR(__xludf.DUMMYFUNCTION("""COMPUTED_VALUE"""),1)</f>
        <v>1</v>
      </c>
      <c r="R38">
        <f ca="1">IFERROR(__xludf.DUMMYFUNCTION("""COMPUTED_VALUE"""),16)</f>
        <v>16</v>
      </c>
      <c r="S38">
        <f ca="1">IFERROR(__xludf.DUMMYFUNCTION("""COMPUTED_VALUE"""),44)</f>
        <v>44</v>
      </c>
    </row>
    <row r="43" spans="1:19" x14ac:dyDescent="0.2">
      <c r="B43" s="1" t="str">
        <f ca="1">IFERROR(__xludf.DUMMYFUNCTION("""COMPUTED_VALUE"""),"Рейтинг")</f>
        <v>Рейтинг</v>
      </c>
      <c r="C43" s="1"/>
      <c r="D43" s="1"/>
      <c r="E43" s="1">
        <f ca="1">IFERROR(__xludf.DUMMYFUNCTION("""COMPUTED_VALUE"""),12)</f>
        <v>12</v>
      </c>
      <c r="F43" s="1">
        <f ca="1">IFERROR(__xludf.DUMMYFUNCTION("""COMPUTED_VALUE"""),11)</f>
        <v>11</v>
      </c>
      <c r="G43" s="1">
        <f ca="1">IFERROR(__xludf.DUMMYFUNCTION("""COMPUTED_VALUE"""),28)</f>
        <v>28</v>
      </c>
      <c r="H43" s="1">
        <f ca="1">IFERROR(__xludf.DUMMYFUNCTION("""COMPUTED_VALUE"""),23)</f>
        <v>23</v>
      </c>
      <c r="I43" s="1">
        <f ca="1">IFERROR(__xludf.DUMMYFUNCTION("""COMPUTED_VALUE"""),29)</f>
        <v>29</v>
      </c>
      <c r="J43" s="1">
        <f ca="1">IFERROR(__xludf.DUMMYFUNCTION("""COMPUTED_VALUE"""),19)</f>
        <v>19</v>
      </c>
      <c r="K43" s="1">
        <f ca="1">IFERROR(__xludf.DUMMYFUNCTION("""COMPUTED_VALUE"""),2)</f>
        <v>2</v>
      </c>
      <c r="L43" s="1">
        <f ca="1">IFERROR(__xludf.DUMMYFUNCTION("""COMPUTED_VALUE"""),21)</f>
        <v>21</v>
      </c>
      <c r="M43" s="1">
        <f ca="1">IFERROR(__xludf.DUMMYFUNCTION("""COMPUTED_VALUE"""),32)</f>
        <v>32</v>
      </c>
      <c r="N43" s="1">
        <f ca="1">IFERROR(__xludf.DUMMYFUNCTION("""COMPUTED_VALUE"""),16)</f>
        <v>16</v>
      </c>
      <c r="O43" s="1">
        <f ca="1">IFERROR(__xludf.DUMMYFUNCTION("""COMPUTED_VALUE"""),25)</f>
        <v>25</v>
      </c>
      <c r="P43" s="1">
        <f ca="1">IFERROR(__xludf.DUMMYFUNCTION("""COMPUTED_VALUE"""),10)</f>
        <v>10</v>
      </c>
    </row>
    <row r="44" spans="1:19" x14ac:dyDescent="0.2">
      <c r="B44" s="1" t="str">
        <f ca="1">IFERROR(__xludf.DUMMYFUNCTION("""COMPUTED_VALUE"""),"Вопрос")</f>
        <v>Вопрос</v>
      </c>
      <c r="C44" s="1"/>
      <c r="D44" s="1"/>
      <c r="E44" s="1">
        <f ca="1">IFERROR(__xludf.DUMMYFUNCTION("""COMPUTED_VALUE"""),61)</f>
        <v>61</v>
      </c>
      <c r="F44" s="1">
        <f ca="1">IFERROR(__xludf.DUMMYFUNCTION("""COMPUTED_VALUE"""),62)</f>
        <v>62</v>
      </c>
      <c r="G44" s="1">
        <f ca="1">IFERROR(__xludf.DUMMYFUNCTION("""COMPUTED_VALUE"""),63)</f>
        <v>63</v>
      </c>
      <c r="H44" s="1">
        <f ca="1">IFERROR(__xludf.DUMMYFUNCTION("""COMPUTED_VALUE"""),64)</f>
        <v>64</v>
      </c>
      <c r="I44" s="1">
        <f ca="1">IFERROR(__xludf.DUMMYFUNCTION("""COMPUTED_VALUE"""),65)</f>
        <v>65</v>
      </c>
      <c r="J44" s="1">
        <f ca="1">IFERROR(__xludf.DUMMYFUNCTION("""COMPUTED_VALUE"""),66)</f>
        <v>66</v>
      </c>
      <c r="K44" s="1">
        <f ca="1">IFERROR(__xludf.DUMMYFUNCTION("""COMPUTED_VALUE"""),67)</f>
        <v>67</v>
      </c>
      <c r="L44" s="1">
        <f ca="1">IFERROR(__xludf.DUMMYFUNCTION("""COMPUTED_VALUE"""),68)</f>
        <v>68</v>
      </c>
      <c r="M44" s="1">
        <f ca="1">IFERROR(__xludf.DUMMYFUNCTION("""COMPUTED_VALUE"""),69)</f>
        <v>69</v>
      </c>
      <c r="N44" s="1">
        <f ca="1">IFERROR(__xludf.DUMMYFUNCTION("""COMPUTED_VALUE"""),70)</f>
        <v>70</v>
      </c>
      <c r="O44" s="1">
        <f ca="1">IFERROR(__xludf.DUMMYFUNCTION("""COMPUTED_VALUE"""),71)</f>
        <v>71</v>
      </c>
      <c r="P44" s="1">
        <f ca="1">IFERROR(__xludf.DUMMYFUNCTION("""COMPUTED_VALUE"""),72)</f>
        <v>72</v>
      </c>
    </row>
  </sheetData>
  <conditionalFormatting sqref="E2:P38">
    <cfRule type="cellIs" dxfId="1" priority="1" operator="equal">
      <formula>1</formula>
    </cfRule>
  </conditionalFormatting>
  <conditionalFormatting sqref="E2:P38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44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14.85546875" customWidth="1"/>
    <col min="3" max="3" width="3.5703125" customWidth="1"/>
    <col min="4" max="4" width="6" customWidth="1"/>
    <col min="5" max="19" width="5.140625" customWidth="1"/>
    <col min="20" max="20" width="5.85546875" customWidth="1"/>
  </cols>
  <sheetData>
    <row r="1" spans="1:20" x14ac:dyDescent="0.2">
      <c r="A1" s="1" t="str">
        <f ca="1">IFERROR(__xludf.DUMMYFUNCTION("IMPORTRANGE(""https://docs.google.com/spreadsheets/d/1P3p4Xr_tJKN1gZ2CTbzVrV8keflXaEULN6tGeq72eP8/edit#gid=499555410"", ""Перестрелка!A1:T44"")"),"#REF!")</f>
        <v>#REF!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43" spans="2:19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38"/>
  <sheetViews>
    <sheetView workbookViewId="0"/>
  </sheetViews>
  <sheetFormatPr defaultColWidth="12.5703125" defaultRowHeight="15.75" customHeight="1" x14ac:dyDescent="0.2"/>
  <cols>
    <col min="1" max="1" width="6.85546875" customWidth="1"/>
    <col min="2" max="2" width="19.7109375" customWidth="1"/>
    <col min="3" max="8" width="5" customWidth="1"/>
    <col min="9" max="9" width="6.42578125" customWidth="1"/>
    <col min="10" max="10" width="8.140625" customWidth="1"/>
  </cols>
  <sheetData>
    <row r="1" spans="1:10" x14ac:dyDescent="0.2">
      <c r="A1" s="1" t="str">
        <f ca="1">IFERROR(__xludf.DUMMYFUNCTION("IMPORTRANGE(""https://docs.google.com/spreadsheets/d/1io35IBp8dEJKOVqADu7oczeVHpKYMSFkYkagW953iho/edit#gid=2127077996"", ""Результаты!A1:J44"")"),"Место")</f>
        <v>Место</v>
      </c>
      <c r="B1" s="1" t="str">
        <f ca="1">IFERROR(__xludf.DUMMYFUNCTION("""COMPUTED_VALUE"""),"Команда")</f>
        <v>Команда</v>
      </c>
      <c r="C1" s="1" t="str">
        <f ca="1">IFERROR(__xludf.DUMMYFUNCTION("""COMPUTED_VALUE"""),"Тур 1")</f>
        <v>Тур 1</v>
      </c>
      <c r="D1" s="1" t="str">
        <f ca="1">IFERROR(__xludf.DUMMYFUNCTION("""COMPUTED_VALUE"""),"Тур 2")</f>
        <v>Тур 2</v>
      </c>
      <c r="E1" s="1" t="str">
        <f ca="1">IFERROR(__xludf.DUMMYFUNCTION("""COMPUTED_VALUE"""),"Тур 3")</f>
        <v>Тур 3</v>
      </c>
      <c r="F1" s="1" t="str">
        <f ca="1">IFERROR(__xludf.DUMMYFUNCTION("""COMPUTED_VALUE"""),"Тур 4")</f>
        <v>Тур 4</v>
      </c>
      <c r="G1" s="1" t="str">
        <f ca="1">IFERROR(__xludf.DUMMYFUNCTION("""COMPUTED_VALUE"""),"Тур 5")</f>
        <v>Тур 5</v>
      </c>
      <c r="H1" s="1" t="str">
        <f ca="1">IFERROR(__xludf.DUMMYFUNCTION("""COMPUTED_VALUE"""),"Тур 6")</f>
        <v>Тур 6</v>
      </c>
      <c r="I1" s="1" t="str">
        <f ca="1">IFERROR(__xludf.DUMMYFUNCTION("""COMPUTED_VALUE"""),"Итого")</f>
        <v>Итого</v>
      </c>
      <c r="J1" s="1" t="str">
        <f ca="1">IFERROR(__xludf.DUMMYFUNCTION("""COMPUTED_VALUE"""),"Рейтинг")</f>
        <v>Рейтинг</v>
      </c>
    </row>
    <row r="2" spans="1:10" x14ac:dyDescent="0.2">
      <c r="A2">
        <f ca="1">IFERROR(__xludf.DUMMYFUNCTION("""COMPUTED_VALUE"""),1)</f>
        <v>1</v>
      </c>
      <c r="B2" t="str">
        <f ca="1">IFERROR(__xludf.DUMMYFUNCTION("""COMPUTED_VALUE"""),"В поисках мема")</f>
        <v>В поисках мема</v>
      </c>
      <c r="C2">
        <f ca="1">IFERROR(__xludf.DUMMYFUNCTION("""COMPUTED_VALUE"""),11)</f>
        <v>11</v>
      </c>
      <c r="D2">
        <f ca="1">IFERROR(__xludf.DUMMYFUNCTION("""COMPUTED_VALUE"""),8)</f>
        <v>8</v>
      </c>
      <c r="E2">
        <f ca="1">IFERROR(__xludf.DUMMYFUNCTION("""COMPUTED_VALUE"""),11)</f>
        <v>11</v>
      </c>
      <c r="F2">
        <f ca="1">IFERROR(__xludf.DUMMYFUNCTION("""COMPUTED_VALUE"""),9)</f>
        <v>9</v>
      </c>
      <c r="G2">
        <f ca="1">IFERROR(__xludf.DUMMYFUNCTION("""COMPUTED_VALUE"""),11)</f>
        <v>11</v>
      </c>
      <c r="H2">
        <f ca="1">IFERROR(__xludf.DUMMYFUNCTION("""COMPUTED_VALUE"""),10)</f>
        <v>10</v>
      </c>
      <c r="I2">
        <f ca="1">IFERROR(__xludf.DUMMYFUNCTION("""COMPUTED_VALUE"""),60)</f>
        <v>60</v>
      </c>
      <c r="J2">
        <f ca="1">IFERROR(__xludf.DUMMYFUNCTION("""COMPUTED_VALUE"""),534)</f>
        <v>534</v>
      </c>
    </row>
    <row r="3" spans="1:10" x14ac:dyDescent="0.2">
      <c r="A3">
        <f ca="1">IFERROR(__xludf.DUMMYFUNCTION("""COMPUTED_VALUE"""),2)</f>
        <v>2</v>
      </c>
      <c r="B3" t="str">
        <f ca="1">IFERROR(__xludf.DUMMYFUNCTION("""COMPUTED_VALUE"""),"Гимназия имени Сруликов")</f>
        <v>Гимназия имени Сруликов</v>
      </c>
      <c r="C3">
        <f ca="1">IFERROR(__xludf.DUMMYFUNCTION("""COMPUTED_VALUE"""),10)</f>
        <v>10</v>
      </c>
      <c r="D3">
        <f ca="1">IFERROR(__xludf.DUMMYFUNCTION("""COMPUTED_VALUE"""),8)</f>
        <v>8</v>
      </c>
      <c r="E3">
        <f ca="1">IFERROR(__xludf.DUMMYFUNCTION("""COMPUTED_VALUE"""),10)</f>
        <v>10</v>
      </c>
      <c r="F3">
        <f ca="1">IFERROR(__xludf.DUMMYFUNCTION("""COMPUTED_VALUE"""),11)</f>
        <v>11</v>
      </c>
      <c r="G3">
        <f ca="1">IFERROR(__xludf.DUMMYFUNCTION("""COMPUTED_VALUE"""),10)</f>
        <v>10</v>
      </c>
      <c r="H3">
        <f ca="1">IFERROR(__xludf.DUMMYFUNCTION("""COMPUTED_VALUE"""),8)</f>
        <v>8</v>
      </c>
      <c r="I3">
        <f ca="1">IFERROR(__xludf.DUMMYFUNCTION("""COMPUTED_VALUE"""),57)</f>
        <v>57</v>
      </c>
      <c r="J3">
        <f ca="1">IFERROR(__xludf.DUMMYFUNCTION("""COMPUTED_VALUE"""),459)</f>
        <v>459</v>
      </c>
    </row>
    <row r="4" spans="1:10" x14ac:dyDescent="0.2">
      <c r="A4">
        <f ca="1">IFERROR(__xludf.DUMMYFUNCTION("""COMPUTED_VALUE"""),3)</f>
        <v>3</v>
      </c>
      <c r="B4" t="str">
        <f ca="1">IFERROR(__xludf.DUMMYFUNCTION("""COMPUTED_VALUE"""),"Котобусер Тор")</f>
        <v>Котобусер Тор</v>
      </c>
      <c r="C4">
        <f ca="1">IFERROR(__xludf.DUMMYFUNCTION("""COMPUTED_VALUE"""),9)</f>
        <v>9</v>
      </c>
      <c r="D4">
        <f ca="1">IFERROR(__xludf.DUMMYFUNCTION("""COMPUTED_VALUE"""),11)</f>
        <v>11</v>
      </c>
      <c r="E4">
        <f ca="1">IFERROR(__xludf.DUMMYFUNCTION("""COMPUTED_VALUE"""),10)</f>
        <v>10</v>
      </c>
      <c r="F4">
        <f ca="1">IFERROR(__xludf.DUMMYFUNCTION("""COMPUTED_VALUE"""),8)</f>
        <v>8</v>
      </c>
      <c r="G4">
        <f ca="1">IFERROR(__xludf.DUMMYFUNCTION("""COMPUTED_VALUE"""),10)</f>
        <v>10</v>
      </c>
      <c r="H4">
        <f ca="1">IFERROR(__xludf.DUMMYFUNCTION("""COMPUTED_VALUE"""),8)</f>
        <v>8</v>
      </c>
      <c r="I4">
        <f ca="1">IFERROR(__xludf.DUMMYFUNCTION("""COMPUTED_VALUE"""),56)</f>
        <v>56</v>
      </c>
      <c r="J4">
        <f ca="1">IFERROR(__xludf.DUMMYFUNCTION("""COMPUTED_VALUE"""),526)</f>
        <v>526</v>
      </c>
    </row>
    <row r="5" spans="1:10" x14ac:dyDescent="0.2">
      <c r="A5">
        <f ca="1">IFERROR(__xludf.DUMMYFUNCTION("""COMPUTED_VALUE"""),4)</f>
        <v>4</v>
      </c>
      <c r="B5" t="str">
        <f ca="1">IFERROR(__xludf.DUMMYFUNCTION("""COMPUTED_VALUE"""),"Йота Киля")</f>
        <v>Йота Киля</v>
      </c>
      <c r="C5">
        <f ca="1">IFERROR(__xludf.DUMMYFUNCTION("""COMPUTED_VALUE"""),9)</f>
        <v>9</v>
      </c>
      <c r="D5">
        <f ca="1">IFERROR(__xludf.DUMMYFUNCTION("""COMPUTED_VALUE"""),9)</f>
        <v>9</v>
      </c>
      <c r="E5">
        <f ca="1">IFERROR(__xludf.DUMMYFUNCTION("""COMPUTED_VALUE"""),10)</f>
        <v>10</v>
      </c>
      <c r="F5">
        <f ca="1">IFERROR(__xludf.DUMMYFUNCTION("""COMPUTED_VALUE"""),11)</f>
        <v>11</v>
      </c>
      <c r="G5">
        <f ca="1">IFERROR(__xludf.DUMMYFUNCTION("""COMPUTED_VALUE"""),10)</f>
        <v>10</v>
      </c>
      <c r="H5">
        <f ca="1">IFERROR(__xludf.DUMMYFUNCTION("""COMPUTED_VALUE"""),7)</f>
        <v>7</v>
      </c>
      <c r="I5">
        <f ca="1">IFERROR(__xludf.DUMMYFUNCTION("""COMPUTED_VALUE"""),56)</f>
        <v>56</v>
      </c>
      <c r="J5">
        <f ca="1">IFERROR(__xludf.DUMMYFUNCTION("""COMPUTED_VALUE"""),425)</f>
        <v>425</v>
      </c>
    </row>
    <row r="6" spans="1:10" x14ac:dyDescent="0.2">
      <c r="A6">
        <f ca="1">IFERROR(__xludf.DUMMYFUNCTION("""COMPUTED_VALUE"""),5)</f>
        <v>5</v>
      </c>
      <c r="B6" t="str">
        <f ca="1">IFERROR(__xludf.DUMMYFUNCTION("""COMPUTED_VALUE"""),"Британская инквизиция")</f>
        <v>Британская инквизиция</v>
      </c>
      <c r="C6">
        <f ca="1">IFERROR(__xludf.DUMMYFUNCTION("""COMPUTED_VALUE"""),9)</f>
        <v>9</v>
      </c>
      <c r="D6">
        <f ca="1">IFERROR(__xludf.DUMMYFUNCTION("""COMPUTED_VALUE"""),9)</f>
        <v>9</v>
      </c>
      <c r="E6">
        <f ca="1">IFERROR(__xludf.DUMMYFUNCTION("""COMPUTED_VALUE"""),10)</f>
        <v>10</v>
      </c>
      <c r="F6">
        <f ca="1">IFERROR(__xludf.DUMMYFUNCTION("""COMPUTED_VALUE"""),9)</f>
        <v>9</v>
      </c>
      <c r="G6">
        <f ca="1">IFERROR(__xludf.DUMMYFUNCTION("""COMPUTED_VALUE"""),10)</f>
        <v>10</v>
      </c>
      <c r="H6">
        <f ca="1">IFERROR(__xludf.DUMMYFUNCTION("""COMPUTED_VALUE"""),8)</f>
        <v>8</v>
      </c>
      <c r="I6">
        <f ca="1">IFERROR(__xludf.DUMMYFUNCTION("""COMPUTED_VALUE"""),55)</f>
        <v>55</v>
      </c>
      <c r="J6">
        <f ca="1">IFERROR(__xludf.DUMMYFUNCTION("""COMPUTED_VALUE"""),439)</f>
        <v>439</v>
      </c>
    </row>
    <row r="7" spans="1:10" x14ac:dyDescent="0.2">
      <c r="A7">
        <f ca="1">IFERROR(__xludf.DUMMYFUNCTION("""COMPUTED_VALUE"""),6)</f>
        <v>6</v>
      </c>
      <c r="B7" t="str">
        <f ca="1">IFERROR(__xludf.DUMMYFUNCTION("""COMPUTED_VALUE"""),"X-promt")</f>
        <v>X-promt</v>
      </c>
      <c r="C7">
        <f ca="1">IFERROR(__xludf.DUMMYFUNCTION("""COMPUTED_VALUE"""),7)</f>
        <v>7</v>
      </c>
      <c r="D7">
        <f ca="1">IFERROR(__xludf.DUMMYFUNCTION("""COMPUTED_VALUE"""),9)</f>
        <v>9</v>
      </c>
      <c r="E7">
        <f ca="1">IFERROR(__xludf.DUMMYFUNCTION("""COMPUTED_VALUE"""),8)</f>
        <v>8</v>
      </c>
      <c r="F7">
        <f ca="1">IFERROR(__xludf.DUMMYFUNCTION("""COMPUTED_VALUE"""),11)</f>
        <v>11</v>
      </c>
      <c r="G7">
        <f ca="1">IFERROR(__xludf.DUMMYFUNCTION("""COMPUTED_VALUE"""),11)</f>
        <v>11</v>
      </c>
      <c r="H7">
        <f ca="1">IFERROR(__xludf.DUMMYFUNCTION("""COMPUTED_VALUE"""),9)</f>
        <v>9</v>
      </c>
      <c r="I7">
        <f ca="1">IFERROR(__xludf.DUMMYFUNCTION("""COMPUTED_VALUE"""),55)</f>
        <v>55</v>
      </c>
      <c r="J7">
        <f ca="1">IFERROR(__xludf.DUMMYFUNCTION("""COMPUTED_VALUE"""),399)</f>
        <v>399</v>
      </c>
    </row>
    <row r="8" spans="1:10" x14ac:dyDescent="0.2">
      <c r="A8">
        <f ca="1">IFERROR(__xludf.DUMMYFUNCTION("""COMPUTED_VALUE"""),7)</f>
        <v>7</v>
      </c>
      <c r="B8" t="str">
        <f ca="1">IFERROR(__xludf.DUMMYFUNCTION("""COMPUTED_VALUE"""),"Бавовна одной ладонью")</f>
        <v>Бавовна одной ладонью</v>
      </c>
      <c r="C8">
        <f ca="1">IFERROR(__xludf.DUMMYFUNCTION("""COMPUTED_VALUE"""),9)</f>
        <v>9</v>
      </c>
      <c r="D8">
        <f ca="1">IFERROR(__xludf.DUMMYFUNCTION("""COMPUTED_VALUE"""),8)</f>
        <v>8</v>
      </c>
      <c r="E8">
        <f ca="1">IFERROR(__xludf.DUMMYFUNCTION("""COMPUTED_VALUE"""),10)</f>
        <v>10</v>
      </c>
      <c r="F8">
        <f ca="1">IFERROR(__xludf.DUMMYFUNCTION("""COMPUTED_VALUE"""),8)</f>
        <v>8</v>
      </c>
      <c r="G8">
        <f ca="1">IFERROR(__xludf.DUMMYFUNCTION("""COMPUTED_VALUE"""),8)</f>
        <v>8</v>
      </c>
      <c r="H8">
        <f ca="1">IFERROR(__xludf.DUMMYFUNCTION("""COMPUTED_VALUE"""),10)</f>
        <v>10</v>
      </c>
      <c r="I8">
        <f ca="1">IFERROR(__xludf.DUMMYFUNCTION("""COMPUTED_VALUE"""),53)</f>
        <v>53</v>
      </c>
      <c r="J8">
        <f ca="1">IFERROR(__xludf.DUMMYFUNCTION("""COMPUTED_VALUE"""),508)</f>
        <v>508</v>
      </c>
    </row>
    <row r="9" spans="1:10" x14ac:dyDescent="0.2">
      <c r="A9">
        <f ca="1">IFERROR(__xludf.DUMMYFUNCTION("""COMPUTED_VALUE"""),8)</f>
        <v>8</v>
      </c>
      <c r="B9" t="str">
        <f ca="1">IFERROR(__xludf.DUMMYFUNCTION("""COMPUTED_VALUE"""),"Два слова на букву К")</f>
        <v>Два слова на букву К</v>
      </c>
      <c r="C9">
        <f ca="1">IFERROR(__xludf.DUMMYFUNCTION("""COMPUTED_VALUE"""),8)</f>
        <v>8</v>
      </c>
      <c r="D9">
        <f ca="1">IFERROR(__xludf.DUMMYFUNCTION("""COMPUTED_VALUE"""),8)</f>
        <v>8</v>
      </c>
      <c r="E9">
        <f ca="1">IFERROR(__xludf.DUMMYFUNCTION("""COMPUTED_VALUE"""),11)</f>
        <v>11</v>
      </c>
      <c r="F9">
        <f ca="1">IFERROR(__xludf.DUMMYFUNCTION("""COMPUTED_VALUE"""),9)</f>
        <v>9</v>
      </c>
      <c r="G9">
        <f ca="1">IFERROR(__xludf.DUMMYFUNCTION("""COMPUTED_VALUE"""),9)</f>
        <v>9</v>
      </c>
      <c r="H9">
        <f ca="1">IFERROR(__xludf.DUMMYFUNCTION("""COMPUTED_VALUE"""),8)</f>
        <v>8</v>
      </c>
      <c r="I9">
        <f ca="1">IFERROR(__xludf.DUMMYFUNCTION("""COMPUTED_VALUE"""),53)</f>
        <v>53</v>
      </c>
      <c r="J9">
        <f ca="1">IFERROR(__xludf.DUMMYFUNCTION("""COMPUTED_VALUE"""),396)</f>
        <v>396</v>
      </c>
    </row>
    <row r="10" spans="1:10" x14ac:dyDescent="0.2">
      <c r="A10">
        <f ca="1">IFERROR(__xludf.DUMMYFUNCTION("""COMPUTED_VALUE"""),9)</f>
        <v>9</v>
      </c>
      <c r="B10" t="str">
        <f ca="1">IFERROR(__xludf.DUMMYFUNCTION("""COMPUTED_VALUE"""),"Игрунки")</f>
        <v>Игрунки</v>
      </c>
      <c r="C10">
        <f ca="1">IFERROR(__xludf.DUMMYFUNCTION("""COMPUTED_VALUE"""),8)</f>
        <v>8</v>
      </c>
      <c r="D10">
        <f ca="1">IFERROR(__xludf.DUMMYFUNCTION("""COMPUTED_VALUE"""),9)</f>
        <v>9</v>
      </c>
      <c r="E10">
        <f ca="1">IFERROR(__xludf.DUMMYFUNCTION("""COMPUTED_VALUE"""),9)</f>
        <v>9</v>
      </c>
      <c r="F10">
        <f ca="1">IFERROR(__xludf.DUMMYFUNCTION("""COMPUTED_VALUE"""),8)</f>
        <v>8</v>
      </c>
      <c r="G10">
        <f ca="1">IFERROR(__xludf.DUMMYFUNCTION("""COMPUTED_VALUE"""),8)</f>
        <v>8</v>
      </c>
      <c r="H10">
        <f ca="1">IFERROR(__xludf.DUMMYFUNCTION("""COMPUTED_VALUE"""),10)</f>
        <v>10</v>
      </c>
      <c r="I10">
        <f ca="1">IFERROR(__xludf.DUMMYFUNCTION("""COMPUTED_VALUE"""),52)</f>
        <v>52</v>
      </c>
      <c r="J10">
        <f ca="1">IFERROR(__xludf.DUMMYFUNCTION("""COMPUTED_VALUE"""),448)</f>
        <v>448</v>
      </c>
    </row>
    <row r="11" spans="1:10" x14ac:dyDescent="0.2">
      <c r="A11">
        <f ca="1">IFERROR(__xludf.DUMMYFUNCTION("""COMPUTED_VALUE"""),10)</f>
        <v>10</v>
      </c>
      <c r="B11" t="str">
        <f ca="1">IFERROR(__xludf.DUMMYFUNCTION("""COMPUTED_VALUE"""),"Севрюга")</f>
        <v>Севрюга</v>
      </c>
      <c r="C11">
        <f ca="1">IFERROR(__xludf.DUMMYFUNCTION("""COMPUTED_VALUE"""),9)</f>
        <v>9</v>
      </c>
      <c r="D11">
        <f ca="1">IFERROR(__xludf.DUMMYFUNCTION("""COMPUTED_VALUE"""),6)</f>
        <v>6</v>
      </c>
      <c r="E11">
        <f ca="1">IFERROR(__xludf.DUMMYFUNCTION("""COMPUTED_VALUE"""),10)</f>
        <v>10</v>
      </c>
      <c r="F11">
        <f ca="1">IFERROR(__xludf.DUMMYFUNCTION("""COMPUTED_VALUE"""),9)</f>
        <v>9</v>
      </c>
      <c r="G11">
        <f ca="1">IFERROR(__xludf.DUMMYFUNCTION("""COMPUTED_VALUE"""),8)</f>
        <v>8</v>
      </c>
      <c r="H11">
        <f ca="1">IFERROR(__xludf.DUMMYFUNCTION("""COMPUTED_VALUE"""),10)</f>
        <v>10</v>
      </c>
      <c r="I11">
        <f ca="1">IFERROR(__xludf.DUMMYFUNCTION("""COMPUTED_VALUE"""),52)</f>
        <v>52</v>
      </c>
      <c r="J11">
        <f ca="1">IFERROR(__xludf.DUMMYFUNCTION("""COMPUTED_VALUE"""),426)</f>
        <v>426</v>
      </c>
    </row>
    <row r="12" spans="1:10" x14ac:dyDescent="0.2">
      <c r="A12">
        <f ca="1">IFERROR(__xludf.DUMMYFUNCTION("""COMPUTED_VALUE"""),11)</f>
        <v>11</v>
      </c>
      <c r="B12" t="str">
        <f ca="1">IFERROR(__xludf.DUMMYFUNCTION("""COMPUTED_VALUE"""),"Странные агенты")</f>
        <v>Странные агенты</v>
      </c>
      <c r="C12">
        <f ca="1">IFERROR(__xludf.DUMMYFUNCTION("""COMPUTED_VALUE"""),9)</f>
        <v>9</v>
      </c>
      <c r="D12">
        <f ca="1">IFERROR(__xludf.DUMMYFUNCTION("""COMPUTED_VALUE"""),9)</f>
        <v>9</v>
      </c>
      <c r="E12">
        <f ca="1">IFERROR(__xludf.DUMMYFUNCTION("""COMPUTED_VALUE"""),9)</f>
        <v>9</v>
      </c>
      <c r="F12">
        <f ca="1">IFERROR(__xludf.DUMMYFUNCTION("""COMPUTED_VALUE"""),9)</f>
        <v>9</v>
      </c>
      <c r="G12">
        <f ca="1">IFERROR(__xludf.DUMMYFUNCTION("""COMPUTED_VALUE"""),8)</f>
        <v>8</v>
      </c>
      <c r="H12">
        <f ca="1">IFERROR(__xludf.DUMMYFUNCTION("""COMPUTED_VALUE"""),7)</f>
        <v>7</v>
      </c>
      <c r="I12">
        <f ca="1">IFERROR(__xludf.DUMMYFUNCTION("""COMPUTED_VALUE"""),51)</f>
        <v>51</v>
      </c>
      <c r="J12">
        <f ca="1">IFERROR(__xludf.DUMMYFUNCTION("""COMPUTED_VALUE"""),397)</f>
        <v>397</v>
      </c>
    </row>
    <row r="13" spans="1:10" x14ac:dyDescent="0.2">
      <c r="A13">
        <f ca="1">IFERROR(__xludf.DUMMYFUNCTION("""COMPUTED_VALUE"""),12)</f>
        <v>12</v>
      </c>
      <c r="B13" t="str">
        <f ca="1">IFERROR(__xludf.DUMMYFUNCTION("""COMPUTED_VALUE"""),"В гостях у Кафки")</f>
        <v>В гостях у Кафки</v>
      </c>
      <c r="C13">
        <f ca="1">IFERROR(__xludf.DUMMYFUNCTION("""COMPUTED_VALUE"""),8)</f>
        <v>8</v>
      </c>
      <c r="D13">
        <f ca="1">IFERROR(__xludf.DUMMYFUNCTION("""COMPUTED_VALUE"""),8)</f>
        <v>8</v>
      </c>
      <c r="E13">
        <f ca="1">IFERROR(__xludf.DUMMYFUNCTION("""COMPUTED_VALUE"""),8)</f>
        <v>8</v>
      </c>
      <c r="F13">
        <f ca="1">IFERROR(__xludf.DUMMYFUNCTION("""COMPUTED_VALUE"""),10)</f>
        <v>10</v>
      </c>
      <c r="G13">
        <f ca="1">IFERROR(__xludf.DUMMYFUNCTION("""COMPUTED_VALUE"""),9)</f>
        <v>9</v>
      </c>
      <c r="H13">
        <f ca="1">IFERROR(__xludf.DUMMYFUNCTION("""COMPUTED_VALUE"""),8)</f>
        <v>8</v>
      </c>
      <c r="I13">
        <f ca="1">IFERROR(__xludf.DUMMYFUNCTION("""COMPUTED_VALUE"""),51)</f>
        <v>51</v>
      </c>
      <c r="J13">
        <f ca="1">IFERROR(__xludf.DUMMYFUNCTION("""COMPUTED_VALUE"""),358)</f>
        <v>358</v>
      </c>
    </row>
    <row r="14" spans="1:10" x14ac:dyDescent="0.2">
      <c r="A14">
        <f ca="1">IFERROR(__xludf.DUMMYFUNCTION("""COMPUTED_VALUE"""),13)</f>
        <v>13</v>
      </c>
      <c r="B14" t="str">
        <f ca="1">IFERROR(__xludf.DUMMYFUNCTION("""COMPUTED_VALUE"""),"Шутка со смыслом")</f>
        <v>Шутка со смыслом</v>
      </c>
      <c r="C14">
        <f ca="1">IFERROR(__xludf.DUMMYFUNCTION("""COMPUTED_VALUE"""),8)</f>
        <v>8</v>
      </c>
      <c r="D14">
        <f ca="1">IFERROR(__xludf.DUMMYFUNCTION("""COMPUTED_VALUE"""),9)</f>
        <v>9</v>
      </c>
      <c r="E14">
        <f ca="1">IFERROR(__xludf.DUMMYFUNCTION("""COMPUTED_VALUE"""),10)</f>
        <v>10</v>
      </c>
      <c r="F14">
        <f ca="1">IFERROR(__xludf.DUMMYFUNCTION("""COMPUTED_VALUE"""),8)</f>
        <v>8</v>
      </c>
      <c r="G14">
        <f ca="1">IFERROR(__xludf.DUMMYFUNCTION("""COMPUTED_VALUE"""),6)</f>
        <v>6</v>
      </c>
      <c r="H14">
        <f ca="1">IFERROR(__xludf.DUMMYFUNCTION("""COMPUTED_VALUE"""),9)</f>
        <v>9</v>
      </c>
      <c r="I14">
        <f ca="1">IFERROR(__xludf.DUMMYFUNCTION("""COMPUTED_VALUE"""),50)</f>
        <v>50</v>
      </c>
      <c r="J14">
        <f ca="1">IFERROR(__xludf.DUMMYFUNCTION("""COMPUTED_VALUE"""),420)</f>
        <v>420</v>
      </c>
    </row>
    <row r="15" spans="1:10" x14ac:dyDescent="0.2">
      <c r="A15">
        <f ca="1">IFERROR(__xludf.DUMMYFUNCTION("""COMPUTED_VALUE"""),14)</f>
        <v>14</v>
      </c>
      <c r="B15" t="str">
        <f ca="1">IFERROR(__xludf.DUMMYFUNCTION("""COMPUTED_VALUE"""),"Гринфилд, Массачусетс")</f>
        <v>Гринфилд, Массачусетс</v>
      </c>
      <c r="C15">
        <f ca="1">IFERROR(__xludf.DUMMYFUNCTION("""COMPUTED_VALUE"""),8)</f>
        <v>8</v>
      </c>
      <c r="D15">
        <f ca="1">IFERROR(__xludf.DUMMYFUNCTION("""COMPUTED_VALUE"""),8)</f>
        <v>8</v>
      </c>
      <c r="E15">
        <f ca="1">IFERROR(__xludf.DUMMYFUNCTION("""COMPUTED_VALUE"""),10)</f>
        <v>10</v>
      </c>
      <c r="F15">
        <f ca="1">IFERROR(__xludf.DUMMYFUNCTION("""COMPUTED_VALUE"""),8)</f>
        <v>8</v>
      </c>
      <c r="G15">
        <f ca="1">IFERROR(__xludf.DUMMYFUNCTION("""COMPUTED_VALUE"""),7)</f>
        <v>7</v>
      </c>
      <c r="H15">
        <f ca="1">IFERROR(__xludf.DUMMYFUNCTION("""COMPUTED_VALUE"""),8)</f>
        <v>8</v>
      </c>
      <c r="I15">
        <f ca="1">IFERROR(__xludf.DUMMYFUNCTION("""COMPUTED_VALUE"""),49)</f>
        <v>49</v>
      </c>
      <c r="J15">
        <f ca="1">IFERROR(__xludf.DUMMYFUNCTION("""COMPUTED_VALUE"""),368)</f>
        <v>368</v>
      </c>
    </row>
    <row r="16" spans="1:10" x14ac:dyDescent="0.2">
      <c r="A16">
        <f ca="1">IFERROR(__xludf.DUMMYFUNCTION("""COMPUTED_VALUE"""),15)</f>
        <v>15</v>
      </c>
      <c r="B16" t="str">
        <f ca="1">IFERROR(__xludf.DUMMYFUNCTION("""COMPUTED_VALUE"""),"Как-то так")</f>
        <v>Как-то так</v>
      </c>
      <c r="C16">
        <f ca="1">IFERROR(__xludf.DUMMYFUNCTION("""COMPUTED_VALUE"""),8)</f>
        <v>8</v>
      </c>
      <c r="D16">
        <f ca="1">IFERROR(__xludf.DUMMYFUNCTION("""COMPUTED_VALUE"""),7)</f>
        <v>7</v>
      </c>
      <c r="E16">
        <f ca="1">IFERROR(__xludf.DUMMYFUNCTION("""COMPUTED_VALUE"""),10)</f>
        <v>10</v>
      </c>
      <c r="F16">
        <f ca="1">IFERROR(__xludf.DUMMYFUNCTION("""COMPUTED_VALUE"""),7)</f>
        <v>7</v>
      </c>
      <c r="G16">
        <f ca="1">IFERROR(__xludf.DUMMYFUNCTION("""COMPUTED_VALUE"""),8)</f>
        <v>8</v>
      </c>
      <c r="H16">
        <f ca="1">IFERROR(__xludf.DUMMYFUNCTION("""COMPUTED_VALUE"""),7)</f>
        <v>7</v>
      </c>
      <c r="I16">
        <f ca="1">IFERROR(__xludf.DUMMYFUNCTION("""COMPUTED_VALUE"""),47)</f>
        <v>47</v>
      </c>
      <c r="J16">
        <f ca="1">IFERROR(__xludf.DUMMYFUNCTION("""COMPUTED_VALUE"""),406)</f>
        <v>406</v>
      </c>
    </row>
    <row r="17" spans="1:10" x14ac:dyDescent="0.2">
      <c r="A17">
        <f ca="1">IFERROR(__xludf.DUMMYFUNCTION("""COMPUTED_VALUE"""),16)</f>
        <v>16</v>
      </c>
      <c r="B17" t="str">
        <f ca="1">IFERROR(__xludf.DUMMYFUNCTION("""COMPUTED_VALUE"""),"Бристольская Шкала")</f>
        <v>Бристольская Шкала</v>
      </c>
      <c r="C17">
        <f ca="1">IFERROR(__xludf.DUMMYFUNCTION("""COMPUTED_VALUE"""),8)</f>
        <v>8</v>
      </c>
      <c r="D17">
        <f ca="1">IFERROR(__xludf.DUMMYFUNCTION("""COMPUTED_VALUE"""),6)</f>
        <v>6</v>
      </c>
      <c r="E17">
        <f ca="1">IFERROR(__xludf.DUMMYFUNCTION("""COMPUTED_VALUE"""),8)</f>
        <v>8</v>
      </c>
      <c r="F17">
        <f ca="1">IFERROR(__xludf.DUMMYFUNCTION("""COMPUTED_VALUE"""),8)</f>
        <v>8</v>
      </c>
      <c r="G17">
        <f ca="1">IFERROR(__xludf.DUMMYFUNCTION("""COMPUTED_VALUE"""),9)</f>
        <v>9</v>
      </c>
      <c r="H17">
        <f ca="1">IFERROR(__xludf.DUMMYFUNCTION("""COMPUTED_VALUE"""),8)</f>
        <v>8</v>
      </c>
      <c r="I17">
        <f ca="1">IFERROR(__xludf.DUMMYFUNCTION("""COMPUTED_VALUE"""),47)</f>
        <v>47</v>
      </c>
      <c r="J17">
        <f ca="1">IFERROR(__xludf.DUMMYFUNCTION("""COMPUTED_VALUE"""),382)</f>
        <v>382</v>
      </c>
    </row>
    <row r="18" spans="1:10" x14ac:dyDescent="0.2">
      <c r="A18">
        <f ca="1">IFERROR(__xludf.DUMMYFUNCTION("""COMPUTED_VALUE"""),17)</f>
        <v>17</v>
      </c>
      <c r="B18" t="str">
        <f ca="1">IFERROR(__xludf.DUMMYFUNCTION("""COMPUTED_VALUE"""),"Закон Этлиба")</f>
        <v>Закон Этлиба</v>
      </c>
      <c r="C18">
        <f ca="1">IFERROR(__xludf.DUMMYFUNCTION("""COMPUTED_VALUE"""),8)</f>
        <v>8</v>
      </c>
      <c r="D18">
        <f ca="1">IFERROR(__xludf.DUMMYFUNCTION("""COMPUTED_VALUE"""),8)</f>
        <v>8</v>
      </c>
      <c r="E18">
        <f ca="1">IFERROR(__xludf.DUMMYFUNCTION("""COMPUTED_VALUE"""),10)</f>
        <v>10</v>
      </c>
      <c r="F18">
        <f ca="1">IFERROR(__xludf.DUMMYFUNCTION("""COMPUTED_VALUE"""),8)</f>
        <v>8</v>
      </c>
      <c r="G18">
        <f ca="1">IFERROR(__xludf.DUMMYFUNCTION("""COMPUTED_VALUE"""),7)</f>
        <v>7</v>
      </c>
      <c r="H18">
        <f ca="1">IFERROR(__xludf.DUMMYFUNCTION("""COMPUTED_VALUE"""),6)</f>
        <v>6</v>
      </c>
      <c r="I18">
        <f ca="1">IFERROR(__xludf.DUMMYFUNCTION("""COMPUTED_VALUE"""),47)</f>
        <v>47</v>
      </c>
      <c r="J18">
        <f ca="1">IFERROR(__xludf.DUMMYFUNCTION("""COMPUTED_VALUE"""),377)</f>
        <v>377</v>
      </c>
    </row>
    <row r="19" spans="1:10" x14ac:dyDescent="0.2">
      <c r="A19">
        <f ca="1">IFERROR(__xludf.DUMMYFUNCTION("""COMPUTED_VALUE"""),18)</f>
        <v>18</v>
      </c>
      <c r="B19" t="str">
        <f ca="1">IFERROR(__xludf.DUMMYFUNCTION("""COMPUTED_VALUE"""),"Проверено")</f>
        <v>Проверено</v>
      </c>
      <c r="C19">
        <f ca="1">IFERROR(__xludf.DUMMYFUNCTION("""COMPUTED_VALUE"""),8)</f>
        <v>8</v>
      </c>
      <c r="D19">
        <f ca="1">IFERROR(__xludf.DUMMYFUNCTION("""COMPUTED_VALUE"""),8)</f>
        <v>8</v>
      </c>
      <c r="E19">
        <f ca="1">IFERROR(__xludf.DUMMYFUNCTION("""COMPUTED_VALUE"""),8)</f>
        <v>8</v>
      </c>
      <c r="F19">
        <f ca="1">IFERROR(__xludf.DUMMYFUNCTION("""COMPUTED_VALUE"""),8)</f>
        <v>8</v>
      </c>
      <c r="G19">
        <f ca="1">IFERROR(__xludf.DUMMYFUNCTION("""COMPUTED_VALUE"""),9)</f>
        <v>9</v>
      </c>
      <c r="H19">
        <f ca="1">IFERROR(__xludf.DUMMYFUNCTION("""COMPUTED_VALUE"""),5)</f>
        <v>5</v>
      </c>
      <c r="I19">
        <f ca="1">IFERROR(__xludf.DUMMYFUNCTION("""COMPUTED_VALUE"""),46)</f>
        <v>46</v>
      </c>
      <c r="J19">
        <f ca="1">IFERROR(__xludf.DUMMYFUNCTION("""COMPUTED_VALUE"""),307)</f>
        <v>307</v>
      </c>
    </row>
    <row r="20" spans="1:10" x14ac:dyDescent="0.2">
      <c r="A20">
        <f ca="1">IFERROR(__xludf.DUMMYFUNCTION("""COMPUTED_VALUE"""),19)</f>
        <v>19</v>
      </c>
      <c r="B20" t="str">
        <f ca="1">IFERROR(__xludf.DUMMYFUNCTION("""COMPUTED_VALUE"""),"Тёмный лес")</f>
        <v>Тёмный лес</v>
      </c>
      <c r="C20">
        <f ca="1">IFERROR(__xludf.DUMMYFUNCTION("""COMPUTED_VALUE"""),8)</f>
        <v>8</v>
      </c>
      <c r="D20">
        <f ca="1">IFERROR(__xludf.DUMMYFUNCTION("""COMPUTED_VALUE"""),7)</f>
        <v>7</v>
      </c>
      <c r="E20">
        <f ca="1">IFERROR(__xludf.DUMMYFUNCTION("""COMPUTED_VALUE"""),8)</f>
        <v>8</v>
      </c>
      <c r="F20">
        <f ca="1">IFERROR(__xludf.DUMMYFUNCTION("""COMPUTED_VALUE"""),10)</f>
        <v>10</v>
      </c>
      <c r="G20">
        <f ca="1">IFERROR(__xludf.DUMMYFUNCTION("""COMPUTED_VALUE"""),7)</f>
        <v>7</v>
      </c>
      <c r="H20">
        <f ca="1">IFERROR(__xludf.DUMMYFUNCTION("""COMPUTED_VALUE"""),5)</f>
        <v>5</v>
      </c>
      <c r="I20">
        <f ca="1">IFERROR(__xludf.DUMMYFUNCTION("""COMPUTED_VALUE"""),45)</f>
        <v>45</v>
      </c>
      <c r="J20">
        <f ca="1">IFERROR(__xludf.DUMMYFUNCTION("""COMPUTED_VALUE"""),278)</f>
        <v>278</v>
      </c>
    </row>
    <row r="21" spans="1:10" x14ac:dyDescent="0.2">
      <c r="A21">
        <f ca="1">IFERROR(__xludf.DUMMYFUNCTION("""COMPUTED_VALUE"""),20)</f>
        <v>20</v>
      </c>
      <c r="B21" t="str">
        <f ca="1">IFERROR(__xludf.DUMMYFUNCTION("""COMPUTED_VALUE"""),"Свидетели антидепрессантов")</f>
        <v>Свидетели антидепрессантов</v>
      </c>
      <c r="C21">
        <f ca="1">IFERROR(__xludf.DUMMYFUNCTION("""COMPUTED_VALUE"""),8)</f>
        <v>8</v>
      </c>
      <c r="D21">
        <f ca="1">IFERROR(__xludf.DUMMYFUNCTION("""COMPUTED_VALUE"""),6)</f>
        <v>6</v>
      </c>
      <c r="E21">
        <f ca="1">IFERROR(__xludf.DUMMYFUNCTION("""COMPUTED_VALUE"""),10)</f>
        <v>10</v>
      </c>
      <c r="F21">
        <f ca="1">IFERROR(__xludf.DUMMYFUNCTION("""COMPUTED_VALUE"""),9)</f>
        <v>9</v>
      </c>
      <c r="G21">
        <f ca="1">IFERROR(__xludf.DUMMYFUNCTION("""COMPUTED_VALUE"""),8)</f>
        <v>8</v>
      </c>
      <c r="H21">
        <f ca="1">IFERROR(__xludf.DUMMYFUNCTION("""COMPUTED_VALUE"""),3)</f>
        <v>3</v>
      </c>
      <c r="I21">
        <f ca="1">IFERROR(__xludf.DUMMYFUNCTION("""COMPUTED_VALUE"""),44)</f>
        <v>44</v>
      </c>
      <c r="J21">
        <f ca="1">IFERROR(__xludf.DUMMYFUNCTION("""COMPUTED_VALUE"""),270)</f>
        <v>270</v>
      </c>
    </row>
    <row r="22" spans="1:10" x14ac:dyDescent="0.2">
      <c r="A22">
        <f ca="1">IFERROR(__xludf.DUMMYFUNCTION("""COMPUTED_VALUE"""),21)</f>
        <v>21</v>
      </c>
      <c r="B22" t="str">
        <f ca="1">IFERROR(__xludf.DUMMYFUNCTION("""COMPUTED_VALUE"""),"Бесславные Краснолюдки")</f>
        <v>Бесславные Краснолюдки</v>
      </c>
      <c r="C22">
        <f ca="1">IFERROR(__xludf.DUMMYFUNCTION("""COMPUTED_VALUE"""),8)</f>
        <v>8</v>
      </c>
      <c r="D22">
        <f ca="1">IFERROR(__xludf.DUMMYFUNCTION("""COMPUTED_VALUE"""),8)</f>
        <v>8</v>
      </c>
      <c r="E22">
        <f ca="1">IFERROR(__xludf.DUMMYFUNCTION("""COMPUTED_VALUE"""),6)</f>
        <v>6</v>
      </c>
      <c r="F22">
        <f ca="1">IFERROR(__xludf.DUMMYFUNCTION("""COMPUTED_VALUE"""),6)</f>
        <v>6</v>
      </c>
      <c r="G22">
        <f ca="1">IFERROR(__xludf.DUMMYFUNCTION("""COMPUTED_VALUE"""),10)</f>
        <v>10</v>
      </c>
      <c r="H22">
        <f ca="1">IFERROR(__xludf.DUMMYFUNCTION("""COMPUTED_VALUE"""),4)</f>
        <v>4</v>
      </c>
      <c r="I22">
        <f ca="1">IFERROR(__xludf.DUMMYFUNCTION("""COMPUTED_VALUE"""),42)</f>
        <v>42</v>
      </c>
      <c r="J22">
        <f ca="1">IFERROR(__xludf.DUMMYFUNCTION("""COMPUTED_VALUE"""),292)</f>
        <v>292</v>
      </c>
    </row>
    <row r="23" spans="1:10" x14ac:dyDescent="0.2">
      <c r="A23">
        <f ca="1">IFERROR(__xludf.DUMMYFUNCTION("""COMPUTED_VALUE"""),22)</f>
        <v>22</v>
      </c>
      <c r="B23" t="str">
        <f ca="1">IFERROR(__xludf.DUMMYFUNCTION("""COMPUTED_VALUE"""),"Большая команда")</f>
        <v>Большая команда</v>
      </c>
      <c r="C23">
        <f ca="1">IFERROR(__xludf.DUMMYFUNCTION("""COMPUTED_VALUE"""),7)</f>
        <v>7</v>
      </c>
      <c r="D23">
        <f ca="1">IFERROR(__xludf.DUMMYFUNCTION("""COMPUTED_VALUE"""),7)</f>
        <v>7</v>
      </c>
      <c r="E23">
        <f ca="1">IFERROR(__xludf.DUMMYFUNCTION("""COMPUTED_VALUE"""),8)</f>
        <v>8</v>
      </c>
      <c r="F23">
        <f ca="1">IFERROR(__xludf.DUMMYFUNCTION("""COMPUTED_VALUE"""),7)</f>
        <v>7</v>
      </c>
      <c r="G23">
        <f ca="1">IFERROR(__xludf.DUMMYFUNCTION("""COMPUTED_VALUE"""),8)</f>
        <v>8</v>
      </c>
      <c r="H23">
        <f ca="1">IFERROR(__xludf.DUMMYFUNCTION("""COMPUTED_VALUE"""),5)</f>
        <v>5</v>
      </c>
      <c r="I23">
        <f ca="1">IFERROR(__xludf.DUMMYFUNCTION("""COMPUTED_VALUE"""),42)</f>
        <v>42</v>
      </c>
      <c r="J23">
        <f ca="1">IFERROR(__xludf.DUMMYFUNCTION("""COMPUTED_VALUE"""),290)</f>
        <v>290</v>
      </c>
    </row>
    <row r="24" spans="1:10" x14ac:dyDescent="0.2">
      <c r="A24">
        <f ca="1">IFERROR(__xludf.DUMMYFUNCTION("""COMPUTED_VALUE"""),23)</f>
        <v>23</v>
      </c>
      <c r="B24" t="str">
        <f ca="1">IFERROR(__xludf.DUMMYFUNCTION("""COMPUTED_VALUE"""),"Polish Space Marines")</f>
        <v>Polish Space Marines</v>
      </c>
      <c r="C24">
        <f ca="1">IFERROR(__xludf.DUMMYFUNCTION("""COMPUTED_VALUE"""),8)</f>
        <v>8</v>
      </c>
      <c r="D24">
        <f ca="1">IFERROR(__xludf.DUMMYFUNCTION("""COMPUTED_VALUE"""),6)</f>
        <v>6</v>
      </c>
      <c r="E24">
        <f ca="1">IFERROR(__xludf.DUMMYFUNCTION("""COMPUTED_VALUE"""),8)</f>
        <v>8</v>
      </c>
      <c r="F24">
        <f ca="1">IFERROR(__xludf.DUMMYFUNCTION("""COMPUTED_VALUE"""),7)</f>
        <v>7</v>
      </c>
      <c r="G24">
        <f ca="1">IFERROR(__xludf.DUMMYFUNCTION("""COMPUTED_VALUE"""),9)</f>
        <v>9</v>
      </c>
      <c r="H24">
        <f ca="1">IFERROR(__xludf.DUMMYFUNCTION("""COMPUTED_VALUE"""),4)</f>
        <v>4</v>
      </c>
      <c r="I24">
        <f ca="1">IFERROR(__xludf.DUMMYFUNCTION("""COMPUTED_VALUE"""),42)</f>
        <v>42</v>
      </c>
      <c r="J24">
        <f ca="1">IFERROR(__xludf.DUMMYFUNCTION("""COMPUTED_VALUE"""),288)</f>
        <v>288</v>
      </c>
    </row>
    <row r="25" spans="1:10" x14ac:dyDescent="0.2">
      <c r="A25">
        <f ca="1">IFERROR(__xludf.DUMMYFUNCTION("""COMPUTED_VALUE"""),24)</f>
        <v>24</v>
      </c>
      <c r="B25" t="str">
        <f ca="1">IFERROR(__xludf.DUMMYFUNCTION("""COMPUTED_VALUE"""),"ВЕСЛО")</f>
        <v>ВЕСЛО</v>
      </c>
      <c r="C25">
        <f ca="1">IFERROR(__xludf.DUMMYFUNCTION("""COMPUTED_VALUE"""),6)</f>
        <v>6</v>
      </c>
      <c r="D25">
        <f ca="1">IFERROR(__xludf.DUMMYFUNCTION("""COMPUTED_VALUE"""),7)</f>
        <v>7</v>
      </c>
      <c r="E25">
        <f ca="1">IFERROR(__xludf.DUMMYFUNCTION("""COMPUTED_VALUE"""),8)</f>
        <v>8</v>
      </c>
      <c r="F25">
        <f ca="1">IFERROR(__xludf.DUMMYFUNCTION("""COMPUTED_VALUE"""),7)</f>
        <v>7</v>
      </c>
      <c r="G25">
        <f ca="1">IFERROR(__xludf.DUMMYFUNCTION("""COMPUTED_VALUE"""),7)</f>
        <v>7</v>
      </c>
      <c r="H25">
        <f ca="1">IFERROR(__xludf.DUMMYFUNCTION("""COMPUTED_VALUE"""),6)</f>
        <v>6</v>
      </c>
      <c r="I25">
        <f ca="1">IFERROR(__xludf.DUMMYFUNCTION("""COMPUTED_VALUE"""),41)</f>
        <v>41</v>
      </c>
      <c r="J25">
        <f ca="1">IFERROR(__xludf.DUMMYFUNCTION("""COMPUTED_VALUE"""),295)</f>
        <v>295</v>
      </c>
    </row>
    <row r="26" spans="1:10" x14ac:dyDescent="0.2">
      <c r="A26">
        <f ca="1">IFERROR(__xludf.DUMMYFUNCTION("""COMPUTED_VALUE"""),25)</f>
        <v>25</v>
      </c>
      <c r="B26" t="str">
        <f ca="1">IFERROR(__xludf.DUMMYFUNCTION("""COMPUTED_VALUE"""),"Savage")</f>
        <v>Savage</v>
      </c>
      <c r="C26">
        <f ca="1">IFERROR(__xludf.DUMMYFUNCTION("""COMPUTED_VALUE"""),8)</f>
        <v>8</v>
      </c>
      <c r="D26">
        <f ca="1">IFERROR(__xludf.DUMMYFUNCTION("""COMPUTED_VALUE"""),7)</f>
        <v>7</v>
      </c>
      <c r="E26">
        <f ca="1">IFERROR(__xludf.DUMMYFUNCTION("""COMPUTED_VALUE"""),7)</f>
        <v>7</v>
      </c>
      <c r="F26">
        <f ca="1">IFERROR(__xludf.DUMMYFUNCTION("""COMPUTED_VALUE"""),7)</f>
        <v>7</v>
      </c>
      <c r="G26">
        <f ca="1">IFERROR(__xludf.DUMMYFUNCTION("""COMPUTED_VALUE"""),7)</f>
        <v>7</v>
      </c>
      <c r="H26">
        <f ca="1">IFERROR(__xludf.DUMMYFUNCTION("""COMPUTED_VALUE"""),5)</f>
        <v>5</v>
      </c>
      <c r="I26">
        <f ca="1">IFERROR(__xludf.DUMMYFUNCTION("""COMPUTED_VALUE"""),41)</f>
        <v>41</v>
      </c>
      <c r="J26">
        <f ca="1">IFERROR(__xludf.DUMMYFUNCTION("""COMPUTED_VALUE"""),262)</f>
        <v>262</v>
      </c>
    </row>
    <row r="27" spans="1:10" x14ac:dyDescent="0.2">
      <c r="A27">
        <f ca="1">IFERROR(__xludf.DUMMYFUNCTION("""COMPUTED_VALUE"""),26)</f>
        <v>26</v>
      </c>
      <c r="B27" t="str">
        <f ca="1">IFERROR(__xludf.DUMMYFUNCTION("""COMPUTED_VALUE"""),"Пурурум")</f>
        <v>Пурурум</v>
      </c>
      <c r="C27">
        <f ca="1">IFERROR(__xludf.DUMMYFUNCTION("""COMPUTED_VALUE"""),8)</f>
        <v>8</v>
      </c>
      <c r="D27">
        <f ca="1">IFERROR(__xludf.DUMMYFUNCTION("""COMPUTED_VALUE"""),6)</f>
        <v>6</v>
      </c>
      <c r="E27">
        <f ca="1">IFERROR(__xludf.DUMMYFUNCTION("""COMPUTED_VALUE"""),7)</f>
        <v>7</v>
      </c>
      <c r="F27">
        <f ca="1">IFERROR(__xludf.DUMMYFUNCTION("""COMPUTED_VALUE"""),8)</f>
        <v>8</v>
      </c>
      <c r="G27">
        <f ca="1">IFERROR(__xludf.DUMMYFUNCTION("""COMPUTED_VALUE"""),6)</f>
        <v>6</v>
      </c>
      <c r="H27">
        <f ca="1">IFERROR(__xludf.DUMMYFUNCTION("""COMPUTED_VALUE"""),5)</f>
        <v>5</v>
      </c>
      <c r="I27">
        <f ca="1">IFERROR(__xludf.DUMMYFUNCTION("""COMPUTED_VALUE"""),40)</f>
        <v>40</v>
      </c>
      <c r="J27">
        <f ca="1">IFERROR(__xludf.DUMMYFUNCTION("""COMPUTED_VALUE"""),236)</f>
        <v>236</v>
      </c>
    </row>
    <row r="28" spans="1:10" x14ac:dyDescent="0.2">
      <c r="A28">
        <f ca="1">IFERROR(__xludf.DUMMYFUNCTION("""COMPUTED_VALUE"""),27)</f>
        <v>27</v>
      </c>
      <c r="B28" t="str">
        <f ca="1">IFERROR(__xludf.DUMMYFUNCTION("""COMPUTED_VALUE"""),"Завинач Павлова")</f>
        <v>Завинач Павлова</v>
      </c>
      <c r="C28">
        <f ca="1">IFERROR(__xludf.DUMMYFUNCTION("""COMPUTED_VALUE"""),6)</f>
        <v>6</v>
      </c>
      <c r="D28">
        <f ca="1">IFERROR(__xludf.DUMMYFUNCTION("""COMPUTED_VALUE"""),5)</f>
        <v>5</v>
      </c>
      <c r="E28">
        <f ca="1">IFERROR(__xludf.DUMMYFUNCTION("""COMPUTED_VALUE"""),8)</f>
        <v>8</v>
      </c>
      <c r="F28">
        <f ca="1">IFERROR(__xludf.DUMMYFUNCTION("""COMPUTED_VALUE"""),8)</f>
        <v>8</v>
      </c>
      <c r="G28">
        <f ca="1">IFERROR(__xludf.DUMMYFUNCTION("""COMPUTED_VALUE"""),8)</f>
        <v>8</v>
      </c>
      <c r="H28">
        <f ca="1">IFERROR(__xludf.DUMMYFUNCTION("""COMPUTED_VALUE"""),5)</f>
        <v>5</v>
      </c>
      <c r="I28">
        <f ca="1">IFERROR(__xludf.DUMMYFUNCTION("""COMPUTED_VALUE"""),40)</f>
        <v>40</v>
      </c>
      <c r="J28">
        <f ca="1">IFERROR(__xludf.DUMMYFUNCTION("""COMPUTED_VALUE"""),201)</f>
        <v>201</v>
      </c>
    </row>
    <row r="29" spans="1:10" x14ac:dyDescent="0.2">
      <c r="A29">
        <f ca="1">IFERROR(__xludf.DUMMYFUNCTION("""COMPUTED_VALUE"""),28)</f>
        <v>28</v>
      </c>
      <c r="B29" t="str">
        <f ca="1">IFERROR(__xludf.DUMMYFUNCTION("""COMPUTED_VALUE"""),"Хы")</f>
        <v>Хы</v>
      </c>
      <c r="C29">
        <f ca="1">IFERROR(__xludf.DUMMYFUNCTION("""COMPUTED_VALUE"""),8)</f>
        <v>8</v>
      </c>
      <c r="D29">
        <f ca="1">IFERROR(__xludf.DUMMYFUNCTION("""COMPUTED_VALUE"""),8)</f>
        <v>8</v>
      </c>
      <c r="E29">
        <f ca="1">IFERROR(__xludf.DUMMYFUNCTION("""COMPUTED_VALUE"""),8)</f>
        <v>8</v>
      </c>
      <c r="F29">
        <f ca="1">IFERROR(__xludf.DUMMYFUNCTION("""COMPUTED_VALUE"""),6)</f>
        <v>6</v>
      </c>
      <c r="G29">
        <f ca="1">IFERROR(__xludf.DUMMYFUNCTION("""COMPUTED_VALUE"""),6)</f>
        <v>6</v>
      </c>
      <c r="H29">
        <f ca="1">IFERROR(__xludf.DUMMYFUNCTION("""COMPUTED_VALUE"""),3)</f>
        <v>3</v>
      </c>
      <c r="I29">
        <f ca="1">IFERROR(__xludf.DUMMYFUNCTION("""COMPUTED_VALUE"""),39)</f>
        <v>39</v>
      </c>
      <c r="J29">
        <f ca="1">IFERROR(__xludf.DUMMYFUNCTION("""COMPUTED_VALUE"""),327)</f>
        <v>327</v>
      </c>
    </row>
    <row r="30" spans="1:10" x14ac:dyDescent="0.2">
      <c r="A30">
        <f ca="1">IFERROR(__xludf.DUMMYFUNCTION("""COMPUTED_VALUE"""),29)</f>
        <v>29</v>
      </c>
      <c r="B30" t="str">
        <f ca="1">IFERROR(__xludf.DUMMYFUNCTION("""COMPUTED_VALUE"""),"Авось")</f>
        <v>Авось</v>
      </c>
      <c r="C30">
        <f ca="1">IFERROR(__xludf.DUMMYFUNCTION("""COMPUTED_VALUE"""),7)</f>
        <v>7</v>
      </c>
      <c r="D30">
        <f ca="1">IFERROR(__xludf.DUMMYFUNCTION("""COMPUTED_VALUE"""),5)</f>
        <v>5</v>
      </c>
      <c r="E30">
        <f ca="1">IFERROR(__xludf.DUMMYFUNCTION("""COMPUTED_VALUE"""),9)</f>
        <v>9</v>
      </c>
      <c r="F30">
        <f ca="1">IFERROR(__xludf.DUMMYFUNCTION("""COMPUTED_VALUE"""),5)</f>
        <v>5</v>
      </c>
      <c r="G30">
        <f ca="1">IFERROR(__xludf.DUMMYFUNCTION("""COMPUTED_VALUE"""),6)</f>
        <v>6</v>
      </c>
      <c r="H30">
        <f ca="1">IFERROR(__xludf.DUMMYFUNCTION("""COMPUTED_VALUE"""),7)</f>
        <v>7</v>
      </c>
      <c r="I30">
        <f ca="1">IFERROR(__xludf.DUMMYFUNCTION("""COMPUTED_VALUE"""),39)</f>
        <v>39</v>
      </c>
      <c r="J30">
        <f ca="1">IFERROR(__xludf.DUMMYFUNCTION("""COMPUTED_VALUE"""),324)</f>
        <v>324</v>
      </c>
    </row>
    <row r="31" spans="1:10" x14ac:dyDescent="0.2">
      <c r="A31">
        <f ca="1">IFERROR(__xludf.DUMMYFUNCTION("""COMPUTED_VALUE"""),30)</f>
        <v>30</v>
      </c>
      <c r="B31" t="str">
        <f ca="1">IFERROR(__xludf.DUMMYFUNCTION("""COMPUTED_VALUE"""),"Кортизолушка")</f>
        <v>Кортизолушка</v>
      </c>
      <c r="C31">
        <f ca="1">IFERROR(__xludf.DUMMYFUNCTION("""COMPUTED_VALUE"""),9)</f>
        <v>9</v>
      </c>
      <c r="D31">
        <f ca="1">IFERROR(__xludf.DUMMYFUNCTION("""COMPUTED_VALUE"""),3)</f>
        <v>3</v>
      </c>
      <c r="E31">
        <f ca="1">IFERROR(__xludf.DUMMYFUNCTION("""COMPUTED_VALUE"""),10)</f>
        <v>10</v>
      </c>
      <c r="F31">
        <f ca="1">IFERROR(__xludf.DUMMYFUNCTION("""COMPUTED_VALUE"""),6)</f>
        <v>6</v>
      </c>
      <c r="G31">
        <f ca="1">IFERROR(__xludf.DUMMYFUNCTION("""COMPUTED_VALUE"""),5)</f>
        <v>5</v>
      </c>
      <c r="H31">
        <f ca="1">IFERROR(__xludf.DUMMYFUNCTION("""COMPUTED_VALUE"""),6)</f>
        <v>6</v>
      </c>
      <c r="I31">
        <f ca="1">IFERROR(__xludf.DUMMYFUNCTION("""COMPUTED_VALUE"""),39)</f>
        <v>39</v>
      </c>
      <c r="J31">
        <f ca="1">IFERROR(__xludf.DUMMYFUNCTION("""COMPUTED_VALUE"""),283)</f>
        <v>283</v>
      </c>
    </row>
    <row r="32" spans="1:10" x14ac:dyDescent="0.2">
      <c r="A32">
        <f ca="1">IFERROR(__xludf.DUMMYFUNCTION("""COMPUTED_VALUE"""),31)</f>
        <v>31</v>
      </c>
      <c r="B32" t="str">
        <f ca="1">IFERROR(__xludf.DUMMYFUNCTION("""COMPUTED_VALUE"""),"Мы-6")</f>
        <v>Мы-6</v>
      </c>
      <c r="C32">
        <f ca="1">IFERROR(__xludf.DUMMYFUNCTION("""COMPUTED_VALUE"""),6)</f>
        <v>6</v>
      </c>
      <c r="D32">
        <f ca="1">IFERROR(__xludf.DUMMYFUNCTION("""COMPUTED_VALUE"""),6)</f>
        <v>6</v>
      </c>
      <c r="E32">
        <f ca="1">IFERROR(__xludf.DUMMYFUNCTION("""COMPUTED_VALUE"""),7)</f>
        <v>7</v>
      </c>
      <c r="F32">
        <f ca="1">IFERROR(__xludf.DUMMYFUNCTION("""COMPUTED_VALUE"""),4)</f>
        <v>4</v>
      </c>
      <c r="G32">
        <f ca="1">IFERROR(__xludf.DUMMYFUNCTION("""COMPUTED_VALUE"""),9)</f>
        <v>9</v>
      </c>
      <c r="H32">
        <f ca="1">IFERROR(__xludf.DUMMYFUNCTION("""COMPUTED_VALUE"""),4)</f>
        <v>4</v>
      </c>
      <c r="I32">
        <f ca="1">IFERROR(__xludf.DUMMYFUNCTION("""COMPUTED_VALUE"""),36)</f>
        <v>36</v>
      </c>
      <c r="J32">
        <f ca="1">IFERROR(__xludf.DUMMYFUNCTION("""COMPUTED_VALUE"""),251)</f>
        <v>251</v>
      </c>
    </row>
    <row r="33" spans="1:10" x14ac:dyDescent="0.2">
      <c r="A33">
        <f ca="1">IFERROR(__xludf.DUMMYFUNCTION("""COMPUTED_VALUE"""),32)</f>
        <v>32</v>
      </c>
      <c r="B33" t="str">
        <f ca="1">IFERROR(__xludf.DUMMYFUNCTION("""COMPUTED_VALUE"""),"Слишком много знали")</f>
        <v>Слишком много знали</v>
      </c>
      <c r="C33">
        <f ca="1">IFERROR(__xludf.DUMMYFUNCTION("""COMPUTED_VALUE"""),5)</f>
        <v>5</v>
      </c>
      <c r="D33">
        <f ca="1">IFERROR(__xludf.DUMMYFUNCTION("""COMPUTED_VALUE"""),5)</f>
        <v>5</v>
      </c>
      <c r="E33">
        <f ca="1">IFERROR(__xludf.DUMMYFUNCTION("""COMPUTED_VALUE"""),8)</f>
        <v>8</v>
      </c>
      <c r="F33">
        <f ca="1">IFERROR(__xludf.DUMMYFUNCTION("""COMPUTED_VALUE"""),7)</f>
        <v>7</v>
      </c>
      <c r="G33">
        <f ca="1">IFERROR(__xludf.DUMMYFUNCTION("""COMPUTED_VALUE"""),7)</f>
        <v>7</v>
      </c>
      <c r="H33">
        <f ca="1">IFERROR(__xludf.DUMMYFUNCTION("""COMPUTED_VALUE"""),4)</f>
        <v>4</v>
      </c>
      <c r="I33">
        <f ca="1">IFERROR(__xludf.DUMMYFUNCTION("""COMPUTED_VALUE"""),36)</f>
        <v>36</v>
      </c>
      <c r="J33">
        <f ca="1">IFERROR(__xludf.DUMMYFUNCTION("""COMPUTED_VALUE"""),190)</f>
        <v>190</v>
      </c>
    </row>
    <row r="34" spans="1:10" x14ac:dyDescent="0.2">
      <c r="A34">
        <f ca="1">IFERROR(__xludf.DUMMYFUNCTION("""COMPUTED_VALUE"""),33)</f>
        <v>33</v>
      </c>
      <c r="B34" t="str">
        <f ca="1">IFERROR(__xludf.DUMMYFUNCTION("""COMPUTED_VALUE"""),"Так получилось")</f>
        <v>Так получилось</v>
      </c>
      <c r="C34">
        <f ca="1">IFERROR(__xludf.DUMMYFUNCTION("""COMPUTED_VALUE"""),6)</f>
        <v>6</v>
      </c>
      <c r="D34">
        <f ca="1">IFERROR(__xludf.DUMMYFUNCTION("""COMPUTED_VALUE"""),3)</f>
        <v>3</v>
      </c>
      <c r="E34">
        <f ca="1">IFERROR(__xludf.DUMMYFUNCTION("""COMPUTED_VALUE"""),6)</f>
        <v>6</v>
      </c>
      <c r="F34">
        <f ca="1">IFERROR(__xludf.DUMMYFUNCTION("""COMPUTED_VALUE"""),7)</f>
        <v>7</v>
      </c>
      <c r="G34">
        <f ca="1">IFERROR(__xludf.DUMMYFUNCTION("""COMPUTED_VALUE"""),7)</f>
        <v>7</v>
      </c>
      <c r="H34">
        <f ca="1">IFERROR(__xludf.DUMMYFUNCTION("""COMPUTED_VALUE"""),5)</f>
        <v>5</v>
      </c>
      <c r="I34">
        <f ca="1">IFERROR(__xludf.DUMMYFUNCTION("""COMPUTED_VALUE"""),34)</f>
        <v>34</v>
      </c>
      <c r="J34">
        <f ca="1">IFERROR(__xludf.DUMMYFUNCTION("""COMPUTED_VALUE"""),159)</f>
        <v>159</v>
      </c>
    </row>
    <row r="35" spans="1:10" x14ac:dyDescent="0.2">
      <c r="A35">
        <f ca="1">IFERROR(__xludf.DUMMYFUNCTION("""COMPUTED_VALUE"""),34)</f>
        <v>34</v>
      </c>
      <c r="B35" t="str">
        <f ca="1">IFERROR(__xludf.DUMMYFUNCTION("""COMPUTED_VALUE"""),"или вася")</f>
        <v>или вася</v>
      </c>
      <c r="C35">
        <f ca="1">IFERROR(__xludf.DUMMYFUNCTION("""COMPUTED_VALUE"""),5)</f>
        <v>5</v>
      </c>
      <c r="D35">
        <f ca="1">IFERROR(__xludf.DUMMYFUNCTION("""COMPUTED_VALUE"""),3)</f>
        <v>3</v>
      </c>
      <c r="E35">
        <f ca="1">IFERROR(__xludf.DUMMYFUNCTION("""COMPUTED_VALUE"""),6)</f>
        <v>6</v>
      </c>
      <c r="F35">
        <f ca="1">IFERROR(__xludf.DUMMYFUNCTION("""COMPUTED_VALUE"""),5)</f>
        <v>5</v>
      </c>
      <c r="G35">
        <f ca="1">IFERROR(__xludf.DUMMYFUNCTION("""COMPUTED_VALUE"""),3)</f>
        <v>3</v>
      </c>
      <c r="H35">
        <f ca="1">IFERROR(__xludf.DUMMYFUNCTION("""COMPUTED_VALUE"""),4)</f>
        <v>4</v>
      </c>
      <c r="I35">
        <f ca="1">IFERROR(__xludf.DUMMYFUNCTION("""COMPUTED_VALUE"""),26)</f>
        <v>26</v>
      </c>
      <c r="J35">
        <f ca="1">IFERROR(__xludf.DUMMYFUNCTION("""COMPUTED_VALUE"""),149)</f>
        <v>149</v>
      </c>
    </row>
    <row r="36" spans="1:10" x14ac:dyDescent="0.2">
      <c r="A36">
        <f ca="1">IFERROR(__xludf.DUMMYFUNCTION("""COMPUTED_VALUE"""),35)</f>
        <v>35</v>
      </c>
      <c r="B36" t="str">
        <f ca="1">IFERROR(__xludf.DUMMYFUNCTION("""COMPUTED_VALUE"""),"Нетудыхатка")</f>
        <v>Нетудыхатка</v>
      </c>
      <c r="C36">
        <f ca="1">IFERROR(__xludf.DUMMYFUNCTION("""COMPUTED_VALUE"""),5)</f>
        <v>5</v>
      </c>
      <c r="D36">
        <f ca="1">IFERROR(__xludf.DUMMYFUNCTION("""COMPUTED_VALUE"""),3)</f>
        <v>3</v>
      </c>
      <c r="E36">
        <f ca="1">IFERROR(__xludf.DUMMYFUNCTION("""COMPUTED_VALUE"""),6)</f>
        <v>6</v>
      </c>
      <c r="F36">
        <f ca="1">IFERROR(__xludf.DUMMYFUNCTION("""COMPUTED_VALUE"""),4)</f>
        <v>4</v>
      </c>
      <c r="G36">
        <f ca="1">IFERROR(__xludf.DUMMYFUNCTION("""COMPUTED_VALUE"""),3)</f>
        <v>3</v>
      </c>
      <c r="H36">
        <f ca="1">IFERROR(__xludf.DUMMYFUNCTION("""COMPUTED_VALUE"""),3)</f>
        <v>3</v>
      </c>
      <c r="I36">
        <f ca="1">IFERROR(__xludf.DUMMYFUNCTION("""COMPUTED_VALUE"""),24)</f>
        <v>24</v>
      </c>
      <c r="J36">
        <f ca="1">IFERROR(__xludf.DUMMYFUNCTION("""COMPUTED_VALUE"""),145)</f>
        <v>145</v>
      </c>
    </row>
    <row r="37" spans="1:10" x14ac:dyDescent="0.2">
      <c r="A37">
        <f ca="1">IFERROR(__xludf.DUMMYFUNCTION("""COMPUTED_VALUE"""),36)</f>
        <v>36</v>
      </c>
      <c r="B37" t="str">
        <f ca="1">IFERROR(__xludf.DUMMYFUNCTION("""COMPUTED_VALUE"""),"В Поисках Названия")</f>
        <v>В Поисках Названия</v>
      </c>
      <c r="C37">
        <f ca="1">IFERROR(__xludf.DUMMYFUNCTION("""COMPUTED_VALUE"""),3)</f>
        <v>3</v>
      </c>
      <c r="D37">
        <f ca="1">IFERROR(__xludf.DUMMYFUNCTION("""COMPUTED_VALUE"""),3)</f>
        <v>3</v>
      </c>
      <c r="E37">
        <f ca="1">IFERROR(__xludf.DUMMYFUNCTION("""COMPUTED_VALUE"""),3)</f>
        <v>3</v>
      </c>
      <c r="F37">
        <f ca="1">IFERROR(__xludf.DUMMYFUNCTION("""COMPUTED_VALUE"""),6)</f>
        <v>6</v>
      </c>
      <c r="G37">
        <f ca="1">IFERROR(__xludf.DUMMYFUNCTION("""COMPUTED_VALUE"""),5)</f>
        <v>5</v>
      </c>
      <c r="H37">
        <f ca="1">IFERROR(__xludf.DUMMYFUNCTION("""COMPUTED_VALUE"""),3)</f>
        <v>3</v>
      </c>
      <c r="I37">
        <f ca="1">IFERROR(__xludf.DUMMYFUNCTION("""COMPUTED_VALUE"""),23)</f>
        <v>23</v>
      </c>
      <c r="J37">
        <f ca="1">IFERROR(__xludf.DUMMYFUNCTION("""COMPUTED_VALUE"""),79)</f>
        <v>79</v>
      </c>
    </row>
    <row r="38" spans="1:10" x14ac:dyDescent="0.2">
      <c r="A38">
        <f ca="1">IFERROR(__xludf.DUMMYFUNCTION("""COMPUTED_VALUE"""),37)</f>
        <v>37</v>
      </c>
      <c r="B38" t="str">
        <f ca="1">IFERROR(__xludf.DUMMYFUNCTION("""COMPUTED_VALUE"""),"Юнона")</f>
        <v>Юнона</v>
      </c>
      <c r="C38">
        <f ca="1">IFERROR(__xludf.DUMMYFUNCTION("""COMPUTED_VALUE"""),4)</f>
        <v>4</v>
      </c>
      <c r="D38">
        <f ca="1">IFERROR(__xludf.DUMMYFUNCTION("""COMPUTED_VALUE"""),1)</f>
        <v>1</v>
      </c>
      <c r="E38">
        <f ca="1">IFERROR(__xludf.DUMMYFUNCTION("""COMPUTED_VALUE"""),3)</f>
        <v>3</v>
      </c>
      <c r="F38">
        <f ca="1">IFERROR(__xludf.DUMMYFUNCTION("""COMPUTED_VALUE"""),4)</f>
        <v>4</v>
      </c>
      <c r="G38">
        <f ca="1">IFERROR(__xludf.DUMMYFUNCTION("""COMPUTED_VALUE"""),3)</f>
        <v>3</v>
      </c>
      <c r="H38">
        <f ca="1">IFERROR(__xludf.DUMMYFUNCTION("""COMPUTED_VALUE"""),1)</f>
        <v>1</v>
      </c>
      <c r="I38">
        <f ca="1">IFERROR(__xludf.DUMMYFUNCTION("""COMPUTED_VALUE"""),16)</f>
        <v>16</v>
      </c>
      <c r="J38">
        <f ca="1">IFERROR(__xludf.DUMMYFUNCTION("""COMPUTED_VALUE"""),44)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Команды</vt:lpstr>
      <vt:lpstr>Тур 1</vt:lpstr>
      <vt:lpstr>Тур 2</vt:lpstr>
      <vt:lpstr>Тур 3</vt:lpstr>
      <vt:lpstr>Тур 4</vt:lpstr>
      <vt:lpstr>Тур 5</vt:lpstr>
      <vt:lpstr>Тур 6</vt:lpstr>
      <vt:lpstr>Перестрелка</vt:lpstr>
      <vt:lpstr>Результаты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Popov, Dmitry</cp:lastModifiedBy>
  <dcterms:modified xsi:type="dcterms:W3CDTF">2022-11-03T20:03:15Z</dcterms:modified>
</cp:coreProperties>
</file>