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Диаграмма1" sheetId="2" r:id="rId1"/>
    <sheet name="Sheet1" sheetId="1" r:id="rId2"/>
  </sheets>
  <calcPr calcId="125725"/>
</workbook>
</file>

<file path=xl/calcChain.xml><?xml version="1.0" encoding="utf-8"?>
<calcChain xmlns="http://schemas.openxmlformats.org/spreadsheetml/2006/main">
  <c r="G4" i="1"/>
  <c r="G5"/>
  <c r="G6"/>
  <c r="G7"/>
  <c r="G8"/>
  <c r="G9"/>
  <c r="G10"/>
  <c r="G11"/>
  <c r="G12"/>
  <c r="G13"/>
  <c r="G14"/>
  <c r="G3"/>
  <c r="J3" a="1"/>
  <c r="K3" s="1"/>
  <c r="J3" l="1"/>
  <c r="I4" l="1"/>
  <c r="I8"/>
  <c r="I12"/>
  <c r="I7"/>
  <c r="I11"/>
  <c r="I3"/>
  <c r="I6"/>
  <c r="I10"/>
  <c r="I14"/>
  <c r="I5"/>
  <c r="I9"/>
  <c r="I13"/>
  <c r="C16" l="1"/>
  <c r="C4"/>
  <c r="C20"/>
  <c r="C8"/>
  <c r="C23"/>
  <c r="C11"/>
  <c r="C17"/>
  <c r="C5"/>
  <c r="D5" s="1"/>
  <c r="C21"/>
  <c r="C9"/>
  <c r="C18"/>
  <c r="C6"/>
  <c r="D6" s="1"/>
  <c r="C24"/>
  <c r="C12"/>
  <c r="C26"/>
  <c r="C14"/>
  <c r="D14" s="1"/>
  <c r="C15"/>
  <c r="C3"/>
  <c r="C25"/>
  <c r="C13"/>
  <c r="D13" s="1"/>
  <c r="C22"/>
  <c r="C10"/>
  <c r="D10" s="1"/>
  <c r="C19"/>
  <c r="C7"/>
  <c r="D7" s="1"/>
  <c r="D3" l="1"/>
  <c r="D12"/>
  <c r="D9"/>
  <c r="D11"/>
  <c r="D4"/>
  <c r="D8"/>
  <c r="D15" l="1"/>
  <c r="E12" s="1"/>
  <c r="H26" s="1"/>
  <c r="I26" s="1"/>
  <c r="E4" l="1"/>
  <c r="H18" s="1"/>
  <c r="I18" s="1"/>
  <c r="E11"/>
  <c r="H25" s="1"/>
  <c r="I25" s="1"/>
  <c r="E3"/>
  <c r="H17" s="1"/>
  <c r="I17" s="1"/>
  <c r="E6"/>
  <c r="H20" s="1"/>
  <c r="I20" s="1"/>
  <c r="E13"/>
  <c r="H27" s="1"/>
  <c r="I27" s="1"/>
  <c r="E7"/>
  <c r="H21" s="1"/>
  <c r="I21" s="1"/>
  <c r="E5"/>
  <c r="H19" s="1"/>
  <c r="I19" s="1"/>
  <c r="E10"/>
  <c r="H24" s="1"/>
  <c r="I24" s="1"/>
  <c r="E14"/>
  <c r="H28" s="1"/>
  <c r="I28" s="1"/>
  <c r="E8"/>
  <c r="H22" s="1"/>
  <c r="I22" s="1"/>
  <c r="E9"/>
  <c r="H23" s="1"/>
  <c r="I23" s="1"/>
  <c r="I29" l="1"/>
</calcChain>
</file>

<file path=xl/sharedStrings.xml><?xml version="1.0" encoding="utf-8"?>
<sst xmlns="http://schemas.openxmlformats.org/spreadsheetml/2006/main" count="17" uniqueCount="16">
  <si>
    <t>b</t>
  </si>
  <si>
    <t>a</t>
  </si>
  <si>
    <t>2018_тренд</t>
  </si>
  <si>
    <t>месяц</t>
  </si>
  <si>
    <t>факт/тренд</t>
  </si>
  <si>
    <t>среднее_факт/тренд</t>
  </si>
  <si>
    <t>коэфф сезонности</t>
  </si>
  <si>
    <t>факт</t>
  </si>
  <si>
    <t>ФАКТ</t>
  </si>
  <si>
    <t>РАСЧЁТ</t>
  </si>
  <si>
    <t>ТРЕНД без учёта сезонности</t>
  </si>
  <si>
    <t>2018_тренд_сезон</t>
  </si>
  <si>
    <t>2018_факт</t>
  </si>
  <si>
    <t>ОТКЛОНЕНИЕ</t>
  </si>
  <si>
    <t>Годовой рост</t>
  </si>
  <si>
    <t>2018_тренд_сезон_с_ростом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</si>
</sst>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5" formatCode="_-* #,##0\ _₽_-;\-* #,##0\ _₽_-;_-* &quot;-&quot;??\ _₽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B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6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1" fillId="0" borderId="1" xfId="1" applyNumberFormat="1" applyFont="1" applyBorder="1"/>
    <xf numFmtId="3" fontId="5" fillId="0" borderId="0" xfId="0" applyNumberFormat="1" applyFont="1"/>
    <xf numFmtId="165" fontId="1" fillId="0" borderId="0" xfId="1" applyNumberFormat="1" applyFont="1" applyBorder="1"/>
    <xf numFmtId="9" fontId="1" fillId="0" borderId="0" xfId="2" applyFont="1" applyBorder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9" fontId="4" fillId="0" borderId="0" xfId="2" applyFont="1" applyBorder="1"/>
    <xf numFmtId="9" fontId="1" fillId="0" borderId="1" xfId="2" applyFont="1" applyBorder="1"/>
    <xf numFmtId="0" fontId="4" fillId="0" borderId="1" xfId="0" applyFont="1" applyBorder="1" applyAlignment="1">
      <alignment horizontal="center"/>
    </xf>
    <xf numFmtId="9" fontId="6" fillId="0" borderId="0" xfId="2" applyFont="1"/>
    <xf numFmtId="9" fontId="7" fillId="0" borderId="0" xfId="2" applyFont="1" applyBorder="1"/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0" borderId="2" xfId="0" applyFont="1" applyBorder="1"/>
    <xf numFmtId="0" fontId="9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5" fontId="1" fillId="0" borderId="6" xfId="1" applyNumberFormat="1" applyFont="1" applyBorder="1"/>
    <xf numFmtId="9" fontId="1" fillId="0" borderId="7" xfId="2" applyFont="1" applyBorder="1"/>
    <xf numFmtId="165" fontId="1" fillId="0" borderId="8" xfId="1" applyNumberFormat="1" applyFont="1" applyBorder="1"/>
    <xf numFmtId="165" fontId="1" fillId="0" borderId="9" xfId="1" applyNumberFormat="1" applyFont="1" applyBorder="1"/>
    <xf numFmtId="9" fontId="1" fillId="0" borderId="10" xfId="2" applyFont="1" applyBorder="1"/>
    <xf numFmtId="0" fontId="4" fillId="0" borderId="2" xfId="0" applyFont="1" applyBorder="1" applyAlignment="1">
      <alignment horizontal="center"/>
    </xf>
    <xf numFmtId="9" fontId="1" fillId="0" borderId="2" xfId="2" applyFont="1" applyBorder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5" fontId="1" fillId="0" borderId="7" xfId="1" applyNumberFormat="1" applyFont="1" applyBorder="1"/>
    <xf numFmtId="165" fontId="1" fillId="0" borderId="10" xfId="1" applyNumberFormat="1" applyFont="1" applyBorder="1"/>
    <xf numFmtId="0" fontId="4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165" fontId="1" fillId="0" borderId="2" xfId="1" applyNumberFormat="1" applyFont="1" applyBorder="1"/>
    <xf numFmtId="165" fontId="1" fillId="0" borderId="15" xfId="1" applyNumberFormat="1" applyFont="1" applyBorder="1"/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65" fontId="1" fillId="2" borderId="17" xfId="1" applyNumberFormat="1" applyFont="1" applyFill="1" applyBorder="1"/>
    <xf numFmtId="165" fontId="1" fillId="2" borderId="18" xfId="1" applyNumberFormat="1" applyFont="1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colors>
    <mruColors>
      <color rgb="FFFEFB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2016</c:v>
          </c:tx>
          <c:marker>
            <c:symbol val="none"/>
          </c:marker>
          <c:cat>
            <c:numRef>
              <c:f>Sheet1!$A$3:$A$14</c:f>
              <c:numCache>
                <c:formatCode>_-* #,##0\ _₽_-;\-* #,##0\ _₽_-;_-* "-"??\ _₽_-;_-@_-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Sheet1!$B$3:$B$14</c:f>
              <c:numCache>
                <c:formatCode>_-* #,##0\ _₽_-;\-* #,##0\ _₽_-;_-* "-"??\ _₽_-;_-@_-</c:formatCode>
                <c:ptCount val="12"/>
                <c:pt idx="0">
                  <c:v>96711646.849984199</c:v>
                </c:pt>
                <c:pt idx="1">
                  <c:v>95134674.599984124</c:v>
                </c:pt>
                <c:pt idx="2">
                  <c:v>115270625.3999857</c:v>
                </c:pt>
                <c:pt idx="3">
                  <c:v>139176884.69998819</c:v>
                </c:pt>
                <c:pt idx="4">
                  <c:v>108587360.6999847</c:v>
                </c:pt>
                <c:pt idx="5">
                  <c:v>116569032.299988</c:v>
                </c:pt>
                <c:pt idx="6">
                  <c:v>112098317.0999852</c:v>
                </c:pt>
                <c:pt idx="7">
                  <c:v>139256002.19998381</c:v>
                </c:pt>
                <c:pt idx="8">
                  <c:v>151239818.79999399</c:v>
                </c:pt>
                <c:pt idx="9">
                  <c:v>211509026.40003541</c:v>
                </c:pt>
                <c:pt idx="10">
                  <c:v>256335858.10006699</c:v>
                </c:pt>
                <c:pt idx="11">
                  <c:v>258443716.3000786</c:v>
                </c:pt>
              </c:numCache>
            </c:numRef>
          </c:val>
        </c:ser>
        <c:ser>
          <c:idx val="1"/>
          <c:order val="1"/>
          <c:tx>
            <c:v>2017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Sheet1!$B$15:$B$26</c:f>
              <c:numCache>
                <c:formatCode>_-* #,##0\ _₽_-;\-* #,##0\ _₽_-;_-* "-"??\ _₽_-;_-@_-</c:formatCode>
                <c:ptCount val="12"/>
                <c:pt idx="0">
                  <c:v>176765257.9000054</c:v>
                </c:pt>
                <c:pt idx="1">
                  <c:v>161196190.39999041</c:v>
                </c:pt>
                <c:pt idx="2">
                  <c:v>214646804.40002251</c:v>
                </c:pt>
                <c:pt idx="3">
                  <c:v>197257227.30001539</c:v>
                </c:pt>
                <c:pt idx="4">
                  <c:v>216736893.10001329</c:v>
                </c:pt>
                <c:pt idx="5">
                  <c:v>184434501.29999691</c:v>
                </c:pt>
                <c:pt idx="6">
                  <c:v>186704442.3999995</c:v>
                </c:pt>
                <c:pt idx="7">
                  <c:v>205751825.29999191</c:v>
                </c:pt>
                <c:pt idx="8">
                  <c:v>211077971.30000761</c:v>
                </c:pt>
                <c:pt idx="9">
                  <c:v>279645132.20004308</c:v>
                </c:pt>
                <c:pt idx="10">
                  <c:v>325633496.30014771</c:v>
                </c:pt>
                <c:pt idx="11">
                  <c:v>371307254.50021207</c:v>
                </c:pt>
              </c:numCache>
            </c:numRef>
          </c:val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2018_тренд</c:v>
                </c:pt>
              </c:strCache>
            </c:strRef>
          </c:tx>
          <c:spPr>
            <a:ln w="41275" cmpd="dbl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Sheet1!$I$3:$I$14</c:f>
              <c:numCache>
                <c:formatCode>_-* #,##0\ _₽_-;\-* #,##0\ _₽_-;_-* "-"??\ _₽_-;_-@_-</c:formatCode>
                <c:ptCount val="12"/>
                <c:pt idx="0">
                  <c:v>110305480.02336183</c:v>
                </c:pt>
                <c:pt idx="1">
                  <c:v>124579407.59373926</c:v>
                </c:pt>
                <c:pt idx="2">
                  <c:v>138853335.16411668</c:v>
                </c:pt>
                <c:pt idx="3">
                  <c:v>153127262.73449412</c:v>
                </c:pt>
                <c:pt idx="4">
                  <c:v>167401190.30487156</c:v>
                </c:pt>
                <c:pt idx="5">
                  <c:v>181675117.87524897</c:v>
                </c:pt>
                <c:pt idx="6">
                  <c:v>195949045.44562641</c:v>
                </c:pt>
                <c:pt idx="7">
                  <c:v>210222973.01600385</c:v>
                </c:pt>
                <c:pt idx="8">
                  <c:v>224496900.58638129</c:v>
                </c:pt>
                <c:pt idx="9">
                  <c:v>238770828.15675873</c:v>
                </c:pt>
                <c:pt idx="10">
                  <c:v>253044755.72713614</c:v>
                </c:pt>
                <c:pt idx="11">
                  <c:v>267318683.29751357</c:v>
                </c:pt>
              </c:numCache>
            </c:numRef>
          </c:val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2018_тренд_сезон_с_ростом</c:v>
                </c:pt>
              </c:strCache>
            </c:strRef>
          </c:tx>
          <c:spPr>
            <a:ln w="34925">
              <a:solidFill>
                <a:srgbClr val="FF0000"/>
              </a:solidFill>
              <a:prstDash val="sysDash"/>
            </a:ln>
          </c:spPr>
          <c:marker>
            <c:symbol val="circle"/>
            <c:size val="7"/>
            <c:spPr>
              <a:noFill/>
              <a:ln>
                <a:solidFill>
                  <a:srgbClr val="FF0000"/>
                </a:solidFill>
              </a:ln>
            </c:spPr>
          </c:marker>
          <c:val>
            <c:numRef>
              <c:f>Sheet1!$G$3:$G$14</c:f>
              <c:numCache>
                <c:formatCode>_-* #,##0\ _₽_-;\-* #,##0\ _₽_-;_-* "-"??\ _₽_-;_-@_-</c:formatCode>
                <c:ptCount val="12"/>
                <c:pt idx="0">
                  <c:v>172048704.25713578</c:v>
                </c:pt>
                <c:pt idx="1">
                  <c:v>169243292.07464209</c:v>
                </c:pt>
                <c:pt idx="2">
                  <c:v>205064874.6550681</c:v>
                </c:pt>
                <c:pt idx="3">
                  <c:v>247593784.77259037</c:v>
                </c:pt>
                <c:pt idx="4">
                  <c:v>193175437.66071901</c:v>
                </c:pt>
                <c:pt idx="5">
                  <c:v>207374722.86901107</c:v>
                </c:pt>
                <c:pt idx="6">
                  <c:v>199421381.3396678</c:v>
                </c:pt>
                <c:pt idx="7">
                  <c:v>247734533.72891223</c:v>
                </c:pt>
                <c:pt idx="8">
                  <c:v>269053580.45432997</c:v>
                </c:pt>
                <c:pt idx="9">
                  <c:v>376271680.98234451</c:v>
                </c:pt>
                <c:pt idx="10">
                  <c:v>456018004.83417946</c:v>
                </c:pt>
                <c:pt idx="11">
                  <c:v>459767855.9005388</c:v>
                </c:pt>
              </c:numCache>
            </c:numRef>
          </c:val>
        </c:ser>
        <c:ser>
          <c:idx val="4"/>
          <c:order val="4"/>
          <c:tx>
            <c:strRef>
              <c:f>Sheet1!$G$16</c:f>
              <c:strCache>
                <c:ptCount val="1"/>
                <c:pt idx="0">
                  <c:v>2018_факт</c:v>
                </c:pt>
              </c:strCache>
            </c:strRef>
          </c:tx>
          <c:spPr>
            <a:ln w="22225">
              <a:prstDash val="dash"/>
            </a:ln>
          </c:spPr>
          <c:marker>
            <c:symbol val="none"/>
          </c:marker>
          <c:val>
            <c:numRef>
              <c:f>Sheet1!$G$17:$G$28</c:f>
              <c:numCache>
                <c:formatCode>_-* #,##0\ _₽_-;\-* #,##0\ _₽_-;_-* "-"??\ _₽_-;_-@_-</c:formatCode>
                <c:ptCount val="12"/>
                <c:pt idx="0">
                  <c:v>256798898</c:v>
                </c:pt>
                <c:pt idx="1">
                  <c:v>232640416</c:v>
                </c:pt>
                <c:pt idx="2">
                  <c:v>267994924</c:v>
                </c:pt>
                <c:pt idx="3">
                  <c:v>262849522</c:v>
                </c:pt>
                <c:pt idx="4">
                  <c:v>276933049</c:v>
                </c:pt>
                <c:pt idx="5">
                  <c:v>251486085</c:v>
                </c:pt>
                <c:pt idx="6">
                  <c:v>250559778</c:v>
                </c:pt>
                <c:pt idx="7">
                  <c:v>261724749</c:v>
                </c:pt>
                <c:pt idx="8">
                  <c:v>276675505</c:v>
                </c:pt>
                <c:pt idx="9">
                  <c:v>287647539</c:v>
                </c:pt>
                <c:pt idx="10">
                  <c:v>363102609</c:v>
                </c:pt>
                <c:pt idx="11">
                  <c:v>422386052</c:v>
                </c:pt>
              </c:numCache>
            </c:numRef>
          </c:val>
        </c:ser>
        <c:marker val="1"/>
        <c:axId val="81950592"/>
        <c:axId val="81952128"/>
      </c:lineChart>
      <c:catAx>
        <c:axId val="81950592"/>
        <c:scaling>
          <c:orientation val="minMax"/>
        </c:scaling>
        <c:axPos val="b"/>
        <c:numFmt formatCode="_-* #,##0\ _₽_-;\-* #,##0\ _₽_-;_-* &quot;-&quot;??\ _₽_-;_-@_-" sourceLinked="1"/>
        <c:tickLblPos val="nextTo"/>
        <c:crossAx val="81952128"/>
        <c:crosses val="autoZero"/>
        <c:auto val="1"/>
        <c:lblAlgn val="ctr"/>
        <c:lblOffset val="100"/>
      </c:catAx>
      <c:valAx>
        <c:axId val="81952128"/>
        <c:scaling>
          <c:orientation val="minMax"/>
        </c:scaling>
        <c:axPos val="l"/>
        <c:majorGridlines/>
        <c:numFmt formatCode="_-* #,##0\ _₽_-;\-* #,##0\ _₽_-;_-* &quot;-&quot;??\ _₽_-;_-@_-" sourceLinked="1"/>
        <c:tickLblPos val="nextTo"/>
        <c:crossAx val="81950592"/>
        <c:crosses val="autoZero"/>
        <c:crossBetween val="between"/>
        <c:dispUnits>
          <c:builtInUnit val="millions"/>
          <c:dispUnitsLbl>
            <c:layout/>
          </c:dispUnitsLbl>
        </c:dispUnits>
      </c:valAx>
    </c:plotArea>
    <c:legend>
      <c:legendPos val="r"/>
      <c:layout/>
      <c:txPr>
        <a:bodyPr/>
        <a:lstStyle/>
        <a:p>
          <a:pPr>
            <a:defRPr sz="1100" b="1"/>
          </a:pPr>
          <a:endParaRPr lang="ru-RU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zoomScale="80" zoomScaleNormal="80" workbookViewId="0">
      <selection activeCell="K15" sqref="K15"/>
    </sheetView>
  </sheetViews>
  <sheetFormatPr defaultRowHeight="15"/>
  <cols>
    <col min="1" max="1" width="7.85546875" customWidth="1"/>
    <col min="2" max="3" width="16.140625" customWidth="1"/>
    <col min="4" max="4" width="11.5703125" customWidth="1"/>
    <col min="5" max="5" width="15.28515625" customWidth="1"/>
    <col min="6" max="6" width="10.28515625" customWidth="1"/>
    <col min="7" max="7" width="20.85546875" customWidth="1"/>
    <col min="8" max="8" width="14.85546875" customWidth="1"/>
    <col min="9" max="9" width="16.140625" customWidth="1"/>
    <col min="10" max="11" width="15.5703125" bestFit="1" customWidth="1"/>
    <col min="13" max="13" width="16.5703125" bestFit="1" customWidth="1"/>
  </cols>
  <sheetData>
    <row r="1" spans="1:13" ht="15.75" thickBot="1">
      <c r="A1" s="29" t="s">
        <v>8</v>
      </c>
      <c r="B1" s="30"/>
      <c r="C1" s="27" t="s">
        <v>9</v>
      </c>
      <c r="D1" s="12"/>
      <c r="E1" s="12"/>
      <c r="G1" s="42" t="s">
        <v>15</v>
      </c>
      <c r="H1" s="38" t="s">
        <v>10</v>
      </c>
      <c r="I1" s="35"/>
      <c r="J1" s="12"/>
      <c r="K1" s="12"/>
    </row>
    <row r="2" spans="1:13" s="9" customFormat="1" ht="30">
      <c r="A2" s="31" t="s">
        <v>3</v>
      </c>
      <c r="B2" s="32" t="s">
        <v>7</v>
      </c>
      <c r="C2" s="8" t="s">
        <v>4</v>
      </c>
      <c r="D2" s="7" t="s">
        <v>5</v>
      </c>
      <c r="E2" s="7" t="s">
        <v>6</v>
      </c>
      <c r="F2" s="37" t="s">
        <v>14</v>
      </c>
      <c r="G2" s="43"/>
      <c r="H2" s="39" t="s">
        <v>3</v>
      </c>
      <c r="I2" s="36" t="s">
        <v>2</v>
      </c>
      <c r="J2" s="16" t="s">
        <v>0</v>
      </c>
      <c r="K2" s="15" t="s">
        <v>1</v>
      </c>
    </row>
    <row r="3" spans="1:13">
      <c r="A3" s="22">
        <v>1</v>
      </c>
      <c r="B3" s="33">
        <v>96711646.849984199</v>
      </c>
      <c r="C3" s="28">
        <f>B3/I3</f>
        <v>0.87676194174125743</v>
      </c>
      <c r="D3" s="11">
        <f>(C3+C15)/2</f>
        <v>0.87676194174125743</v>
      </c>
      <c r="E3" s="11">
        <f>D3/$D$15</f>
        <v>1.114105406061533</v>
      </c>
      <c r="F3" s="14">
        <v>1.4</v>
      </c>
      <c r="G3" s="44">
        <f>E3*I3*$F$3</f>
        <v>172048704.25713578</v>
      </c>
      <c r="H3" s="40">
        <v>1</v>
      </c>
      <c r="I3" s="33">
        <f>$J$3*H3+$K$3</f>
        <v>110305480.02336183</v>
      </c>
      <c r="J3" s="17">
        <f t="array" ref="J3:K3">LINEST(B3:B26,A3:A26)</f>
        <v>14273927.570377432</v>
      </c>
      <c r="K3" s="18">
        <v>96031552.452984393</v>
      </c>
      <c r="M3" s="1"/>
    </row>
    <row r="4" spans="1:13">
      <c r="A4" s="22">
        <v>2</v>
      </c>
      <c r="B4" s="33">
        <v>95134674.599984124</v>
      </c>
      <c r="C4" s="28">
        <f>B4/I4</f>
        <v>0.76364686939453008</v>
      </c>
      <c r="D4" s="11">
        <f t="shared" ref="D4:D14" si="0">(C4+C16)/2</f>
        <v>0.76364686939453008</v>
      </c>
      <c r="E4" s="11">
        <f t="shared" ref="E4:E14" si="1">D4/$D$15</f>
        <v>0.97036956670900676</v>
      </c>
      <c r="F4" s="6"/>
      <c r="G4" s="44">
        <f t="shared" ref="G4:G14" si="2">E4*I4*$F$3</f>
        <v>169243292.07464209</v>
      </c>
      <c r="H4" s="40">
        <v>2</v>
      </c>
      <c r="I4" s="33">
        <f t="shared" ref="I4:I14" si="3">$J$3*H4+$K$3</f>
        <v>124579407.59373926</v>
      </c>
      <c r="J4" s="2"/>
      <c r="K4" s="2"/>
    </row>
    <row r="5" spans="1:13">
      <c r="A5" s="22">
        <v>3</v>
      </c>
      <c r="B5" s="33">
        <v>115270625.3999857</v>
      </c>
      <c r="C5" s="28">
        <f>B5/I5</f>
        <v>0.83016101315638136</v>
      </c>
      <c r="D5" s="11">
        <f t="shared" si="0"/>
        <v>0.83016101315638136</v>
      </c>
      <c r="E5" s="11">
        <f t="shared" si="1"/>
        <v>1.0548893931483954</v>
      </c>
      <c r="F5" s="6"/>
      <c r="G5" s="44">
        <f t="shared" si="2"/>
        <v>205064874.6550681</v>
      </c>
      <c r="H5" s="40">
        <v>3</v>
      </c>
      <c r="I5" s="33">
        <f t="shared" si="3"/>
        <v>138853335.16411668</v>
      </c>
    </row>
    <row r="6" spans="1:13">
      <c r="A6" s="22">
        <v>4</v>
      </c>
      <c r="B6" s="33">
        <v>139176884.69998819</v>
      </c>
      <c r="C6" s="28">
        <f>B6/I6</f>
        <v>0.90889683662213461</v>
      </c>
      <c r="D6" s="11">
        <f t="shared" si="0"/>
        <v>0.90889683662213461</v>
      </c>
      <c r="E6" s="11">
        <f t="shared" si="1"/>
        <v>1.1549393638390593</v>
      </c>
      <c r="F6" s="6"/>
      <c r="G6" s="44">
        <f t="shared" si="2"/>
        <v>247593784.77259037</v>
      </c>
      <c r="H6" s="40">
        <v>4</v>
      </c>
      <c r="I6" s="33">
        <f t="shared" si="3"/>
        <v>153127262.73449412</v>
      </c>
    </row>
    <row r="7" spans="1:13">
      <c r="A7" s="22">
        <v>5</v>
      </c>
      <c r="B7" s="33">
        <v>108587360.6999847</v>
      </c>
      <c r="C7" s="28">
        <f>B7/I7</f>
        <v>0.64866540376579795</v>
      </c>
      <c r="D7" s="11">
        <f t="shared" si="0"/>
        <v>0.64866540376579795</v>
      </c>
      <c r="E7" s="11">
        <f t="shared" si="1"/>
        <v>0.82426209288385632</v>
      </c>
      <c r="F7" s="6"/>
      <c r="G7" s="44">
        <f t="shared" si="2"/>
        <v>193175437.66071901</v>
      </c>
      <c r="H7" s="40">
        <v>5</v>
      </c>
      <c r="I7" s="33">
        <f t="shared" si="3"/>
        <v>167401190.30487156</v>
      </c>
    </row>
    <row r="8" spans="1:13">
      <c r="A8" s="22">
        <v>6</v>
      </c>
      <c r="B8" s="33">
        <v>116569032.299988</v>
      </c>
      <c r="C8" s="28">
        <f>B8/I8</f>
        <v>0.64163454887659721</v>
      </c>
      <c r="D8" s="11">
        <f t="shared" si="0"/>
        <v>0.64163454887659721</v>
      </c>
      <c r="E8" s="11">
        <f t="shared" si="1"/>
        <v>0.81532795344603348</v>
      </c>
      <c r="F8" s="6"/>
      <c r="G8" s="44">
        <f t="shared" si="2"/>
        <v>207374722.86901107</v>
      </c>
      <c r="H8" s="40">
        <v>6</v>
      </c>
      <c r="I8" s="33">
        <f t="shared" si="3"/>
        <v>181675117.87524897</v>
      </c>
    </row>
    <row r="9" spans="1:13">
      <c r="A9" s="22">
        <v>7</v>
      </c>
      <c r="B9" s="33">
        <v>112098317.0999852</v>
      </c>
      <c r="C9" s="28">
        <f>B9/I9</f>
        <v>0.57207891390872423</v>
      </c>
      <c r="D9" s="11">
        <f t="shared" si="0"/>
        <v>0.57207891390872423</v>
      </c>
      <c r="E9" s="11">
        <f t="shared" si="1"/>
        <v>0.72694329023192383</v>
      </c>
      <c r="F9" s="6"/>
      <c r="G9" s="44">
        <f t="shared" si="2"/>
        <v>199421381.3396678</v>
      </c>
      <c r="H9" s="40">
        <v>7</v>
      </c>
      <c r="I9" s="33">
        <f t="shared" si="3"/>
        <v>195949045.44562641</v>
      </c>
    </row>
    <row r="10" spans="1:13">
      <c r="A10" s="22">
        <v>8</v>
      </c>
      <c r="B10" s="33">
        <v>139256002.19998381</v>
      </c>
      <c r="C10" s="28">
        <f>B10/I10</f>
        <v>0.66242047765817924</v>
      </c>
      <c r="D10" s="11">
        <f t="shared" si="0"/>
        <v>0.66242047765817924</v>
      </c>
      <c r="E10" s="11">
        <f t="shared" si="1"/>
        <v>0.84174072813784906</v>
      </c>
      <c r="F10" s="6"/>
      <c r="G10" s="44">
        <f t="shared" si="2"/>
        <v>247734533.72891223</v>
      </c>
      <c r="H10" s="40">
        <v>8</v>
      </c>
      <c r="I10" s="33">
        <f t="shared" si="3"/>
        <v>210222973.01600385</v>
      </c>
    </row>
    <row r="11" spans="1:13">
      <c r="A11" s="22">
        <v>9</v>
      </c>
      <c r="B11" s="33">
        <v>151239818.79999399</v>
      </c>
      <c r="C11" s="28">
        <f>B11/I11</f>
        <v>0.67368332660699859</v>
      </c>
      <c r="D11" s="11">
        <f t="shared" si="0"/>
        <v>0.67368332660699859</v>
      </c>
      <c r="E11" s="11">
        <f t="shared" si="1"/>
        <v>0.85605248176690563</v>
      </c>
      <c r="F11" s="6"/>
      <c r="G11" s="44">
        <f t="shared" si="2"/>
        <v>269053580.45432997</v>
      </c>
      <c r="H11" s="40">
        <v>9</v>
      </c>
      <c r="I11" s="33">
        <f t="shared" si="3"/>
        <v>224496900.58638129</v>
      </c>
    </row>
    <row r="12" spans="1:13">
      <c r="A12" s="22">
        <v>10</v>
      </c>
      <c r="B12" s="33">
        <v>211509026.40003541</v>
      </c>
      <c r="C12" s="28">
        <f>B12/I12</f>
        <v>0.88582440339476776</v>
      </c>
      <c r="D12" s="11">
        <f t="shared" si="0"/>
        <v>0.88582440339476776</v>
      </c>
      <c r="E12" s="11">
        <f t="shared" si="1"/>
        <v>1.1256211174989494</v>
      </c>
      <c r="F12" s="6"/>
      <c r="G12" s="44">
        <f t="shared" si="2"/>
        <v>376271680.98234451</v>
      </c>
      <c r="H12" s="40">
        <v>10</v>
      </c>
      <c r="I12" s="33">
        <f t="shared" si="3"/>
        <v>238770828.15675873</v>
      </c>
    </row>
    <row r="13" spans="1:13">
      <c r="A13" s="22">
        <v>11</v>
      </c>
      <c r="B13" s="33">
        <v>256335858.10006699</v>
      </c>
      <c r="C13" s="28">
        <f>B13/I13</f>
        <v>1.0130060090100415</v>
      </c>
      <c r="D13" s="11">
        <f t="shared" si="0"/>
        <v>1.0130060090100415</v>
      </c>
      <c r="E13" s="11">
        <f t="shared" si="1"/>
        <v>1.2872313649580911</v>
      </c>
      <c r="F13" s="6"/>
      <c r="G13" s="44">
        <f t="shared" si="2"/>
        <v>456018004.83417946</v>
      </c>
      <c r="H13" s="40">
        <v>11</v>
      </c>
      <c r="I13" s="33">
        <f t="shared" si="3"/>
        <v>253044755.72713614</v>
      </c>
    </row>
    <row r="14" spans="1:13" ht="15.75" thickBot="1">
      <c r="A14" s="22">
        <v>12</v>
      </c>
      <c r="B14" s="33">
        <v>258443716.3000786</v>
      </c>
      <c r="C14" s="28">
        <f>B14/I14</f>
        <v>0.96680004970861866</v>
      </c>
      <c r="D14" s="11">
        <f t="shared" si="0"/>
        <v>0.96680004970861866</v>
      </c>
      <c r="E14" s="11">
        <f t="shared" si="1"/>
        <v>1.2285172413183973</v>
      </c>
      <c r="F14" s="6"/>
      <c r="G14" s="45">
        <f t="shared" si="2"/>
        <v>459767855.9005388</v>
      </c>
      <c r="H14" s="41">
        <v>12</v>
      </c>
      <c r="I14" s="34">
        <f t="shared" si="3"/>
        <v>267318683.29751357</v>
      </c>
    </row>
    <row r="15" spans="1:13" ht="15.75" thickBot="1">
      <c r="A15" s="22">
        <v>1</v>
      </c>
      <c r="B15" s="33">
        <v>176765257.9000054</v>
      </c>
      <c r="C15" s="28">
        <f>B3/I3</f>
        <v>0.87676194174125743</v>
      </c>
      <c r="D15" s="10">
        <f>AVERAGE(D3:D14)</f>
        <v>0.78696498282033567</v>
      </c>
      <c r="E15" s="5"/>
      <c r="F15" s="5"/>
      <c r="G15" s="5"/>
      <c r="H15" s="5"/>
      <c r="I15" s="5"/>
    </row>
    <row r="16" spans="1:13" ht="30">
      <c r="A16" s="22">
        <v>2</v>
      </c>
      <c r="B16" s="33">
        <v>161196190.39999041</v>
      </c>
      <c r="C16" s="28">
        <f>B4/I4</f>
        <v>0.76364686939453008</v>
      </c>
      <c r="D16" s="5"/>
      <c r="E16" s="5"/>
      <c r="F16" s="5"/>
      <c r="G16" s="19" t="s">
        <v>12</v>
      </c>
      <c r="H16" s="20" t="s">
        <v>11</v>
      </c>
      <c r="I16" s="21" t="s">
        <v>13</v>
      </c>
    </row>
    <row r="17" spans="1:9">
      <c r="A17" s="22">
        <v>3</v>
      </c>
      <c r="B17" s="33">
        <v>214646804.40002251</v>
      </c>
      <c r="C17" s="28">
        <f>B5/I5</f>
        <v>0.83016101315638136</v>
      </c>
      <c r="D17" s="5"/>
      <c r="E17" s="5"/>
      <c r="F17" s="5"/>
      <c r="G17" s="22">
        <v>256798898</v>
      </c>
      <c r="H17" s="3">
        <f>G3</f>
        <v>172048704.25713578</v>
      </c>
      <c r="I17" s="23">
        <f>G17/H17</f>
        <v>1.4925941994669174</v>
      </c>
    </row>
    <row r="18" spans="1:9">
      <c r="A18" s="22">
        <v>4</v>
      </c>
      <c r="B18" s="33">
        <v>197257227.30001539</v>
      </c>
      <c r="C18" s="28">
        <f>B6/I6</f>
        <v>0.90889683662213461</v>
      </c>
      <c r="D18" s="5"/>
      <c r="E18" s="5"/>
      <c r="F18" s="5"/>
      <c r="G18" s="22">
        <v>232640416</v>
      </c>
      <c r="H18" s="3">
        <f>G4</f>
        <v>169243292.07464209</v>
      </c>
      <c r="I18" s="23">
        <f>G18/H18</f>
        <v>1.3745916493836436</v>
      </c>
    </row>
    <row r="19" spans="1:9">
      <c r="A19" s="22">
        <v>5</v>
      </c>
      <c r="B19" s="33">
        <v>216736893.10001329</v>
      </c>
      <c r="C19" s="28">
        <f>B7/I7</f>
        <v>0.64866540376579795</v>
      </c>
      <c r="D19" s="5"/>
      <c r="E19" s="5"/>
      <c r="F19" s="5"/>
      <c r="G19" s="22">
        <v>267994924</v>
      </c>
      <c r="H19" s="3">
        <f>G5</f>
        <v>205064874.6550681</v>
      </c>
      <c r="I19" s="23">
        <f>G19/H19</f>
        <v>1.3068787350870508</v>
      </c>
    </row>
    <row r="20" spans="1:9">
      <c r="A20" s="22">
        <v>6</v>
      </c>
      <c r="B20" s="33">
        <v>184434501.29999691</v>
      </c>
      <c r="C20" s="28">
        <f>B8/I8</f>
        <v>0.64163454887659721</v>
      </c>
      <c r="D20" s="5"/>
      <c r="E20" s="5"/>
      <c r="F20" s="5"/>
      <c r="G20" s="22">
        <v>262849522</v>
      </c>
      <c r="H20" s="3">
        <f>G6</f>
        <v>247593784.77259037</v>
      </c>
      <c r="I20" s="23">
        <f>G20/H20</f>
        <v>1.0616159942844352</v>
      </c>
    </row>
    <row r="21" spans="1:9">
      <c r="A21" s="22">
        <v>7</v>
      </c>
      <c r="B21" s="33">
        <v>186704442.3999995</v>
      </c>
      <c r="C21" s="28">
        <f>B9/I9</f>
        <v>0.57207891390872423</v>
      </c>
      <c r="D21" s="5"/>
      <c r="E21" s="5"/>
      <c r="F21" s="5"/>
      <c r="G21" s="22">
        <v>276933049</v>
      </c>
      <c r="H21" s="3">
        <f>G7</f>
        <v>193175437.66071901</v>
      </c>
      <c r="I21" s="23">
        <f>G21/H21</f>
        <v>1.4335831322737185</v>
      </c>
    </row>
    <row r="22" spans="1:9">
      <c r="A22" s="22">
        <v>8</v>
      </c>
      <c r="B22" s="33">
        <v>205751825.29999191</v>
      </c>
      <c r="C22" s="28">
        <f>B10/I10</f>
        <v>0.66242047765817924</v>
      </c>
      <c r="D22" s="5"/>
      <c r="E22" s="5"/>
      <c r="F22" s="5"/>
      <c r="G22" s="22">
        <v>251486085</v>
      </c>
      <c r="H22" s="3">
        <f>G8</f>
        <v>207374722.86901107</v>
      </c>
      <c r="I22" s="23">
        <f>G22/H22</f>
        <v>1.2127133023770309</v>
      </c>
    </row>
    <row r="23" spans="1:9">
      <c r="A23" s="22">
        <v>9</v>
      </c>
      <c r="B23" s="33">
        <v>211077971.30000761</v>
      </c>
      <c r="C23" s="28">
        <f>B11/I11</f>
        <v>0.67368332660699859</v>
      </c>
      <c r="D23" s="5"/>
      <c r="E23" s="5"/>
      <c r="F23" s="5"/>
      <c r="G23" s="22">
        <v>250559778</v>
      </c>
      <c r="H23" s="3">
        <f>G9</f>
        <v>199421381.3396678</v>
      </c>
      <c r="I23" s="23">
        <f>G23/H23</f>
        <v>1.2564338704144762</v>
      </c>
    </row>
    <row r="24" spans="1:9">
      <c r="A24" s="22">
        <v>10</v>
      </c>
      <c r="B24" s="33">
        <v>279645132.20004308</v>
      </c>
      <c r="C24" s="28">
        <f>B12/I12</f>
        <v>0.88582440339476776</v>
      </c>
      <c r="D24" s="5"/>
      <c r="E24" s="5"/>
      <c r="F24" s="5"/>
      <c r="G24" s="22">
        <v>261724749</v>
      </c>
      <c r="H24" s="3">
        <f>G10</f>
        <v>247734533.72891223</v>
      </c>
      <c r="I24" s="23">
        <f>G24/H24</f>
        <v>1.0564726082411942</v>
      </c>
    </row>
    <row r="25" spans="1:9">
      <c r="A25" s="22">
        <v>11</v>
      </c>
      <c r="B25" s="33">
        <v>325633496.30014771</v>
      </c>
      <c r="C25" s="28">
        <f>B13/I13</f>
        <v>1.0130060090100415</v>
      </c>
      <c r="D25" s="5"/>
      <c r="E25" s="5"/>
      <c r="F25" s="5"/>
      <c r="G25" s="22">
        <v>276675505</v>
      </c>
      <c r="H25" s="3">
        <f>G11</f>
        <v>269053580.45432997</v>
      </c>
      <c r="I25" s="23">
        <f>G25/H25</f>
        <v>1.0283286493820283</v>
      </c>
    </row>
    <row r="26" spans="1:9" ht="15.75" thickBot="1">
      <c r="A26" s="24">
        <v>12</v>
      </c>
      <c r="B26" s="34">
        <v>371307254.50021207</v>
      </c>
      <c r="C26" s="28">
        <f>B14/I14</f>
        <v>0.96680004970861866</v>
      </c>
      <c r="D26" s="5"/>
      <c r="E26" s="5"/>
      <c r="F26" s="5"/>
      <c r="G26" s="22">
        <v>287647539</v>
      </c>
      <c r="H26" s="3">
        <f>G12</f>
        <v>376271680.98234451</v>
      </c>
      <c r="I26" s="23">
        <f>G26/H26</f>
        <v>0.76446767997269782</v>
      </c>
    </row>
    <row r="27" spans="1:9">
      <c r="G27" s="22">
        <v>363102609</v>
      </c>
      <c r="H27" s="3">
        <f>G13</f>
        <v>456018004.83417946</v>
      </c>
      <c r="I27" s="23">
        <f>G27/H27</f>
        <v>0.79624621210303737</v>
      </c>
    </row>
    <row r="28" spans="1:9" ht="15.75" thickBot="1">
      <c r="E28" s="4"/>
      <c r="F28" s="4"/>
      <c r="G28" s="24">
        <v>422386052</v>
      </c>
      <c r="H28" s="25">
        <f>G14</f>
        <v>459767855.9005388</v>
      </c>
      <c r="I28" s="26">
        <f>G28/H28</f>
        <v>0.91869417702696998</v>
      </c>
    </row>
    <row r="29" spans="1:9">
      <c r="E29" s="4"/>
      <c r="F29" s="4"/>
      <c r="G29" s="4"/>
      <c r="H29" s="4"/>
      <c r="I29" s="13">
        <f>AVERAGE(I17:I28)</f>
        <v>1.1418850175010999</v>
      </c>
    </row>
    <row r="30" spans="1:9">
      <c r="E30" s="4"/>
      <c r="F30" s="4"/>
      <c r="G30" s="4"/>
      <c r="H30" s="4"/>
      <c r="I30" s="4"/>
    </row>
    <row r="31" spans="1:9">
      <c r="E31" s="4"/>
      <c r="F31" s="4"/>
      <c r="G31" s="4"/>
      <c r="H31" s="4"/>
      <c r="I31" s="4"/>
    </row>
    <row r="32" spans="1:9">
      <c r="E32" s="4"/>
      <c r="F32" s="4"/>
      <c r="G32" s="4"/>
      <c r="H32" s="4"/>
      <c r="I32" s="4"/>
    </row>
    <row r="33" spans="5:9">
      <c r="E33" s="4"/>
      <c r="F33" s="4"/>
      <c r="G33" s="4"/>
      <c r="H33" s="4"/>
      <c r="I33" s="4"/>
    </row>
    <row r="34" spans="5:9">
      <c r="E34" s="4"/>
      <c r="F34" s="4"/>
      <c r="G34" s="4"/>
      <c r="H34" s="4"/>
      <c r="I34" s="4"/>
    </row>
    <row r="35" spans="5:9">
      <c r="E35" s="4"/>
      <c r="F35" s="4"/>
      <c r="G35" s="4"/>
      <c r="H35" s="4"/>
      <c r="I35" s="4"/>
    </row>
    <row r="36" spans="5:9">
      <c r="E36" s="4"/>
      <c r="F36" s="4"/>
      <c r="G36" s="4"/>
      <c r="H36" s="4"/>
      <c r="I36" s="4"/>
    </row>
    <row r="37" spans="5:9">
      <c r="E37" s="4"/>
      <c r="F37" s="4"/>
      <c r="G37" s="4"/>
      <c r="H37" s="4"/>
      <c r="I37" s="4"/>
    </row>
    <row r="38" spans="5:9">
      <c r="E38" s="4"/>
      <c r="F38" s="4"/>
      <c r="G38" s="4"/>
      <c r="H38" s="4"/>
      <c r="I38" s="4"/>
    </row>
    <row r="39" spans="5:9">
      <c r="E39" s="4"/>
      <c r="F39" s="4"/>
      <c r="G39" s="4"/>
      <c r="H39" s="4"/>
      <c r="I39" s="4"/>
    </row>
    <row r="40" spans="5:9">
      <c r="G40" s="4"/>
      <c r="H40" s="4"/>
    </row>
  </sheetData>
  <mergeCells count="4">
    <mergeCell ref="A1:B1"/>
    <mergeCell ref="C1:E1"/>
    <mergeCell ref="H1:K1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Sheet1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Dmitry_Antonov</dc:creator>
  <cp:lastModifiedBy>HP</cp:lastModifiedBy>
  <cp:lastPrinted>2019-10-21T15:42:38Z</cp:lastPrinted>
  <dcterms:created xsi:type="dcterms:W3CDTF">2019-10-21T10:50:24Z</dcterms:created>
  <dcterms:modified xsi:type="dcterms:W3CDTF">2019-10-21T15:42:52Z</dcterms:modified>
</cp:coreProperties>
</file>