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Дмитрий\source\repos\SiAOD 6\SiAOD 6\"/>
    </mc:Choice>
  </mc:AlternateContent>
  <bookViews>
    <workbookView xWindow="0" yWindow="0" windowWidth="216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3" i="1"/>
  <c r="F12" i="1"/>
  <c r="F11" i="1"/>
  <c r="D14" i="1" l="1"/>
  <c r="E22" i="1" s="1"/>
  <c r="D13" i="1"/>
  <c r="O13" i="1" s="1"/>
  <c r="N20" i="1" s="1"/>
  <c r="D12" i="1"/>
  <c r="I12" i="1" s="1"/>
  <c r="H23" i="1" s="1"/>
  <c r="D11" i="1"/>
  <c r="O11" i="1" s="1"/>
  <c r="N21" i="1" s="1"/>
  <c r="L11" i="1" l="1"/>
  <c r="K21" i="1" s="1"/>
  <c r="L14" i="1"/>
  <c r="K22" i="1" s="1"/>
  <c r="O12" i="1"/>
  <c r="N23" i="1" s="1"/>
  <c r="L12" i="1"/>
  <c r="K23" i="1" s="1"/>
  <c r="L13" i="1"/>
  <c r="K20" i="1" s="1"/>
  <c r="I11" i="1"/>
  <c r="H21" i="1" s="1"/>
  <c r="O14" i="1"/>
  <c r="N22" i="1" s="1"/>
  <c r="I14" i="1"/>
  <c r="H22" i="1" s="1"/>
  <c r="I13" i="1"/>
  <c r="H20" i="1" s="1"/>
  <c r="E21" i="1"/>
  <c r="E23" i="1"/>
  <c r="E20" i="1"/>
  <c r="D10" i="1"/>
  <c r="D9" i="1"/>
  <c r="D8" i="1"/>
  <c r="D7" i="1"/>
  <c r="D4" i="1"/>
  <c r="F4" i="1" s="1"/>
  <c r="C23" i="1" s="1"/>
  <c r="D5" i="1"/>
  <c r="D6" i="1"/>
  <c r="D3" i="1"/>
  <c r="F8" i="1" l="1"/>
  <c r="D23" i="1" s="1"/>
  <c r="I8" i="1"/>
  <c r="G23" i="1" s="1"/>
  <c r="L8" i="1"/>
  <c r="J23" i="1" s="1"/>
  <c r="O8" i="1"/>
  <c r="M23" i="1" s="1"/>
  <c r="O4" i="1"/>
  <c r="L23" i="1" s="1"/>
  <c r="L4" i="1"/>
  <c r="I23" i="1" s="1"/>
  <c r="I4" i="1"/>
  <c r="F23" i="1" s="1"/>
  <c r="F7" i="1"/>
  <c r="D21" i="1" s="1"/>
  <c r="I7" i="1"/>
  <c r="G21" i="1" s="1"/>
  <c r="L7" i="1"/>
  <c r="J21" i="1" s="1"/>
  <c r="O7" i="1"/>
  <c r="M21" i="1" s="1"/>
  <c r="F10" i="1"/>
  <c r="D22" i="1" s="1"/>
  <c r="O10" i="1"/>
  <c r="M22" i="1" s="1"/>
  <c r="I10" i="1"/>
  <c r="G22" i="1" s="1"/>
  <c r="L10" i="1"/>
  <c r="J22" i="1" s="1"/>
  <c r="L3" i="1"/>
  <c r="I21" i="1" s="1"/>
  <c r="O3" i="1"/>
  <c r="L21" i="1" s="1"/>
  <c r="I3" i="1"/>
  <c r="F21" i="1" s="1"/>
  <c r="F3" i="1"/>
  <c r="C21" i="1" s="1"/>
  <c r="L6" i="1"/>
  <c r="I22" i="1" s="1"/>
  <c r="O6" i="1"/>
  <c r="L22" i="1" s="1"/>
  <c r="I6" i="1"/>
  <c r="F22" i="1" s="1"/>
  <c r="L5" i="1"/>
  <c r="I20" i="1" s="1"/>
  <c r="O5" i="1"/>
  <c r="L20" i="1" s="1"/>
  <c r="I5" i="1"/>
  <c r="F20" i="1" s="1"/>
  <c r="F9" i="1"/>
  <c r="D20" i="1" s="1"/>
  <c r="I9" i="1"/>
  <c r="G20" i="1" s="1"/>
  <c r="L9" i="1"/>
  <c r="J20" i="1" s="1"/>
  <c r="O9" i="1"/>
  <c r="M20" i="1" s="1"/>
  <c r="F6" i="1"/>
  <c r="C22" i="1" s="1"/>
  <c r="F5" i="1"/>
  <c r="C20" i="1" s="1"/>
</calcChain>
</file>

<file path=xl/sharedStrings.xml><?xml version="1.0" encoding="utf-8"?>
<sst xmlns="http://schemas.openxmlformats.org/spreadsheetml/2006/main" count="46" uniqueCount="29">
  <si>
    <t>№</t>
  </si>
  <si>
    <t>Число символов</t>
  </si>
  <si>
    <t>Искомая подстрока</t>
  </si>
  <si>
    <t>Длина подстроки</t>
  </si>
  <si>
    <t>Результат (найдена/ не найдена)</t>
  </si>
  <si>
    <t>f(C+M)</t>
  </si>
  <si>
    <t>Количество сдвигов подстроки Мф</t>
  </si>
  <si>
    <t>Сф+Мф</t>
  </si>
  <si>
    <t>молитвы</t>
  </si>
  <si>
    <t>Линейный поиск</t>
  </si>
  <si>
    <t>Время выполнения (мс)</t>
  </si>
  <si>
    <t>тсшеуа5г4р9щ57щар87ощ897рпи5ущ</t>
  </si>
  <si>
    <t>Количество посимвольных сравнений Сф</t>
  </si>
  <si>
    <t>подстрекало</t>
  </si>
  <si>
    <t>Калинкиным</t>
  </si>
  <si>
    <t>Все мы (а может быть, и вы) еще детьми, в школе читали этот величайший из дошедших до нас памятников древней литературы — «Расписание железных дорог».</t>
  </si>
  <si>
    <t>Вон он теперь отошел маленько, стоит, будто папироску свертывает... Как бы нам ему не дать? Как бы нам ее домой отправить, — подумайте-ка!</t>
  </si>
  <si>
    <t>Память его казалась священною для Маши; по крайней мере она берегла всё, что могло его напомнить: книги, им некогда прочитанные, его рисунки, ноты и стихи, им переписанные для нее.</t>
  </si>
  <si>
    <t>Вдали, Бог знает где, мелькал огонек в какой-то будке, которая казалась стоявшей на краю света. Веселость Акакия Акакиевича как-то здесь значительно уменьшилась.</t>
  </si>
  <si>
    <t>Поиск хэшированием*</t>
  </si>
  <si>
    <t>Теор1</t>
  </si>
  <si>
    <t>Теор2</t>
  </si>
  <si>
    <t>Теор не найдено</t>
  </si>
  <si>
    <t>Эмп1</t>
  </si>
  <si>
    <t>Эмп2</t>
  </si>
  <si>
    <t>Эмп не найдено</t>
  </si>
  <si>
    <t>Хэш</t>
  </si>
  <si>
    <t>Линейный</t>
  </si>
  <si>
    <t>*считается, что хэши были созданы заранее, и время на их генерацию равно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</si>
</sst>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3" borderId="1" xfId="0" applyFill="1" applyBorder="1"/>
    <xf numFmtId="0" fontId="0" fillId="2" borderId="9" xfId="0" applyFill="1" applyBorder="1"/>
    <xf numFmtId="0" fontId="0" fillId="2" borderId="2" xfId="0" applyFill="1" applyBorder="1"/>
    <xf numFmtId="49" fontId="0" fillId="2" borderId="2" xfId="0" applyNumberFormat="1" applyFill="1" applyBorder="1"/>
    <xf numFmtId="0" fontId="0" fillId="2" borderId="15" xfId="0" applyFill="1" applyBorder="1"/>
    <xf numFmtId="0" fontId="0" fillId="2" borderId="11" xfId="0" applyFill="1" applyBorder="1"/>
    <xf numFmtId="0" fontId="0" fillId="2" borderId="1" xfId="0" applyFill="1" applyBorder="1"/>
    <xf numFmtId="49" fontId="0" fillId="2" borderId="1" xfId="0" applyNumberFormat="1" applyFill="1" applyBorder="1"/>
    <xf numFmtId="0" fontId="0" fillId="2" borderId="6" xfId="0" applyFill="1" applyBorder="1"/>
    <xf numFmtId="0" fontId="0" fillId="2" borderId="7" xfId="0" applyFill="1" applyBorder="1"/>
    <xf numFmtId="49" fontId="0" fillId="2" borderId="7" xfId="0" applyNumberFormat="1" applyFill="1" applyBorder="1"/>
    <xf numFmtId="0" fontId="0" fillId="2" borderId="16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4" xfId="0" applyFill="1" applyBorder="1" applyAlignment="1">
      <alignment wrapText="1"/>
    </xf>
    <xf numFmtId="0" fontId="0" fillId="6" borderId="5" xfId="0" applyFill="1" applyBorder="1"/>
    <xf numFmtId="0" fontId="0" fillId="6" borderId="11" xfId="0" applyFill="1" applyBorder="1"/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0" fillId="6" borderId="2" xfId="0" applyFill="1" applyBorder="1"/>
    <xf numFmtId="0" fontId="0" fillId="6" borderId="12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7" xfId="0" applyFill="1" applyBorder="1" applyAlignment="1">
      <alignment wrapText="1"/>
    </xf>
    <xf numFmtId="0" fontId="0" fillId="6" borderId="17" xfId="0" applyFill="1" applyBorder="1"/>
    <xf numFmtId="0" fontId="0" fillId="6" borderId="8" xfId="0" applyFill="1" applyBorder="1"/>
    <xf numFmtId="0" fontId="0" fillId="7" borderId="9" xfId="0" applyFill="1" applyBorder="1"/>
    <xf numFmtId="0" fontId="0" fillId="7" borderId="2" xfId="0" applyFill="1" applyBorder="1"/>
    <xf numFmtId="0" fontId="0" fillId="7" borderId="2" xfId="0" applyFill="1" applyBorder="1" applyAlignment="1">
      <alignment wrapText="1"/>
    </xf>
    <xf numFmtId="0" fontId="0" fillId="7" borderId="10" xfId="0" applyFill="1" applyBorder="1"/>
    <xf numFmtId="0" fontId="0" fillId="7" borderId="11" xfId="0" applyFill="1" applyBorder="1"/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2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20" xfId="0" applyFill="1" applyBorder="1" applyAlignment="1">
      <alignment wrapText="1"/>
    </xf>
    <xf numFmtId="0" fontId="0" fillId="7" borderId="21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4" xfId="0" applyFill="1" applyBorder="1" applyAlignment="1">
      <alignment wrapText="1"/>
    </xf>
    <xf numFmtId="0" fontId="0" fillId="7" borderId="5" xfId="0" applyFill="1" applyBorder="1"/>
    <xf numFmtId="0" fontId="0" fillId="7" borderId="6" xfId="0" applyFill="1" applyBorder="1"/>
    <xf numFmtId="0" fontId="0" fillId="7" borderId="17" xfId="0" applyFill="1" applyBorder="1"/>
    <xf numFmtId="0" fontId="0" fillId="7" borderId="7" xfId="0" applyFill="1" applyBorder="1"/>
    <xf numFmtId="0" fontId="0" fillId="7" borderId="7" xfId="0" applyFill="1" applyBorder="1" applyAlignment="1">
      <alignment wrapText="1"/>
    </xf>
    <xf numFmtId="0" fontId="0" fillId="7" borderId="8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Поиск хэшированием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Теоретическая сложность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Лист1!$B$20:$B$23</c:f>
              <c:numCache>
                <c:formatCode>General</c:formatCode>
                <c:ptCount val="4"/>
                <c:pt idx="0">
                  <c:v>22488</c:v>
                </c:pt>
                <c:pt idx="1">
                  <c:v>29027</c:v>
                </c:pt>
                <c:pt idx="2">
                  <c:v>65177</c:v>
                </c:pt>
                <c:pt idx="3">
                  <c:v>173412</c:v>
                </c:pt>
              </c:numCache>
            </c:numRef>
          </c:cat>
          <c:val>
            <c:numRef>
              <c:f>Лист1!$E$20:$E$23</c:f>
              <c:numCache>
                <c:formatCode>General</c:formatCode>
                <c:ptCount val="4"/>
                <c:pt idx="0">
                  <c:v>22488</c:v>
                </c:pt>
                <c:pt idx="1">
                  <c:v>29027</c:v>
                </c:pt>
                <c:pt idx="2">
                  <c:v>65177</c:v>
                </c:pt>
                <c:pt idx="3">
                  <c:v>173412</c:v>
                </c:pt>
              </c:numCache>
            </c:numRef>
          </c:val>
          <c:smooth val="0"/>
        </c:ser>
        <c:ser>
          <c:idx val="1"/>
          <c:order val="1"/>
          <c:tx>
            <c:v>Эмпирическая сложность (малая подстрока)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Лист1!$B$20:$B$23</c:f>
              <c:numCache>
                <c:formatCode>General</c:formatCode>
                <c:ptCount val="4"/>
                <c:pt idx="0">
                  <c:v>22488</c:v>
                </c:pt>
                <c:pt idx="1">
                  <c:v>29027</c:v>
                </c:pt>
                <c:pt idx="2">
                  <c:v>65177</c:v>
                </c:pt>
                <c:pt idx="3">
                  <c:v>173412</c:v>
                </c:pt>
              </c:numCache>
            </c:numRef>
          </c:cat>
          <c:val>
            <c:numRef>
              <c:f>Лист1!$F$20:$F$23</c:f>
              <c:numCache>
                <c:formatCode>General</c:formatCode>
                <c:ptCount val="4"/>
                <c:pt idx="0">
                  <c:v>16944</c:v>
                </c:pt>
                <c:pt idx="1">
                  <c:v>13672</c:v>
                </c:pt>
                <c:pt idx="2">
                  <c:v>58453</c:v>
                </c:pt>
                <c:pt idx="3">
                  <c:v>79543</c:v>
                </c:pt>
              </c:numCache>
            </c:numRef>
          </c:val>
          <c:smooth val="0"/>
        </c:ser>
        <c:ser>
          <c:idx val="2"/>
          <c:order val="2"/>
          <c:tx>
            <c:v>Эмпирическая сложность (большая подстрока)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Лист1!$B$20:$B$23</c:f>
              <c:numCache>
                <c:formatCode>General</c:formatCode>
                <c:ptCount val="4"/>
                <c:pt idx="0">
                  <c:v>22488</c:v>
                </c:pt>
                <c:pt idx="1">
                  <c:v>29027</c:v>
                </c:pt>
                <c:pt idx="2">
                  <c:v>65177</c:v>
                </c:pt>
                <c:pt idx="3">
                  <c:v>173412</c:v>
                </c:pt>
              </c:numCache>
            </c:numRef>
          </c:cat>
          <c:val>
            <c:numRef>
              <c:f>Лист1!$G$20:$G$23</c:f>
              <c:numCache>
                <c:formatCode>General</c:formatCode>
                <c:ptCount val="4"/>
                <c:pt idx="0">
                  <c:v>17090</c:v>
                </c:pt>
                <c:pt idx="1">
                  <c:v>15436</c:v>
                </c:pt>
                <c:pt idx="2">
                  <c:v>43450</c:v>
                </c:pt>
                <c:pt idx="3">
                  <c:v>114229</c:v>
                </c:pt>
              </c:numCache>
            </c:numRef>
          </c:val>
          <c:smooth val="0"/>
        </c:ser>
        <c:ser>
          <c:idx val="3"/>
          <c:order val="3"/>
          <c:tx>
            <c:v>Эмпирическая сложность (строка не найдена)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Лист1!$B$20:$B$23</c:f>
              <c:numCache>
                <c:formatCode>General</c:formatCode>
                <c:ptCount val="4"/>
                <c:pt idx="0">
                  <c:v>22488</c:v>
                </c:pt>
                <c:pt idx="1">
                  <c:v>29027</c:v>
                </c:pt>
                <c:pt idx="2">
                  <c:v>65177</c:v>
                </c:pt>
                <c:pt idx="3">
                  <c:v>173412</c:v>
                </c:pt>
              </c:numCache>
            </c:numRef>
          </c:cat>
          <c:val>
            <c:numRef>
              <c:f>Лист1!$H$20:$H$23</c:f>
              <c:numCache>
                <c:formatCode>General</c:formatCode>
                <c:ptCount val="4"/>
                <c:pt idx="0">
                  <c:v>22459</c:v>
                </c:pt>
                <c:pt idx="1">
                  <c:v>28998</c:v>
                </c:pt>
                <c:pt idx="2">
                  <c:v>65148</c:v>
                </c:pt>
                <c:pt idx="3">
                  <c:v>173383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94648"/>
        <c:axId val="163292296"/>
      </c:lineChart>
      <c:catAx>
        <c:axId val="16329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292296"/>
        <c:crosses val="autoZero"/>
        <c:auto val="1"/>
        <c:lblAlgn val="ctr"/>
        <c:lblOffset val="100"/>
        <c:noMultiLvlLbl val="0"/>
      </c:catAx>
      <c:valAx>
        <c:axId val="16329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29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Линейный</a:t>
            </a:r>
            <a:r>
              <a:rPr lang="ru-RU" baseline="0"/>
              <a:t> поиск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Теоретическая сложность (малая подстрока)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Лист1!$B$20:$B$23</c:f>
              <c:numCache>
                <c:formatCode>General</c:formatCode>
                <c:ptCount val="4"/>
                <c:pt idx="0">
                  <c:v>22488</c:v>
                </c:pt>
                <c:pt idx="1">
                  <c:v>29027</c:v>
                </c:pt>
                <c:pt idx="2">
                  <c:v>65177</c:v>
                </c:pt>
                <c:pt idx="3">
                  <c:v>173412</c:v>
                </c:pt>
              </c:numCache>
            </c:numRef>
          </c:cat>
          <c:val>
            <c:numRef>
              <c:f>Лист1!$I$20:$I$23</c:f>
              <c:numCache>
                <c:formatCode>General</c:formatCode>
                <c:ptCount val="4"/>
                <c:pt idx="0">
                  <c:v>247247</c:v>
                </c:pt>
                <c:pt idx="1">
                  <c:v>203147</c:v>
                </c:pt>
                <c:pt idx="2">
                  <c:v>651670</c:v>
                </c:pt>
                <c:pt idx="3">
                  <c:v>1213835</c:v>
                </c:pt>
              </c:numCache>
            </c:numRef>
          </c:val>
          <c:smooth val="0"/>
        </c:ser>
        <c:ser>
          <c:idx val="1"/>
          <c:order val="1"/>
          <c:tx>
            <c:v>Теоретическая сложность (большая подстрока)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Лист1!$B$20:$B$23</c:f>
              <c:numCache>
                <c:formatCode>General</c:formatCode>
                <c:ptCount val="4"/>
                <c:pt idx="0">
                  <c:v>22488</c:v>
                </c:pt>
                <c:pt idx="1">
                  <c:v>29027</c:v>
                </c:pt>
                <c:pt idx="2">
                  <c:v>65177</c:v>
                </c:pt>
                <c:pt idx="3">
                  <c:v>173412</c:v>
                </c:pt>
              </c:numCache>
            </c:numRef>
          </c:cat>
          <c:val>
            <c:numRef>
              <c:f>Лист1!$J$20:$J$23</c:f>
              <c:numCache>
                <c:formatCode>General</c:formatCode>
                <c:ptCount val="4"/>
                <c:pt idx="0">
                  <c:v>4015440</c:v>
                </c:pt>
                <c:pt idx="1">
                  <c:v>4331550</c:v>
                </c:pt>
                <c:pt idx="2">
                  <c:v>10467576</c:v>
                </c:pt>
                <c:pt idx="3">
                  <c:v>23911812</c:v>
                </c:pt>
              </c:numCache>
            </c:numRef>
          </c:val>
          <c:smooth val="0"/>
        </c:ser>
        <c:ser>
          <c:idx val="2"/>
          <c:order val="2"/>
          <c:tx>
            <c:v>Теоретическая сложность (строка не найдена)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Лист1!$B$20:$B$23</c:f>
              <c:numCache>
                <c:formatCode>General</c:formatCode>
                <c:ptCount val="4"/>
                <c:pt idx="0">
                  <c:v>22488</c:v>
                </c:pt>
                <c:pt idx="1">
                  <c:v>29027</c:v>
                </c:pt>
                <c:pt idx="2">
                  <c:v>65177</c:v>
                </c:pt>
                <c:pt idx="3">
                  <c:v>173412</c:v>
                </c:pt>
              </c:numCache>
            </c:numRef>
          </c:cat>
          <c:val>
            <c:numRef>
              <c:f>Лист1!$K$20:$K$23</c:f>
              <c:numCache>
                <c:formatCode>General</c:formatCode>
                <c:ptCount val="4"/>
                <c:pt idx="0">
                  <c:v>673740</c:v>
                </c:pt>
                <c:pt idx="1">
                  <c:v>869910</c:v>
                </c:pt>
                <c:pt idx="2">
                  <c:v>1954410</c:v>
                </c:pt>
                <c:pt idx="3">
                  <c:v>5201460</c:v>
                </c:pt>
              </c:numCache>
            </c:numRef>
          </c:val>
          <c:smooth val="0"/>
        </c:ser>
        <c:ser>
          <c:idx val="3"/>
          <c:order val="3"/>
          <c:tx>
            <c:v>Эмпирическая сложность (малая подстрока)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Лист1!$B$20:$B$23</c:f>
              <c:numCache>
                <c:formatCode>General</c:formatCode>
                <c:ptCount val="4"/>
                <c:pt idx="0">
                  <c:v>22488</c:v>
                </c:pt>
                <c:pt idx="1">
                  <c:v>29027</c:v>
                </c:pt>
                <c:pt idx="2">
                  <c:v>65177</c:v>
                </c:pt>
                <c:pt idx="3">
                  <c:v>173412</c:v>
                </c:pt>
              </c:numCache>
            </c:numRef>
          </c:cat>
          <c:val>
            <c:numRef>
              <c:f>Лист1!$L$20:$L$23</c:f>
              <c:numCache>
                <c:formatCode>General</c:formatCode>
                <c:ptCount val="4"/>
                <c:pt idx="0">
                  <c:v>199152</c:v>
                </c:pt>
                <c:pt idx="1">
                  <c:v>106752</c:v>
                </c:pt>
                <c:pt idx="2">
                  <c:v>641652</c:v>
                </c:pt>
                <c:pt idx="3">
                  <c:v>622776</c:v>
                </c:pt>
              </c:numCache>
            </c:numRef>
          </c:val>
          <c:smooth val="0"/>
        </c:ser>
        <c:ser>
          <c:idx val="4"/>
          <c:order val="4"/>
          <c:tx>
            <c:v>Эмпирическая сложность (большая подстрока)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Лист1!$B$20:$B$23</c:f>
              <c:numCache>
                <c:formatCode>General</c:formatCode>
                <c:ptCount val="4"/>
                <c:pt idx="0">
                  <c:v>22488</c:v>
                </c:pt>
                <c:pt idx="1">
                  <c:v>29027</c:v>
                </c:pt>
                <c:pt idx="2">
                  <c:v>65177</c:v>
                </c:pt>
                <c:pt idx="3">
                  <c:v>173412</c:v>
                </c:pt>
              </c:numCache>
            </c:numRef>
          </c:cat>
          <c:val>
            <c:numRef>
              <c:f>Лист1!$M$20:$M$23</c:f>
              <c:numCache>
                <c:formatCode>General</c:formatCode>
                <c:ptCount val="4"/>
                <c:pt idx="0">
                  <c:v>2470831</c:v>
                </c:pt>
                <c:pt idx="1">
                  <c:v>2034423</c:v>
                </c:pt>
                <c:pt idx="2">
                  <c:v>6382800</c:v>
                </c:pt>
                <c:pt idx="3">
                  <c:v>13366101</c:v>
                </c:pt>
              </c:numCache>
            </c:numRef>
          </c:val>
          <c:smooth val="0"/>
        </c:ser>
        <c:ser>
          <c:idx val="5"/>
          <c:order val="5"/>
          <c:tx>
            <c:v>Эмпирическая сложность (строка не найдена)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Лист1!$B$20:$B$23</c:f>
              <c:numCache>
                <c:formatCode>General</c:formatCode>
                <c:ptCount val="4"/>
                <c:pt idx="0">
                  <c:v>22488</c:v>
                </c:pt>
                <c:pt idx="1">
                  <c:v>29027</c:v>
                </c:pt>
                <c:pt idx="2">
                  <c:v>65177</c:v>
                </c:pt>
                <c:pt idx="3">
                  <c:v>173412</c:v>
                </c:pt>
              </c:numCache>
            </c:numRef>
          </c:cat>
          <c:val>
            <c:numRef>
              <c:f>Лист1!$N$20:$N$23</c:f>
              <c:numCache>
                <c:formatCode>General</c:formatCode>
                <c:ptCount val="4"/>
                <c:pt idx="0">
                  <c:v>696229</c:v>
                </c:pt>
                <c:pt idx="1">
                  <c:v>898938</c:v>
                </c:pt>
                <c:pt idx="2">
                  <c:v>2019588</c:v>
                </c:pt>
                <c:pt idx="3">
                  <c:v>5374873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92688"/>
        <c:axId val="163293080"/>
      </c:lineChart>
      <c:catAx>
        <c:axId val="16329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293080"/>
        <c:crosses val="autoZero"/>
        <c:auto val="1"/>
        <c:lblAlgn val="ctr"/>
        <c:lblOffset val="100"/>
        <c:noMultiLvlLbl val="0"/>
      </c:catAx>
      <c:valAx>
        <c:axId val="16329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29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23</xdr:row>
      <xdr:rowOff>23811</xdr:rowOff>
    </xdr:from>
    <xdr:to>
      <xdr:col>7</xdr:col>
      <xdr:colOff>1428750</xdr:colOff>
      <xdr:row>42</xdr:row>
      <xdr:rowOff>85724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28575</xdr:rowOff>
    </xdr:from>
    <xdr:to>
      <xdr:col>15</xdr:col>
      <xdr:colOff>95250</xdr:colOff>
      <xdr:row>42</xdr:row>
      <xdr:rowOff>90488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I16" sqref="I16"/>
    </sheetView>
  </sheetViews>
  <sheetFormatPr defaultRowHeight="15" x14ac:dyDescent="0.25"/>
  <cols>
    <col min="2" max="2" width="16.140625" customWidth="1"/>
    <col min="3" max="3" width="18.42578125" customWidth="1"/>
    <col min="4" max="4" width="16.5703125" customWidth="1"/>
    <col min="5" max="5" width="20.42578125" customWidth="1"/>
    <col min="7" max="7" width="22" customWidth="1"/>
    <col min="8" max="8" width="22" style="1" customWidth="1"/>
    <col min="10" max="10" width="15" customWidth="1"/>
    <col min="11" max="11" width="20.42578125" customWidth="1"/>
    <col min="13" max="13" width="22" customWidth="1"/>
    <col min="14" max="14" width="22" style="1" customWidth="1"/>
    <col min="16" max="16" width="15" customWidth="1"/>
  </cols>
  <sheetData>
    <row r="1" spans="1:16" s="2" customFormat="1" ht="30" customHeight="1" x14ac:dyDescent="0.25">
      <c r="A1" s="66" t="s">
        <v>0</v>
      </c>
      <c r="B1" s="68" t="s">
        <v>1</v>
      </c>
      <c r="C1" s="68" t="s">
        <v>2</v>
      </c>
      <c r="D1" s="70" t="s">
        <v>3</v>
      </c>
      <c r="E1" s="72" t="s">
        <v>19</v>
      </c>
      <c r="F1" s="73"/>
      <c r="G1" s="73"/>
      <c r="H1" s="73"/>
      <c r="I1" s="73"/>
      <c r="J1" s="74"/>
      <c r="K1" s="63" t="s">
        <v>9</v>
      </c>
      <c r="L1" s="64"/>
      <c r="M1" s="64"/>
      <c r="N1" s="64"/>
      <c r="O1" s="64"/>
      <c r="P1" s="65"/>
    </row>
    <row r="2" spans="1:16" ht="45.75" thickBot="1" x14ac:dyDescent="0.3">
      <c r="A2" s="67"/>
      <c r="B2" s="69"/>
      <c r="C2" s="69"/>
      <c r="D2" s="71"/>
      <c r="E2" s="9" t="s">
        <v>4</v>
      </c>
      <c r="F2" s="10" t="s">
        <v>5</v>
      </c>
      <c r="G2" s="11" t="s">
        <v>12</v>
      </c>
      <c r="H2" s="11" t="s">
        <v>6</v>
      </c>
      <c r="I2" s="10" t="s">
        <v>7</v>
      </c>
      <c r="J2" s="12" t="s">
        <v>10</v>
      </c>
      <c r="K2" s="5" t="s">
        <v>4</v>
      </c>
      <c r="L2" s="6" t="s">
        <v>5</v>
      </c>
      <c r="M2" s="7" t="s">
        <v>12</v>
      </c>
      <c r="N2" s="7" t="s">
        <v>6</v>
      </c>
      <c r="O2" s="6" t="s">
        <v>7</v>
      </c>
      <c r="P2" s="8" t="s">
        <v>10</v>
      </c>
    </row>
    <row r="3" spans="1:16" x14ac:dyDescent="0.25">
      <c r="A3" s="14">
        <v>1</v>
      </c>
      <c r="B3" s="15">
        <v>29027</v>
      </c>
      <c r="C3" s="16" t="s">
        <v>8</v>
      </c>
      <c r="D3" s="17">
        <f>LEN(C3)</f>
        <v>7</v>
      </c>
      <c r="E3" s="25">
        <v>1</v>
      </c>
      <c r="F3" s="26">
        <f>B3-D3</f>
        <v>29020</v>
      </c>
      <c r="G3" s="26">
        <v>41</v>
      </c>
      <c r="H3" s="27">
        <v>41</v>
      </c>
      <c r="I3" s="26">
        <f t="shared" ref="I3:I14" si="0">G3*D3+H3+M3</f>
        <v>13672</v>
      </c>
      <c r="J3" s="28">
        <v>7.1999999999999995E-2</v>
      </c>
      <c r="K3" s="39">
        <v>1</v>
      </c>
      <c r="L3" s="40">
        <f>(B3-D3+1)*D3</f>
        <v>203147</v>
      </c>
      <c r="M3" s="40">
        <v>13344</v>
      </c>
      <c r="N3" s="41">
        <v>13344</v>
      </c>
      <c r="O3" s="40">
        <f>M3*D3+N3</f>
        <v>106752</v>
      </c>
      <c r="P3" s="42">
        <v>16</v>
      </c>
    </row>
    <row r="4" spans="1:16" x14ac:dyDescent="0.25">
      <c r="A4" s="18">
        <v>2</v>
      </c>
      <c r="B4" s="19">
        <v>173412</v>
      </c>
      <c r="C4" s="20" t="s">
        <v>8</v>
      </c>
      <c r="D4" s="17">
        <f>LEN(C4)</f>
        <v>7</v>
      </c>
      <c r="E4" s="29">
        <v>1</v>
      </c>
      <c r="F4" s="30">
        <f t="shared" ref="F4:F10" si="1">B4-D4</f>
        <v>173405</v>
      </c>
      <c r="G4" s="30">
        <v>212</v>
      </c>
      <c r="H4" s="31">
        <v>212</v>
      </c>
      <c r="I4" s="32">
        <f t="shared" si="0"/>
        <v>79543</v>
      </c>
      <c r="J4" s="33">
        <v>0.32300000000000001</v>
      </c>
      <c r="K4" s="43">
        <v>1</v>
      </c>
      <c r="L4" s="40">
        <f t="shared" ref="L4:L10" si="2">(B4-D4)*D4</f>
        <v>1213835</v>
      </c>
      <c r="M4" s="44">
        <v>77847</v>
      </c>
      <c r="N4" s="45">
        <v>77847</v>
      </c>
      <c r="O4" s="40">
        <f t="shared" ref="O4:O14" si="3">M4*D4+N4</f>
        <v>622776</v>
      </c>
      <c r="P4" s="46">
        <v>97</v>
      </c>
    </row>
    <row r="5" spans="1:16" x14ac:dyDescent="0.25">
      <c r="A5" s="18">
        <v>3</v>
      </c>
      <c r="B5" s="19">
        <v>22488</v>
      </c>
      <c r="C5" s="20" t="s">
        <v>13</v>
      </c>
      <c r="D5" s="17">
        <f>LEN(C5)</f>
        <v>11</v>
      </c>
      <c r="E5" s="29">
        <v>1</v>
      </c>
      <c r="F5" s="30">
        <f t="shared" si="1"/>
        <v>22477</v>
      </c>
      <c r="G5" s="30">
        <v>29</v>
      </c>
      <c r="H5" s="31">
        <v>29</v>
      </c>
      <c r="I5" s="32">
        <f t="shared" si="0"/>
        <v>16944</v>
      </c>
      <c r="J5" s="33">
        <v>6.5000000000000002E-2</v>
      </c>
      <c r="K5" s="43">
        <v>1</v>
      </c>
      <c r="L5" s="40">
        <f t="shared" si="2"/>
        <v>247247</v>
      </c>
      <c r="M5" s="44">
        <v>16596</v>
      </c>
      <c r="N5" s="45">
        <v>16596</v>
      </c>
      <c r="O5" s="40">
        <f t="shared" si="3"/>
        <v>199152</v>
      </c>
      <c r="P5" s="46">
        <v>28</v>
      </c>
    </row>
    <row r="6" spans="1:16" ht="15.75" thickBot="1" x14ac:dyDescent="0.3">
      <c r="A6" s="21">
        <v>4</v>
      </c>
      <c r="B6" s="22">
        <v>65177</v>
      </c>
      <c r="C6" s="23" t="s">
        <v>14</v>
      </c>
      <c r="D6" s="24">
        <f>LEN(C6)</f>
        <v>10</v>
      </c>
      <c r="E6" s="34">
        <v>1</v>
      </c>
      <c r="F6" s="35">
        <f t="shared" si="1"/>
        <v>65167</v>
      </c>
      <c r="G6" s="35">
        <v>11</v>
      </c>
      <c r="H6" s="36">
        <v>11</v>
      </c>
      <c r="I6" s="37">
        <f t="shared" si="0"/>
        <v>58453</v>
      </c>
      <c r="J6" s="38">
        <v>6.5000000000000002E-2</v>
      </c>
      <c r="K6" s="47">
        <v>1</v>
      </c>
      <c r="L6" s="48">
        <f t="shared" si="2"/>
        <v>651670</v>
      </c>
      <c r="M6" s="49">
        <v>58332</v>
      </c>
      <c r="N6" s="50">
        <v>58332</v>
      </c>
      <c r="O6" s="48">
        <f t="shared" si="3"/>
        <v>641652</v>
      </c>
      <c r="P6" s="51">
        <v>92</v>
      </c>
    </row>
    <row r="7" spans="1:16" x14ac:dyDescent="0.25">
      <c r="A7" s="14">
        <v>5</v>
      </c>
      <c r="B7" s="15">
        <v>29027</v>
      </c>
      <c r="C7" s="16" t="s">
        <v>15</v>
      </c>
      <c r="D7" s="17">
        <f t="shared" ref="D7:D10" si="4">LEN(C7)</f>
        <v>150</v>
      </c>
      <c r="E7" s="25">
        <v>1</v>
      </c>
      <c r="F7" s="26">
        <f t="shared" si="1"/>
        <v>28877</v>
      </c>
      <c r="G7" s="26">
        <v>13</v>
      </c>
      <c r="H7" s="27">
        <v>13</v>
      </c>
      <c r="I7" s="26">
        <f t="shared" si="0"/>
        <v>15436</v>
      </c>
      <c r="J7" s="28">
        <v>0.314</v>
      </c>
      <c r="K7" s="52">
        <v>1</v>
      </c>
      <c r="L7" s="53">
        <f t="shared" si="2"/>
        <v>4331550</v>
      </c>
      <c r="M7" s="53">
        <v>13473</v>
      </c>
      <c r="N7" s="54">
        <v>13473</v>
      </c>
      <c r="O7" s="53">
        <f t="shared" si="3"/>
        <v>2034423</v>
      </c>
      <c r="P7" s="55">
        <v>294</v>
      </c>
    </row>
    <row r="8" spans="1:16" x14ac:dyDescent="0.25">
      <c r="A8" s="18">
        <v>6</v>
      </c>
      <c r="B8" s="19">
        <v>173412</v>
      </c>
      <c r="C8" s="20" t="s">
        <v>16</v>
      </c>
      <c r="D8" s="17">
        <f t="shared" si="4"/>
        <v>138</v>
      </c>
      <c r="E8" s="29">
        <v>1</v>
      </c>
      <c r="F8" s="32">
        <f t="shared" si="1"/>
        <v>173274</v>
      </c>
      <c r="G8" s="30">
        <v>130</v>
      </c>
      <c r="H8" s="31">
        <v>130</v>
      </c>
      <c r="I8" s="32">
        <f t="shared" si="0"/>
        <v>114229</v>
      </c>
      <c r="J8" s="33">
        <v>2.6139999999999999</v>
      </c>
      <c r="K8" s="43">
        <v>1</v>
      </c>
      <c r="L8" s="40">
        <f t="shared" si="2"/>
        <v>23911812</v>
      </c>
      <c r="M8" s="44">
        <v>96159</v>
      </c>
      <c r="N8" s="45">
        <v>96159</v>
      </c>
      <c r="O8" s="40">
        <f t="shared" si="3"/>
        <v>13366101</v>
      </c>
      <c r="P8" s="46">
        <v>1945</v>
      </c>
    </row>
    <row r="9" spans="1:16" x14ac:dyDescent="0.25">
      <c r="A9" s="18">
        <v>7</v>
      </c>
      <c r="B9" s="19">
        <v>22488</v>
      </c>
      <c r="C9" s="20" t="s">
        <v>17</v>
      </c>
      <c r="D9" s="17">
        <f t="shared" si="4"/>
        <v>180</v>
      </c>
      <c r="E9" s="29">
        <v>1</v>
      </c>
      <c r="F9" s="32">
        <f t="shared" si="1"/>
        <v>22308</v>
      </c>
      <c r="G9" s="30">
        <v>19</v>
      </c>
      <c r="H9" s="31">
        <v>19</v>
      </c>
      <c r="I9" s="32">
        <f t="shared" si="0"/>
        <v>17090</v>
      </c>
      <c r="J9" s="33">
        <v>0.53400000000000003</v>
      </c>
      <c r="K9" s="43">
        <v>1</v>
      </c>
      <c r="L9" s="40">
        <f t="shared" si="2"/>
        <v>4015440</v>
      </c>
      <c r="M9" s="44">
        <v>13651</v>
      </c>
      <c r="N9" s="45">
        <v>13651</v>
      </c>
      <c r="O9" s="40">
        <f t="shared" si="3"/>
        <v>2470831</v>
      </c>
      <c r="P9" s="46">
        <v>364</v>
      </c>
    </row>
    <row r="10" spans="1:16" ht="15.75" thickBot="1" x14ac:dyDescent="0.3">
      <c r="A10" s="21">
        <v>8</v>
      </c>
      <c r="B10" s="22">
        <v>65177</v>
      </c>
      <c r="C10" s="23" t="s">
        <v>18</v>
      </c>
      <c r="D10" s="24">
        <f t="shared" si="4"/>
        <v>161</v>
      </c>
      <c r="E10" s="34">
        <v>1</v>
      </c>
      <c r="F10" s="37">
        <f t="shared" si="1"/>
        <v>65016</v>
      </c>
      <c r="G10" s="35">
        <v>25</v>
      </c>
      <c r="H10" s="36">
        <v>25</v>
      </c>
      <c r="I10" s="37">
        <f t="shared" si="0"/>
        <v>43450</v>
      </c>
      <c r="J10" s="38">
        <v>0.64100000000000001</v>
      </c>
      <c r="K10" s="56">
        <v>1</v>
      </c>
      <c r="L10" s="57">
        <f t="shared" si="2"/>
        <v>10467576</v>
      </c>
      <c r="M10" s="58">
        <v>39400</v>
      </c>
      <c r="N10" s="59">
        <v>39400</v>
      </c>
      <c r="O10" s="57">
        <f t="shared" si="3"/>
        <v>6382800</v>
      </c>
      <c r="P10" s="60">
        <v>925</v>
      </c>
    </row>
    <row r="11" spans="1:16" x14ac:dyDescent="0.25">
      <c r="A11" s="14">
        <v>9</v>
      </c>
      <c r="B11" s="15">
        <v>29027</v>
      </c>
      <c r="C11" s="16" t="s">
        <v>11</v>
      </c>
      <c r="D11" s="17">
        <f t="shared" ref="D11:D14" si="5">LEN(C11)</f>
        <v>30</v>
      </c>
      <c r="E11" s="25">
        <v>0</v>
      </c>
      <c r="F11" s="26">
        <f>B11</f>
        <v>29027</v>
      </c>
      <c r="G11" s="26">
        <v>0</v>
      </c>
      <c r="H11" s="27">
        <v>0</v>
      </c>
      <c r="I11" s="26">
        <f t="shared" si="0"/>
        <v>28998</v>
      </c>
      <c r="J11" s="28">
        <v>2.5000000000000001E-2</v>
      </c>
      <c r="K11" s="39">
        <v>0</v>
      </c>
      <c r="L11" s="40">
        <f t="shared" ref="L11:L14" si="6">(B11-D11)*D11</f>
        <v>869910</v>
      </c>
      <c r="M11" s="40">
        <v>28998</v>
      </c>
      <c r="N11" s="41">
        <v>28998</v>
      </c>
      <c r="O11" s="40">
        <f t="shared" si="3"/>
        <v>898938</v>
      </c>
      <c r="P11" s="42">
        <v>132</v>
      </c>
    </row>
    <row r="12" spans="1:16" x14ac:dyDescent="0.25">
      <c r="A12" s="18">
        <v>10</v>
      </c>
      <c r="B12" s="19">
        <v>173412</v>
      </c>
      <c r="C12" s="20" t="s">
        <v>11</v>
      </c>
      <c r="D12" s="17">
        <f t="shared" si="5"/>
        <v>30</v>
      </c>
      <c r="E12" s="29">
        <v>0</v>
      </c>
      <c r="F12" s="32">
        <f>B12</f>
        <v>173412</v>
      </c>
      <c r="G12" s="30">
        <v>0</v>
      </c>
      <c r="H12" s="31">
        <v>0</v>
      </c>
      <c r="I12" s="32">
        <f t="shared" si="0"/>
        <v>173383</v>
      </c>
      <c r="J12" s="33">
        <v>0.10100000000000001</v>
      </c>
      <c r="K12" s="43">
        <v>0</v>
      </c>
      <c r="L12" s="40">
        <f>(B12-D12)*D12</f>
        <v>5201460</v>
      </c>
      <c r="M12" s="44">
        <v>173383</v>
      </c>
      <c r="N12" s="45">
        <v>173383</v>
      </c>
      <c r="O12" s="40">
        <f>M12*D12+N12</f>
        <v>5374873</v>
      </c>
      <c r="P12" s="46">
        <v>797</v>
      </c>
    </row>
    <row r="13" spans="1:16" x14ac:dyDescent="0.25">
      <c r="A13" s="18">
        <v>11</v>
      </c>
      <c r="B13" s="19">
        <v>22488</v>
      </c>
      <c r="C13" s="20" t="s">
        <v>11</v>
      </c>
      <c r="D13" s="17">
        <f t="shared" si="5"/>
        <v>30</v>
      </c>
      <c r="E13" s="29">
        <v>0</v>
      </c>
      <c r="F13" s="32">
        <f>B13</f>
        <v>22488</v>
      </c>
      <c r="G13" s="30">
        <v>0</v>
      </c>
      <c r="H13" s="31">
        <v>0</v>
      </c>
      <c r="I13" s="32">
        <f t="shared" si="0"/>
        <v>22459</v>
      </c>
      <c r="J13" s="33">
        <v>1.9E-2</v>
      </c>
      <c r="K13" s="43">
        <v>0</v>
      </c>
      <c r="L13" s="40">
        <f t="shared" si="6"/>
        <v>673740</v>
      </c>
      <c r="M13" s="44">
        <v>22459</v>
      </c>
      <c r="N13" s="45">
        <v>22459</v>
      </c>
      <c r="O13" s="40">
        <f t="shared" si="3"/>
        <v>696229</v>
      </c>
      <c r="P13" s="46">
        <v>101</v>
      </c>
    </row>
    <row r="14" spans="1:16" ht="15.75" thickBot="1" x14ac:dyDescent="0.3">
      <c r="A14" s="21">
        <v>12</v>
      </c>
      <c r="B14" s="22">
        <v>65177</v>
      </c>
      <c r="C14" s="23" t="s">
        <v>11</v>
      </c>
      <c r="D14" s="24">
        <f t="shared" si="5"/>
        <v>30</v>
      </c>
      <c r="E14" s="34">
        <v>0</v>
      </c>
      <c r="F14" s="37">
        <f>B14</f>
        <v>65177</v>
      </c>
      <c r="G14" s="35">
        <v>0</v>
      </c>
      <c r="H14" s="36">
        <v>0</v>
      </c>
      <c r="I14" s="37">
        <f t="shared" si="0"/>
        <v>65148</v>
      </c>
      <c r="J14" s="38">
        <v>4.9000000000000002E-2</v>
      </c>
      <c r="K14" s="56">
        <v>0</v>
      </c>
      <c r="L14" s="57">
        <f t="shared" si="6"/>
        <v>1954410</v>
      </c>
      <c r="M14" s="58">
        <v>65148</v>
      </c>
      <c r="N14" s="59">
        <v>65148</v>
      </c>
      <c r="O14" s="57">
        <f t="shared" si="3"/>
        <v>2019588</v>
      </c>
      <c r="P14" s="60">
        <v>298</v>
      </c>
    </row>
    <row r="16" spans="1:16" x14ac:dyDescent="0.25">
      <c r="E16" t="s">
        <v>28</v>
      </c>
    </row>
    <row r="18" spans="2:14" x14ac:dyDescent="0.25">
      <c r="B18" s="62" t="s">
        <v>1</v>
      </c>
      <c r="C18" s="61" t="s">
        <v>26</v>
      </c>
      <c r="D18" s="61"/>
      <c r="E18" s="61"/>
      <c r="F18" s="61"/>
      <c r="G18" s="61"/>
      <c r="H18" s="61"/>
      <c r="I18" s="61" t="s">
        <v>27</v>
      </c>
      <c r="J18" s="61"/>
      <c r="K18" s="61"/>
      <c r="L18" s="61"/>
      <c r="M18" s="61"/>
      <c r="N18" s="61"/>
    </row>
    <row r="19" spans="2:14" x14ac:dyDescent="0.25">
      <c r="B19" s="62"/>
      <c r="C19" s="3" t="s">
        <v>20</v>
      </c>
      <c r="D19" s="3" t="s">
        <v>21</v>
      </c>
      <c r="E19" s="3" t="s">
        <v>22</v>
      </c>
      <c r="F19" s="3" t="s">
        <v>23</v>
      </c>
      <c r="G19" s="3" t="s">
        <v>24</v>
      </c>
      <c r="H19" s="4" t="s">
        <v>25</v>
      </c>
      <c r="I19" s="3" t="s">
        <v>20</v>
      </c>
      <c r="J19" s="3" t="s">
        <v>21</v>
      </c>
      <c r="K19" s="3" t="s">
        <v>22</v>
      </c>
      <c r="L19" s="3" t="s">
        <v>23</v>
      </c>
      <c r="M19" s="3" t="s">
        <v>24</v>
      </c>
      <c r="N19" s="4" t="s">
        <v>25</v>
      </c>
    </row>
    <row r="20" spans="2:14" x14ac:dyDescent="0.25">
      <c r="B20" s="13">
        <v>22488</v>
      </c>
      <c r="C20" s="3">
        <f>F5</f>
        <v>22477</v>
      </c>
      <c r="D20" s="3">
        <f>F9</f>
        <v>22308</v>
      </c>
      <c r="E20" s="3">
        <f>F13</f>
        <v>22488</v>
      </c>
      <c r="F20" s="3">
        <f>I5</f>
        <v>16944</v>
      </c>
      <c r="G20" s="3">
        <f>I9</f>
        <v>17090</v>
      </c>
      <c r="H20" s="4">
        <f>I13</f>
        <v>22459</v>
      </c>
      <c r="I20" s="3">
        <f>L5</f>
        <v>247247</v>
      </c>
      <c r="J20" s="3">
        <f>L9</f>
        <v>4015440</v>
      </c>
      <c r="K20" s="3">
        <f>L13</f>
        <v>673740</v>
      </c>
      <c r="L20" s="3">
        <f>O5</f>
        <v>199152</v>
      </c>
      <c r="M20" s="3">
        <f>O9</f>
        <v>2470831</v>
      </c>
      <c r="N20" s="4">
        <f>O13</f>
        <v>696229</v>
      </c>
    </row>
    <row r="21" spans="2:14" x14ac:dyDescent="0.25">
      <c r="B21" s="13">
        <v>29027</v>
      </c>
      <c r="C21" s="3">
        <f>F3</f>
        <v>29020</v>
      </c>
      <c r="D21" s="3">
        <f>F7</f>
        <v>28877</v>
      </c>
      <c r="E21" s="3">
        <f>F11</f>
        <v>29027</v>
      </c>
      <c r="F21" s="3">
        <f>I3</f>
        <v>13672</v>
      </c>
      <c r="G21" s="3">
        <f>I7</f>
        <v>15436</v>
      </c>
      <c r="H21" s="4">
        <f>I11</f>
        <v>28998</v>
      </c>
      <c r="I21" s="3">
        <f>L3</f>
        <v>203147</v>
      </c>
      <c r="J21" s="3">
        <f>L7</f>
        <v>4331550</v>
      </c>
      <c r="K21" s="3">
        <f>L11</f>
        <v>869910</v>
      </c>
      <c r="L21" s="3">
        <f>O3</f>
        <v>106752</v>
      </c>
      <c r="M21" s="3">
        <f>O7</f>
        <v>2034423</v>
      </c>
      <c r="N21" s="4">
        <f>O11</f>
        <v>898938</v>
      </c>
    </row>
    <row r="22" spans="2:14" x14ac:dyDescent="0.25">
      <c r="B22" s="13">
        <v>65177</v>
      </c>
      <c r="C22" s="3">
        <f>F6</f>
        <v>65167</v>
      </c>
      <c r="D22" s="3">
        <f>F10</f>
        <v>65016</v>
      </c>
      <c r="E22" s="3">
        <f>F14</f>
        <v>65177</v>
      </c>
      <c r="F22" s="3">
        <f>I6</f>
        <v>58453</v>
      </c>
      <c r="G22" s="3">
        <f>I10</f>
        <v>43450</v>
      </c>
      <c r="H22" s="4">
        <f>I14</f>
        <v>65148</v>
      </c>
      <c r="I22" s="3">
        <f>L6</f>
        <v>651670</v>
      </c>
      <c r="J22" s="3">
        <f>L10</f>
        <v>10467576</v>
      </c>
      <c r="K22" s="3">
        <f>L14</f>
        <v>1954410</v>
      </c>
      <c r="L22" s="3">
        <f>O6</f>
        <v>641652</v>
      </c>
      <c r="M22" s="3">
        <f>O10</f>
        <v>6382800</v>
      </c>
      <c r="N22" s="4">
        <f>O14</f>
        <v>2019588</v>
      </c>
    </row>
    <row r="23" spans="2:14" x14ac:dyDescent="0.25">
      <c r="B23" s="13">
        <v>173412</v>
      </c>
      <c r="C23" s="3">
        <f>F4</f>
        <v>173405</v>
      </c>
      <c r="D23" s="3">
        <f>F8</f>
        <v>173274</v>
      </c>
      <c r="E23" s="3">
        <f>F12</f>
        <v>173412</v>
      </c>
      <c r="F23" s="3">
        <f>I4</f>
        <v>79543</v>
      </c>
      <c r="G23" s="3">
        <f>I8</f>
        <v>114229</v>
      </c>
      <c r="H23" s="4">
        <f>I12</f>
        <v>173383</v>
      </c>
      <c r="I23" s="3">
        <f>L4</f>
        <v>1213835</v>
      </c>
      <c r="J23" s="3">
        <f>L8</f>
        <v>23911812</v>
      </c>
      <c r="K23" s="3">
        <f>L12</f>
        <v>5201460</v>
      </c>
      <c r="L23" s="3">
        <f>O4</f>
        <v>622776</v>
      </c>
      <c r="M23" s="3">
        <f>O8</f>
        <v>13366101</v>
      </c>
      <c r="N23" s="4">
        <f>O12</f>
        <v>5374873</v>
      </c>
    </row>
  </sheetData>
  <sortState ref="B21:N23">
    <sortCondition ref="B20:B23"/>
  </sortState>
  <mergeCells count="9">
    <mergeCell ref="C18:H18"/>
    <mergeCell ref="B18:B19"/>
    <mergeCell ref="I18:N18"/>
    <mergeCell ref="K1:P1"/>
    <mergeCell ref="A1:A2"/>
    <mergeCell ref="B1:B2"/>
    <mergeCell ref="C1:C2"/>
    <mergeCell ref="D1:D2"/>
    <mergeCell ref="E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2023-02-24T13:56:57Z</dcterms:created>
  <dcterms:modified xsi:type="dcterms:W3CDTF">2023-03-15T17:44:22Z</dcterms:modified>
</cp:coreProperties>
</file>