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filterPrivacy="1" codeName="ThisWorkbook"/>
  <xr:revisionPtr revIDLastSave="0" documentId="13_ncr:1_{958E554C-B9F2-564C-9840-E146CA1D6465}" xr6:coauthVersionLast="47" xr6:coauthVersionMax="47" xr10:uidLastSave="{00000000-0000-0000-0000-000000000000}"/>
  <bookViews>
    <workbookView xWindow="0" yWindow="0" windowWidth="38400" windowHeight="24000"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D26" i="11" s="1"/>
  <c r="D24" i="11"/>
  <c r="G7" i="11" l="1"/>
  <c r="D9" i="11" l="1"/>
  <c r="E9" i="11" s="1"/>
  <c r="D10" i="11" s="1"/>
  <c r="E10" i="11" s="1"/>
  <c r="H4" i="11"/>
  <c r="H5" i="11"/>
  <c r="G34" i="11"/>
  <c r="G30" i="11"/>
  <c r="G22" i="11"/>
  <c r="G13" i="11"/>
  <c r="G8" i="11"/>
  <c r="G9" i="11" l="1"/>
  <c r="D11" i="11"/>
  <c r="E11" i="11" s="1"/>
  <c r="G10" i="11" l="1"/>
  <c r="D12" i="11"/>
  <c r="E12" i="11" s="1"/>
  <c r="D14" i="11" s="1"/>
  <c r="E14" i="11" s="1"/>
  <c r="D15" i="11" s="1"/>
  <c r="E15" i="11" s="1"/>
  <c r="I5" i="11"/>
  <c r="J5" i="11" s="1"/>
  <c r="K5" i="11" s="1"/>
  <c r="L5" i="11" s="1"/>
  <c r="M5" i="11" s="1"/>
  <c r="N5" i="11" s="1"/>
  <c r="O5" i="11" s="1"/>
  <c r="G11" i="11" l="1"/>
  <c r="O4" i="11"/>
  <c r="P5" i="11"/>
  <c r="Q5" i="11" s="1"/>
  <c r="R5" i="11" s="1"/>
  <c r="S5" i="11" s="1"/>
  <c r="T5" i="11" s="1"/>
  <c r="U5" i="11" s="1"/>
  <c r="V5" i="11" s="1"/>
  <c r="G12" i="11" l="1"/>
  <c r="V4" i="11"/>
  <c r="W5" i="11"/>
  <c r="X5" i="11" s="1"/>
  <c r="Y5" i="11" s="1"/>
  <c r="Z5" i="11" s="1"/>
  <c r="AA5" i="11" s="1"/>
  <c r="AB5" i="11" s="1"/>
  <c r="AC5" i="11" s="1"/>
  <c r="G14" i="11" l="1"/>
  <c r="AD5" i="11"/>
  <c r="AE5" i="11" s="1"/>
  <c r="AF5" i="11" s="1"/>
  <c r="AG5" i="11" s="1"/>
  <c r="AH5" i="11" s="1"/>
  <c r="AI5" i="11" s="1"/>
  <c r="AC4" i="11"/>
  <c r="AJ5" i="11" l="1"/>
  <c r="AK5" i="11" s="1"/>
  <c r="AL5" i="11" s="1"/>
  <c r="AM5" i="11" s="1"/>
  <c r="AN5" i="11" s="1"/>
  <c r="AO5" i="11" s="1"/>
  <c r="AP5" i="11" s="1"/>
  <c r="AQ5" i="11" l="1"/>
  <c r="AR5" i="11" s="1"/>
  <c r="AJ4" i="11"/>
  <c r="AS5" i="11" l="1"/>
  <c r="AQ4" i="11"/>
  <c r="AT5" i="11" l="1"/>
  <c r="AU5" i="11" l="1"/>
  <c r="AV5" i="11" l="1"/>
  <c r="AW5" i="11" l="1"/>
  <c r="AX5" i="11" s="1"/>
  <c r="AY5" i="11" l="1"/>
  <c r="AX4" i="11"/>
  <c r="AZ5" i="11" l="1"/>
  <c r="BA5" i="11" l="1"/>
  <c r="BB5" i="11" l="1"/>
  <c r="BC5" i="11" l="1"/>
  <c r="BD5" i="11" l="1"/>
  <c r="BE5" i="11" l="1"/>
  <c r="BF5" i="11" l="1"/>
  <c r="BE4" i="11"/>
  <c r="BG5" i="11" l="1"/>
  <c r="BH5" i="11" l="1"/>
  <c r="BI5" i="11" l="1"/>
  <c r="BJ5" i="11" l="1"/>
  <c r="BK5" i="11" l="1"/>
  <c r="G15" i="11"/>
  <c r="D16" i="11"/>
  <c r="E16" i="11" s="1"/>
  <c r="D17" i="11" l="1"/>
  <c r="E17" i="11" s="1"/>
  <c r="G16" i="11"/>
  <c r="D18" i="11" l="1"/>
  <c r="E18" i="11" s="1"/>
  <c r="D20" i="11" s="1"/>
  <c r="E20" i="11" s="1"/>
  <c r="D21" i="11" s="1"/>
  <c r="G17" i="11" l="1"/>
  <c r="E21" i="11"/>
  <c r="D23" i="11" l="1"/>
  <c r="E23" i="11" s="1"/>
  <c r="G23" i="11" l="1"/>
  <c r="E26" i="11" l="1"/>
  <c r="D27" i="11" s="1"/>
  <c r="G26" i="11"/>
  <c r="E27" i="11" l="1"/>
  <c r="D28" i="11" s="1"/>
  <c r="E28" i="11" l="1"/>
  <c r="D29" i="11" s="1"/>
  <c r="G28" i="11"/>
  <c r="E29" i="11" l="1"/>
  <c r="G29" i="11"/>
  <c r="D31" i="11" l="1"/>
  <c r="E31" i="11" s="1"/>
  <c r="D32" i="11" s="1"/>
  <c r="E32" i="11" l="1"/>
  <c r="D33" i="11" s="1"/>
  <c r="G31" i="11"/>
  <c r="G32" i="11" l="1"/>
  <c r="E33" i="11"/>
  <c r="G33" i="11" s="1"/>
</calcChain>
</file>

<file path=xl/sharedStrings.xml><?xml version="1.0" encoding="utf-8"?>
<sst xmlns="http://schemas.openxmlformats.org/spreadsheetml/2006/main" count="59" uniqueCount="58">
  <si>
    <t>PROGRESS</t>
  </si>
  <si>
    <t>START</t>
  </si>
  <si>
    <t>END</t>
  </si>
  <si>
    <t>DAYS</t>
  </si>
  <si>
    <t>TASK</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</si>
  <si>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</si>
  <si>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</si>
  <si>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</si>
  <si>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</si>
  <si>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</si>
  <si>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</si>
  <si>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</si>
  <si>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</si>
  <si>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</si>
  <si>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</si>
  <si>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</si>
  <si>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</si>
  <si>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</si>
  <si>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Wk1</t>
  </si>
  <si>
    <t>Wk8</t>
  </si>
  <si>
    <t>Planning</t>
  </si>
  <si>
    <t>Identify topic</t>
  </si>
  <si>
    <t>conduct preliminary LR</t>
  </si>
  <si>
    <t>Prepare proposal</t>
  </si>
  <si>
    <t>Conclusion</t>
  </si>
  <si>
    <t>Recommendation</t>
  </si>
  <si>
    <t>Identify research scope &amp; questions</t>
  </si>
  <si>
    <t>Choosing Machine Learning Algorithm</t>
  </si>
  <si>
    <t>Dataset Collection</t>
  </si>
  <si>
    <t xml:space="preserve">Data Preprocessing </t>
  </si>
  <si>
    <t>Data Transformation</t>
  </si>
  <si>
    <t>Evaluate prediction accuracy</t>
  </si>
  <si>
    <t>Results</t>
  </si>
  <si>
    <t>Project StartDate</t>
  </si>
  <si>
    <t>Display Week</t>
  </si>
  <si>
    <t>2218930 KARTHIK SRINIVASAN MUTHUSAMY</t>
  </si>
  <si>
    <t>MSc Data Science and Analytics</t>
  </si>
  <si>
    <t>Wk2</t>
  </si>
  <si>
    <t>Wk3</t>
  </si>
  <si>
    <t>Wk4</t>
  </si>
  <si>
    <t>Wk5</t>
  </si>
  <si>
    <t>Wk6</t>
  </si>
  <si>
    <t>Wk7</t>
  </si>
  <si>
    <t>Complete Literature Review</t>
  </si>
  <si>
    <t>Draft 1</t>
  </si>
  <si>
    <t>Drat 2</t>
  </si>
  <si>
    <t>Ferdoos Hossein Nezhad</t>
  </si>
  <si>
    <t>NLP-based Clinical Decision Support and Text Classification in Medical Prescriptions</t>
  </si>
  <si>
    <t>Final Draft Submission and Validation</t>
  </si>
  <si>
    <t>Data Collection and Pre-Processing: Milestone 1</t>
  </si>
  <si>
    <t>Model Training &amp; Evaluation : Milestone 4</t>
  </si>
  <si>
    <t>NLP Technique Application: Milestone 2</t>
  </si>
  <si>
    <t>Leaning Machine Learning Algorithm</t>
  </si>
  <si>
    <t>Implement NLP Techniques and Generate Word Embeddings</t>
  </si>
  <si>
    <t>Model Development : Milestone 3</t>
  </si>
  <si>
    <t>Build Transformer Models (BERT, RoBERTa, AlBERT)</t>
  </si>
  <si>
    <t>Build Fusion Model</t>
  </si>
  <si>
    <t>Documentation and Reporting : Milestone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</si>
</sst>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d"/>
    <numFmt numFmtId="167" formatCode="dd/mm/yyyy;@"/>
  </numFmts>
  <fonts count="1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sz val="11"/>
      <color theme="0"/>
      <name val="Calibri"/>
      <family val="2"/>
      <scheme val="minor"/>
    </font>
    <font>
      <sz val="8"/>
      <name val="Calibri"/>
      <family val="2"/>
      <scheme val="minor"/>
    </font>
    <font>
      <sz val="16"/>
      <color rgb="FF00000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59999389629810485"/>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7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2" borderId="1" xfId="0" applyFont="1" applyFill="1" applyBorder="1" applyAlignment="1">
      <alignment horizontal="center" vertical="center" wrapText="1"/>
    </xf>
    <xf numFmtId="166" fontId="8" fillId="6" borderId="0" xfId="0" applyNumberFormat="1" applyFont="1" applyFill="1" applyAlignment="1">
      <alignment horizontal="center" vertical="center"/>
    </xf>
    <xf numFmtId="166" fontId="8" fillId="6" borderId="6" xfId="0" applyNumberFormat="1" applyFont="1" applyFill="1" applyBorder="1" applyAlignment="1">
      <alignment horizontal="center" vertical="center"/>
    </xf>
    <xf numFmtId="166" fontId="8" fillId="6" borderId="7" xfId="0" applyNumberFormat="1" applyFont="1" applyFill="1" applyBorder="1" applyAlignment="1">
      <alignment horizontal="center" vertical="center"/>
    </xf>
    <xf numFmtId="9" fontId="3" fillId="0" borderId="2" xfId="2" applyFont="1" applyBorder="1" applyAlignment="1">
      <alignment horizontal="center" vertical="center"/>
    </xf>
    <xf numFmtId="0" fontId="3" fillId="0" borderId="2" xfId="0" applyFont="1" applyBorder="1" applyAlignment="1">
      <alignment horizontal="center" vertical="center"/>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1" fillId="0" borderId="0" xfId="0" applyFont="1" applyAlignment="1">
      <alignment horizontal="center"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0" fontId="0" fillId="0" borderId="0" xfId="0" applyAlignment="1">
      <alignment wrapText="1"/>
    </xf>
    <xf numFmtId="164" fontId="6" fillId="0" borderId="2" xfId="10">
      <alignment horizontal="center" vertical="center"/>
    </xf>
    <xf numFmtId="0" fontId="6" fillId="0" borderId="7" xfId="8" applyBorder="1">
      <alignment horizontal="right" indent="1"/>
    </xf>
    <xf numFmtId="0" fontId="5" fillId="12" borderId="1" xfId="0" applyFont="1" applyFill="1" applyBorder="1" applyAlignment="1">
      <alignment horizontal="left" vertical="center" wrapText="1"/>
    </xf>
    <xf numFmtId="0" fontId="4" fillId="7" borderId="2" xfId="0" applyFont="1" applyFill="1" applyBorder="1" applyAlignment="1">
      <alignment horizontal="left" vertical="center" wrapText="1"/>
    </xf>
    <xf numFmtId="0" fontId="6" fillId="2" borderId="2" xfId="12" applyFill="1" applyAlignment="1">
      <alignment horizontal="left" vertical="center" wrapText="1"/>
    </xf>
    <xf numFmtId="0" fontId="4" fillId="8"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6" fillId="10" borderId="2" xfId="12" applyFill="1" applyAlignment="1">
      <alignment horizontal="left" vertical="center" wrapText="1"/>
    </xf>
    <xf numFmtId="0" fontId="4" fillId="4" borderId="2" xfId="0" applyFont="1" applyFill="1" applyBorder="1" applyAlignment="1">
      <alignment horizontal="left" vertical="center" wrapText="1"/>
    </xf>
    <xf numFmtId="0" fontId="6" fillId="0" borderId="2" xfId="12" applyAlignment="1">
      <alignment horizontal="left" vertical="center" wrapText="1"/>
    </xf>
    <xf numFmtId="167" fontId="6" fillId="2" borderId="2" xfId="10" applyNumberFormat="1" applyFill="1">
      <alignment horizontal="center" vertical="center"/>
    </xf>
    <xf numFmtId="0" fontId="0" fillId="3" borderId="2" xfId="12" applyFont="1" applyFill="1" applyAlignment="1">
      <alignment horizontal="left" vertical="center" wrapText="1"/>
    </xf>
    <xf numFmtId="0" fontId="0" fillId="10" borderId="2" xfId="12" applyFont="1" applyFill="1" applyAlignment="1">
      <alignment horizontal="left" vertical="center" wrapText="1"/>
    </xf>
    <xf numFmtId="0" fontId="0" fillId="9" borderId="2" xfId="12" applyFont="1" applyFill="1" applyAlignment="1">
      <alignment horizontal="left" vertical="center" wrapText="1"/>
    </xf>
    <xf numFmtId="9" fontId="0" fillId="10" borderId="2" xfId="12" applyNumberFormat="1" applyFont="1" applyFill="1" applyAlignment="1">
      <alignment horizontal="center" vertical="center" wrapText="1"/>
    </xf>
    <xf numFmtId="9" fontId="0" fillId="9" borderId="2" xfId="12" applyNumberFormat="1" applyFont="1" applyFill="1" applyAlignment="1">
      <alignment horizontal="center" vertical="center" wrapText="1"/>
    </xf>
    <xf numFmtId="167" fontId="6" fillId="3" borderId="2" xfId="10" applyNumberFormat="1" applyFill="1">
      <alignment horizontal="center" vertical="center"/>
    </xf>
    <xf numFmtId="167" fontId="6" fillId="10" borderId="2" xfId="10" applyNumberFormat="1" applyFill="1">
      <alignment horizontal="center" vertical="center"/>
    </xf>
    <xf numFmtId="0" fontId="6" fillId="0" borderId="7" xfId="8" applyBorder="1" applyAlignment="1">
      <alignment horizontal="right" wrapText="1" indent="1"/>
    </xf>
    <xf numFmtId="167" fontId="6" fillId="9" borderId="2" xfId="10" applyNumberFormat="1" applyFill="1">
      <alignment horizontal="center" vertical="center"/>
    </xf>
    <xf numFmtId="0" fontId="14" fillId="0" borderId="0" xfId="0" applyFont="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0" fillId="0" borderId="9" xfId="0" applyBorder="1"/>
    <xf numFmtId="0" fontId="10" fillId="0" borderId="0" xfId="5" applyAlignment="1">
      <alignment horizontal="center" wrapText="1"/>
    </xf>
    <xf numFmtId="0" fontId="7" fillId="0" borderId="0" xfId="6" applyAlignment="1">
      <alignment horizontal="center" wrapText="1"/>
    </xf>
    <xf numFmtId="167" fontId="6" fillId="0" borderId="3" xfId="9" applyNumberFormat="1">
      <alignment horizontal="center" vertical="center"/>
    </xf>
    <xf numFmtId="0" fontId="9" fillId="11" borderId="10" xfId="0" applyFont="1" applyFill="1" applyBorder="1" applyAlignment="1">
      <alignment horizontal="center" vertical="center" shrinkToFit="1"/>
    </xf>
    <xf numFmtId="0" fontId="9" fillId="11" borderId="11" xfId="0" applyFont="1" applyFill="1" applyBorder="1" applyAlignment="1">
      <alignment horizontal="center" vertical="center" shrinkToFit="1"/>
    </xf>
    <xf numFmtId="0" fontId="9" fillId="11" borderId="12" xfId="0" applyFont="1" applyFill="1" applyBorder="1" applyAlignment="1">
      <alignment horizontal="center" vertical="center" shrinkToFit="1"/>
    </xf>
    <xf numFmtId="0" fontId="4" fillId="13" borderId="2" xfId="0" applyFont="1" applyFill="1" applyBorder="1" applyAlignment="1">
      <alignment horizontal="left" vertical="center" wrapText="1"/>
    </xf>
    <xf numFmtId="9" fontId="3" fillId="13" borderId="2" xfId="2" applyFont="1" applyFill="1" applyBorder="1" applyAlignment="1">
      <alignment horizontal="center" vertical="center"/>
    </xf>
    <xf numFmtId="167" fontId="6" fillId="13" borderId="2" xfId="10" applyNumberFormat="1" applyFill="1">
      <alignment horizontal="center" vertical="center"/>
    </xf>
    <xf numFmtId="0" fontId="0" fillId="14" borderId="2" xfId="12" applyFont="1" applyFill="1" applyAlignment="1">
      <alignment horizontal="left" vertical="center" wrapText="1"/>
    </xf>
    <xf numFmtId="9" fontId="3" fillId="14" borderId="2" xfId="2" applyFont="1" applyFill="1" applyBorder="1" applyAlignment="1">
      <alignment horizontal="center" vertical="center"/>
    </xf>
    <xf numFmtId="167" fontId="6" fillId="14" borderId="2" xfId="10" applyNumberFormat="1" applyFill="1">
      <alignment horizontal="center" vertical="center"/>
    </xf>
    <xf numFmtId="0" fontId="4" fillId="15" borderId="2" xfId="0" applyFont="1" applyFill="1" applyBorder="1" applyAlignment="1">
      <alignment horizontal="left" vertical="center" wrapText="1"/>
    </xf>
    <xf numFmtId="9" fontId="3"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3" fillId="15" borderId="2" xfId="0" applyNumberFormat="1" applyFont="1" applyFill="1" applyBorder="1" applyAlignment="1">
      <alignment horizontal="center" vertical="center"/>
    </xf>
    <xf numFmtId="0" fontId="0" fillId="16" borderId="2" xfId="12" applyFont="1" applyFill="1" applyAlignment="1">
      <alignment horizontal="left" vertical="center" wrapText="1"/>
    </xf>
    <xf numFmtId="9" fontId="0" fillId="16" borderId="2" xfId="12" applyNumberFormat="1" applyFont="1" applyFill="1" applyAlignment="1">
      <alignment horizontal="center" vertical="center" wrapText="1"/>
    </xf>
    <xf numFmtId="167" fontId="6" fillId="16" borderId="2" xfId="10" applyNumberFormat="1" applyFill="1">
      <alignment horizontal="center" vertical="center"/>
    </xf>
    <xf numFmtId="9" fontId="0" fillId="5" borderId="2" xfId="12" applyNumberFormat="1" applyFont="1" applyFill="1" applyAlignment="1">
      <alignment horizontal="center" vertical="center" wrapText="1"/>
    </xf>
    <xf numFmtId="167" fontId="6" fillId="5" borderId="2" xfId="10" applyNumberFormat="1" applyFill="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 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34</xdr:col>
      <xdr:colOff>206375</xdr:colOff>
      <xdr:row>10</xdr:row>
      <xdr:rowOff>333375</xdr:rowOff>
    </xdr:from>
    <xdr:to>
      <xdr:col>35</xdr:col>
      <xdr:colOff>238125</xdr:colOff>
      <xdr:row>12</xdr:row>
      <xdr:rowOff>47625</xdr:rowOff>
    </xdr:to>
    <xdr:sp macro="" textlink="">
      <xdr:nvSpPr>
        <xdr:cNvPr id="2" name="Diamond 1">
          <a:extLst>
            <a:ext uri="{FF2B5EF4-FFF2-40B4-BE49-F238E27FC236}">
              <a16:creationId xmlns:a16="http://schemas.microsoft.com/office/drawing/2014/main" id="{4DAB61CB-08FF-2F20-A355-8B04965E12C9}"/>
            </a:ext>
          </a:extLst>
        </xdr:cNvPr>
        <xdr:cNvSpPr/>
      </xdr:nvSpPr>
      <xdr:spPr>
        <a:xfrm>
          <a:off x="19383375" y="4413250"/>
          <a:ext cx="492125" cy="476250"/>
        </a:xfrm>
        <a:prstGeom prst="diamond">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238125</xdr:colOff>
      <xdr:row>16</xdr:row>
      <xdr:rowOff>349250</xdr:rowOff>
    </xdr:from>
    <xdr:to>
      <xdr:col>58</xdr:col>
      <xdr:colOff>269875</xdr:colOff>
      <xdr:row>18</xdr:row>
      <xdr:rowOff>63500</xdr:rowOff>
    </xdr:to>
    <xdr:sp macro="" textlink="">
      <xdr:nvSpPr>
        <xdr:cNvPr id="3" name="Diamond 2">
          <a:extLst>
            <a:ext uri="{FF2B5EF4-FFF2-40B4-BE49-F238E27FC236}">
              <a16:creationId xmlns:a16="http://schemas.microsoft.com/office/drawing/2014/main" id="{B42184D4-939C-BE46-A3EA-609139AEDE55}"/>
            </a:ext>
          </a:extLst>
        </xdr:cNvPr>
        <xdr:cNvSpPr/>
      </xdr:nvSpPr>
      <xdr:spPr>
        <a:xfrm>
          <a:off x="30003750" y="6715125"/>
          <a:ext cx="492125" cy="476250"/>
        </a:xfrm>
        <a:prstGeom prst="diamond">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80" zoomScaleNormal="80" zoomScalePageLayoutView="70" workbookViewId="0">
      <pane ySplit="6" topLeftCell="A8" activePane="bottomLeft" state="frozen"/>
      <selection pane="bottomLeft" activeCell="BD25" sqref="BD25"/>
    </sheetView>
  </sheetViews>
  <sheetFormatPr baseColWidth="10" defaultColWidth="8.83203125" defaultRowHeight="30" customHeight="1" x14ac:dyDescent="0.2"/>
  <cols>
    <col min="1" max="1" width="8" style="26" customWidth="1"/>
    <col min="2" max="2" width="39.5" style="30" customWidth="1"/>
    <col min="3" max="3" width="13.33203125" bestFit="1" customWidth="1"/>
    <col min="4" max="4" width="12.5" style="3" customWidth="1"/>
    <col min="5" max="5" width="12.5" bestFit="1" customWidth="1"/>
    <col min="6" max="6" width="2.6640625" customWidth="1"/>
    <col min="7" max="7" width="6.1640625" hidden="1" customWidth="1"/>
    <col min="8" max="63" width="6" customWidth="1"/>
    <col min="68" max="69" width="10.33203125"/>
  </cols>
  <sheetData>
    <row r="1" spans="1:63" ht="96" customHeight="1" x14ac:dyDescent="0.35">
      <c r="A1" s="27" t="s">
        <v>9</v>
      </c>
      <c r="B1" s="56" t="s">
        <v>47</v>
      </c>
      <c r="C1" s="56"/>
      <c r="D1" s="56"/>
      <c r="E1" s="25"/>
      <c r="G1" s="1"/>
      <c r="H1" t="s">
        <v>35</v>
      </c>
    </row>
    <row r="2" spans="1:63" ht="30" customHeight="1" x14ac:dyDescent="0.25">
      <c r="A2" s="26" t="s">
        <v>5</v>
      </c>
      <c r="B2" s="57" t="s">
        <v>36</v>
      </c>
      <c r="C2" s="57"/>
      <c r="D2" s="57"/>
      <c r="H2" s="29"/>
    </row>
    <row r="3" spans="1:63" ht="30" customHeight="1" x14ac:dyDescent="0.25">
      <c r="A3" s="26" t="s">
        <v>10</v>
      </c>
      <c r="B3" s="51" t="s">
        <v>46</v>
      </c>
      <c r="C3" s="49" t="s">
        <v>33</v>
      </c>
      <c r="D3" s="58">
        <v>45054</v>
      </c>
      <c r="E3" s="58"/>
    </row>
    <row r="4" spans="1:63" ht="30" customHeight="1" x14ac:dyDescent="0.2">
      <c r="A4" s="27" t="s">
        <v>11</v>
      </c>
      <c r="C4" s="32" t="s">
        <v>34</v>
      </c>
      <c r="D4" s="5">
        <v>1</v>
      </c>
      <c r="H4" s="52">
        <f>Project_Start</f>
        <v>45054</v>
      </c>
      <c r="I4" s="53"/>
      <c r="J4" s="53"/>
      <c r="K4" s="53"/>
      <c r="L4" s="53"/>
      <c r="M4" s="53"/>
      <c r="N4" s="54"/>
      <c r="O4" s="52">
        <f>O5</f>
        <v>45061</v>
      </c>
      <c r="P4" s="53"/>
      <c r="Q4" s="53"/>
      <c r="R4" s="53"/>
      <c r="S4" s="53"/>
      <c r="T4" s="53"/>
      <c r="U4" s="54"/>
      <c r="V4" s="52">
        <f>V5</f>
        <v>45068</v>
      </c>
      <c r="W4" s="53"/>
      <c r="X4" s="53"/>
      <c r="Y4" s="53"/>
      <c r="Z4" s="53"/>
      <c r="AA4" s="53"/>
      <c r="AB4" s="54"/>
      <c r="AC4" s="52">
        <f>AC5</f>
        <v>45075</v>
      </c>
      <c r="AD4" s="53"/>
      <c r="AE4" s="53"/>
      <c r="AF4" s="53"/>
      <c r="AG4" s="53"/>
      <c r="AH4" s="53"/>
      <c r="AI4" s="54"/>
      <c r="AJ4" s="52">
        <f>AJ5</f>
        <v>45082</v>
      </c>
      <c r="AK4" s="53"/>
      <c r="AL4" s="53"/>
      <c r="AM4" s="53"/>
      <c r="AN4" s="53"/>
      <c r="AO4" s="53"/>
      <c r="AP4" s="54"/>
      <c r="AQ4" s="52">
        <f>AQ5</f>
        <v>45089</v>
      </c>
      <c r="AR4" s="53"/>
      <c r="AS4" s="53"/>
      <c r="AT4" s="53"/>
      <c r="AU4" s="53"/>
      <c r="AV4" s="53"/>
      <c r="AW4" s="54"/>
      <c r="AX4" s="52">
        <f>AX5</f>
        <v>45096</v>
      </c>
      <c r="AY4" s="53"/>
      <c r="AZ4" s="53"/>
      <c r="BA4" s="53"/>
      <c r="BB4" s="53"/>
      <c r="BC4" s="53"/>
      <c r="BD4" s="54"/>
      <c r="BE4" s="52">
        <f>BE5</f>
        <v>45103</v>
      </c>
      <c r="BF4" s="53"/>
      <c r="BG4" s="53"/>
      <c r="BH4" s="53"/>
      <c r="BI4" s="53"/>
      <c r="BJ4" s="53"/>
      <c r="BK4" s="54"/>
    </row>
    <row r="5" spans="1:63" ht="15" customHeight="1" x14ac:dyDescent="0.2">
      <c r="A5" s="27" t="s">
        <v>12</v>
      </c>
      <c r="B5" s="55"/>
      <c r="C5" s="55"/>
      <c r="D5" s="55"/>
      <c r="E5" s="55"/>
      <c r="F5" s="55"/>
      <c r="H5" s="8">
        <f>Project_Start-WEEKDAY(Project_Start,1)+2+7*(Display_Week-1)</f>
        <v>45054</v>
      </c>
      <c r="I5" s="7">
        <f>H5+1</f>
        <v>45055</v>
      </c>
      <c r="J5" s="7">
        <f t="shared" ref="J5:AW5" si="0">I5+1</f>
        <v>45056</v>
      </c>
      <c r="K5" s="7">
        <f t="shared" si="0"/>
        <v>45057</v>
      </c>
      <c r="L5" s="7">
        <f t="shared" si="0"/>
        <v>45058</v>
      </c>
      <c r="M5" s="7">
        <f t="shared" si="0"/>
        <v>45059</v>
      </c>
      <c r="N5" s="9">
        <f t="shared" si="0"/>
        <v>45060</v>
      </c>
      <c r="O5" s="8">
        <f>N5+1</f>
        <v>45061</v>
      </c>
      <c r="P5" s="7">
        <f>O5+1</f>
        <v>45062</v>
      </c>
      <c r="Q5" s="7">
        <f t="shared" si="0"/>
        <v>45063</v>
      </c>
      <c r="R5" s="7">
        <f t="shared" si="0"/>
        <v>45064</v>
      </c>
      <c r="S5" s="7">
        <f t="shared" si="0"/>
        <v>45065</v>
      </c>
      <c r="T5" s="7">
        <f t="shared" si="0"/>
        <v>45066</v>
      </c>
      <c r="U5" s="9">
        <f t="shared" si="0"/>
        <v>45067</v>
      </c>
      <c r="V5" s="8">
        <f>U5+1</f>
        <v>45068</v>
      </c>
      <c r="W5" s="7">
        <f>V5+1</f>
        <v>45069</v>
      </c>
      <c r="X5" s="7">
        <f t="shared" si="0"/>
        <v>45070</v>
      </c>
      <c r="Y5" s="7">
        <f t="shared" si="0"/>
        <v>45071</v>
      </c>
      <c r="Z5" s="7">
        <f t="shared" si="0"/>
        <v>45072</v>
      </c>
      <c r="AA5" s="7">
        <f t="shared" si="0"/>
        <v>45073</v>
      </c>
      <c r="AB5" s="9">
        <f t="shared" si="0"/>
        <v>45074</v>
      </c>
      <c r="AC5" s="8">
        <f>AB5+1</f>
        <v>45075</v>
      </c>
      <c r="AD5" s="7">
        <f>AC5+1</f>
        <v>45076</v>
      </c>
      <c r="AE5" s="7">
        <f t="shared" si="0"/>
        <v>45077</v>
      </c>
      <c r="AF5" s="7">
        <f t="shared" si="0"/>
        <v>45078</v>
      </c>
      <c r="AG5" s="7">
        <f t="shared" si="0"/>
        <v>45079</v>
      </c>
      <c r="AH5" s="7">
        <f t="shared" si="0"/>
        <v>45080</v>
      </c>
      <c r="AI5" s="9">
        <f t="shared" si="0"/>
        <v>45081</v>
      </c>
      <c r="AJ5" s="8">
        <f>AI5+1</f>
        <v>45082</v>
      </c>
      <c r="AK5" s="7">
        <f>AJ5+1</f>
        <v>45083</v>
      </c>
      <c r="AL5" s="7">
        <f t="shared" si="0"/>
        <v>45084</v>
      </c>
      <c r="AM5" s="7">
        <f t="shared" si="0"/>
        <v>45085</v>
      </c>
      <c r="AN5" s="7">
        <f t="shared" si="0"/>
        <v>45086</v>
      </c>
      <c r="AO5" s="7">
        <f t="shared" si="0"/>
        <v>45087</v>
      </c>
      <c r="AP5" s="9">
        <f t="shared" si="0"/>
        <v>45088</v>
      </c>
      <c r="AQ5" s="8">
        <f>AP5+1</f>
        <v>45089</v>
      </c>
      <c r="AR5" s="7">
        <f>AQ5+1</f>
        <v>45090</v>
      </c>
      <c r="AS5" s="7">
        <f t="shared" si="0"/>
        <v>45091</v>
      </c>
      <c r="AT5" s="7">
        <f t="shared" si="0"/>
        <v>45092</v>
      </c>
      <c r="AU5" s="7">
        <f t="shared" si="0"/>
        <v>45093</v>
      </c>
      <c r="AV5" s="7">
        <f t="shared" si="0"/>
        <v>45094</v>
      </c>
      <c r="AW5" s="9">
        <f t="shared" si="0"/>
        <v>45095</v>
      </c>
      <c r="AX5" s="8">
        <f>AW5+1</f>
        <v>45096</v>
      </c>
      <c r="AY5" s="7">
        <f>AX5+1</f>
        <v>45097</v>
      </c>
      <c r="AZ5" s="7">
        <f t="shared" ref="AZ5:BD5" si="1">AY5+1</f>
        <v>45098</v>
      </c>
      <c r="BA5" s="7">
        <f t="shared" si="1"/>
        <v>45099</v>
      </c>
      <c r="BB5" s="7">
        <f t="shared" si="1"/>
        <v>45100</v>
      </c>
      <c r="BC5" s="7">
        <f t="shared" si="1"/>
        <v>45101</v>
      </c>
      <c r="BD5" s="9">
        <f t="shared" si="1"/>
        <v>45102</v>
      </c>
      <c r="BE5" s="8">
        <f>BD5+1</f>
        <v>45103</v>
      </c>
      <c r="BF5" s="7">
        <f>BE5+1</f>
        <v>45104</v>
      </c>
      <c r="BG5" s="7">
        <f t="shared" ref="BG5:BK5" si="2">BF5+1</f>
        <v>45105</v>
      </c>
      <c r="BH5" s="7">
        <f t="shared" si="2"/>
        <v>45106</v>
      </c>
      <c r="BI5" s="7">
        <f t="shared" si="2"/>
        <v>45107</v>
      </c>
      <c r="BJ5" s="7">
        <f t="shared" si="2"/>
        <v>45108</v>
      </c>
      <c r="BK5" s="9">
        <f t="shared" si="2"/>
        <v>45109</v>
      </c>
    </row>
    <row r="6" spans="1:63" ht="30" customHeight="1" thickBot="1" x14ac:dyDescent="0.25">
      <c r="A6" s="27" t="s">
        <v>13</v>
      </c>
      <c r="B6" s="33" t="s">
        <v>4</v>
      </c>
      <c r="C6" s="6" t="s">
        <v>0</v>
      </c>
      <c r="D6" s="6" t="s">
        <v>1</v>
      </c>
      <c r="E6" s="6" t="s">
        <v>2</v>
      </c>
      <c r="F6" s="6"/>
      <c r="G6" s="6" t="s">
        <v>3</v>
      </c>
      <c r="H6" s="59" t="s">
        <v>18</v>
      </c>
      <c r="I6" s="60"/>
      <c r="J6" s="60"/>
      <c r="K6" s="60"/>
      <c r="L6" s="60"/>
      <c r="M6" s="60"/>
      <c r="N6" s="61"/>
      <c r="O6" s="59" t="s">
        <v>37</v>
      </c>
      <c r="P6" s="60"/>
      <c r="Q6" s="60"/>
      <c r="R6" s="60"/>
      <c r="S6" s="60"/>
      <c r="T6" s="60"/>
      <c r="U6" s="61"/>
      <c r="V6" s="59" t="s">
        <v>38</v>
      </c>
      <c r="W6" s="60"/>
      <c r="X6" s="60"/>
      <c r="Y6" s="60"/>
      <c r="Z6" s="60"/>
      <c r="AA6" s="60"/>
      <c r="AB6" s="61"/>
      <c r="AC6" s="59" t="s">
        <v>39</v>
      </c>
      <c r="AD6" s="60"/>
      <c r="AE6" s="60"/>
      <c r="AF6" s="60"/>
      <c r="AG6" s="60"/>
      <c r="AH6" s="60"/>
      <c r="AI6" s="61"/>
      <c r="AJ6" s="59" t="s">
        <v>40</v>
      </c>
      <c r="AK6" s="60"/>
      <c r="AL6" s="60"/>
      <c r="AM6" s="60"/>
      <c r="AN6" s="60"/>
      <c r="AO6" s="60"/>
      <c r="AP6" s="61"/>
      <c r="AQ6" s="59" t="s">
        <v>41</v>
      </c>
      <c r="AR6" s="60"/>
      <c r="AS6" s="60"/>
      <c r="AT6" s="60"/>
      <c r="AU6" s="60"/>
      <c r="AV6" s="60"/>
      <c r="AW6" s="61"/>
      <c r="AX6" s="59" t="s">
        <v>42</v>
      </c>
      <c r="AY6" s="60"/>
      <c r="AZ6" s="60"/>
      <c r="BA6" s="60"/>
      <c r="BB6" s="60"/>
      <c r="BC6" s="60"/>
      <c r="BD6" s="61"/>
      <c r="BE6" s="59" t="s">
        <v>19</v>
      </c>
      <c r="BF6" s="60"/>
      <c r="BG6" s="60"/>
      <c r="BH6" s="60"/>
      <c r="BI6" s="60"/>
      <c r="BJ6" s="60"/>
      <c r="BK6" s="61"/>
    </row>
    <row r="7" spans="1:63" ht="30" hidden="1" customHeight="1" thickBot="1" x14ac:dyDescent="0.25">
      <c r="A7" s="26" t="s">
        <v>8</v>
      </c>
      <c r="D7"/>
      <c r="G7" t="str">
        <f>IF(OR(ISBLANK(task_start),ISBLANK(task_end)),"",task_end-task_start+1)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1:63" s="2" customFormat="1" ht="30" customHeight="1" thickBot="1" x14ac:dyDescent="0.25">
      <c r="A8" s="27" t="s">
        <v>14</v>
      </c>
      <c r="B8" s="34" t="s">
        <v>20</v>
      </c>
      <c r="C8" s="12"/>
      <c r="D8" s="13"/>
      <c r="E8" s="14"/>
      <c r="F8" s="11"/>
      <c r="G8" s="11" t="str">
        <f t="shared" ref="G8:G34" si="3">IF(OR(ISBLANK(task_start),ISBLANK(task_end)),"",task_end-task_start+1)</f>
        <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row>
    <row r="9" spans="1:63" s="2" customFormat="1" ht="30" customHeight="1" thickBot="1" x14ac:dyDescent="0.25">
      <c r="A9" s="27" t="s">
        <v>15</v>
      </c>
      <c r="B9" s="35" t="s">
        <v>21</v>
      </c>
      <c r="C9" s="15">
        <v>1</v>
      </c>
      <c r="D9" s="41">
        <f>Project_Start</f>
        <v>45054</v>
      </c>
      <c r="E9" s="41">
        <f>D9+10</f>
        <v>45064</v>
      </c>
      <c r="F9" s="11"/>
      <c r="G9" s="11">
        <f t="shared" si="3"/>
        <v>11</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2" customFormat="1" ht="30" customHeight="1" thickBot="1" x14ac:dyDescent="0.25">
      <c r="A10" s="27" t="s">
        <v>16</v>
      </c>
      <c r="B10" s="35" t="s">
        <v>22</v>
      </c>
      <c r="C10" s="15">
        <v>1</v>
      </c>
      <c r="D10" s="41">
        <f>E9</f>
        <v>45064</v>
      </c>
      <c r="E10" s="41">
        <f>D10+10</f>
        <v>45074</v>
      </c>
      <c r="F10" s="11"/>
      <c r="G10" s="11">
        <f t="shared" si="3"/>
        <v>11</v>
      </c>
      <c r="H10" s="23"/>
      <c r="I10" s="23"/>
      <c r="J10" s="23"/>
      <c r="K10" s="23"/>
      <c r="L10" s="23"/>
      <c r="M10" s="23"/>
      <c r="N10" s="23"/>
      <c r="O10" s="23"/>
      <c r="P10" s="23"/>
      <c r="Q10" s="23"/>
      <c r="R10" s="23"/>
      <c r="S10" s="23"/>
      <c r="T10" s="24"/>
      <c r="U10" s="24"/>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row>
    <row r="11" spans="1:63" s="2" customFormat="1" ht="30" customHeight="1" thickBot="1" x14ac:dyDescent="0.25">
      <c r="A11" s="26"/>
      <c r="B11" s="35" t="s">
        <v>26</v>
      </c>
      <c r="C11" s="15">
        <v>1</v>
      </c>
      <c r="D11" s="41">
        <f>E10</f>
        <v>45074</v>
      </c>
      <c r="E11" s="41">
        <f>D11+3</f>
        <v>45077</v>
      </c>
      <c r="F11" s="11"/>
      <c r="G11" s="11">
        <f t="shared" si="3"/>
        <v>4</v>
      </c>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row>
    <row r="12" spans="1:63" s="2" customFormat="1" ht="30" customHeight="1" thickBot="1" x14ac:dyDescent="0.25">
      <c r="A12" s="26"/>
      <c r="B12" s="35" t="s">
        <v>23</v>
      </c>
      <c r="C12" s="15">
        <v>1</v>
      </c>
      <c r="D12" s="41">
        <f>E11</f>
        <v>45077</v>
      </c>
      <c r="E12" s="41">
        <f>D12+4</f>
        <v>45081</v>
      </c>
      <c r="F12" s="11"/>
      <c r="G12" s="11">
        <f t="shared" si="3"/>
        <v>5</v>
      </c>
      <c r="H12" s="23"/>
      <c r="I12" s="23"/>
      <c r="J12" s="23"/>
      <c r="K12" s="23"/>
      <c r="L12" s="23"/>
      <c r="M12" s="23"/>
      <c r="N12" s="23"/>
      <c r="O12" s="23"/>
      <c r="P12" s="23"/>
      <c r="Q12" s="23"/>
      <c r="R12" s="23"/>
      <c r="S12" s="23"/>
      <c r="T12" s="23"/>
      <c r="U12" s="23"/>
      <c r="V12" s="23"/>
      <c r="W12" s="23"/>
      <c r="X12" s="24"/>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row>
    <row r="13" spans="1:63" s="2" customFormat="1" ht="30" customHeight="1" thickBot="1" x14ac:dyDescent="0.25">
      <c r="A13" s="27" t="s">
        <v>17</v>
      </c>
      <c r="B13" s="36" t="s">
        <v>49</v>
      </c>
      <c r="C13" s="16"/>
      <c r="D13" s="17"/>
      <c r="E13" s="18"/>
      <c r="F13" s="11"/>
      <c r="G13" s="11" t="str">
        <f t="shared" si="3"/>
        <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row>
    <row r="14" spans="1:63" s="2" customFormat="1" ht="30" customHeight="1" thickBot="1" x14ac:dyDescent="0.25">
      <c r="A14" s="27"/>
      <c r="B14" s="42" t="s">
        <v>27</v>
      </c>
      <c r="C14" s="19">
        <v>0.85</v>
      </c>
      <c r="D14" s="47">
        <f>E12+1</f>
        <v>45082</v>
      </c>
      <c r="E14" s="47">
        <f>D14+2</f>
        <v>45084</v>
      </c>
      <c r="F14" s="11"/>
      <c r="G14" s="11">
        <f t="shared" si="3"/>
        <v>3</v>
      </c>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row>
    <row r="15" spans="1:63" s="2" customFormat="1" ht="30" customHeight="1" thickBot="1" x14ac:dyDescent="0.25">
      <c r="A15" s="26"/>
      <c r="B15" s="42" t="s">
        <v>28</v>
      </c>
      <c r="C15" s="19">
        <v>0.9</v>
      </c>
      <c r="D15" s="47">
        <f>E14</f>
        <v>45084</v>
      </c>
      <c r="E15" s="47">
        <f>D15+4</f>
        <v>45088</v>
      </c>
      <c r="F15" s="11"/>
      <c r="G15" s="11">
        <f t="shared" si="3"/>
        <v>5</v>
      </c>
      <c r="H15" s="23"/>
      <c r="I15" s="23"/>
      <c r="J15" s="23"/>
      <c r="K15" s="23"/>
      <c r="L15" s="23"/>
      <c r="M15" s="23"/>
      <c r="N15" s="23"/>
      <c r="O15" s="23"/>
      <c r="P15" s="23"/>
      <c r="Q15" s="23"/>
      <c r="R15" s="23"/>
      <c r="S15" s="23"/>
      <c r="T15" s="24"/>
      <c r="U15" s="24"/>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row>
    <row r="16" spans="1:63" s="2" customFormat="1" ht="30" customHeight="1" thickBot="1" x14ac:dyDescent="0.25">
      <c r="A16" s="26"/>
      <c r="B16" s="42" t="s">
        <v>43</v>
      </c>
      <c r="C16" s="19">
        <v>0.02</v>
      </c>
      <c r="D16" s="47">
        <f>E15</f>
        <v>45088</v>
      </c>
      <c r="E16" s="47">
        <f>D16+12</f>
        <v>45100</v>
      </c>
      <c r="F16" s="11"/>
      <c r="G16" s="11">
        <f t="shared" si="3"/>
        <v>13</v>
      </c>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row>
    <row r="17" spans="1:63" s="2" customFormat="1" ht="30" customHeight="1" thickBot="1" x14ac:dyDescent="0.25">
      <c r="A17" s="26"/>
      <c r="B17" s="42" t="s">
        <v>29</v>
      </c>
      <c r="C17" s="19">
        <v>0</v>
      </c>
      <c r="D17" s="47">
        <f>E16</f>
        <v>45100</v>
      </c>
      <c r="E17" s="47">
        <f>D17+2</f>
        <v>45102</v>
      </c>
      <c r="F17" s="11"/>
      <c r="G17" s="11">
        <f t="shared" si="3"/>
        <v>3</v>
      </c>
      <c r="H17" s="23"/>
      <c r="I17" s="23"/>
      <c r="J17" s="23"/>
      <c r="K17" s="23"/>
      <c r="L17" s="23"/>
      <c r="M17" s="23"/>
      <c r="N17" s="23"/>
      <c r="O17" s="23"/>
      <c r="P17" s="23"/>
      <c r="Q17" s="23"/>
      <c r="R17" s="23"/>
      <c r="S17" s="23"/>
      <c r="T17" s="23"/>
      <c r="U17" s="23"/>
      <c r="V17" s="23"/>
      <c r="W17" s="23"/>
      <c r="X17" s="24"/>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row>
    <row r="18" spans="1:63" s="2" customFormat="1" ht="30" customHeight="1" thickBot="1" x14ac:dyDescent="0.25">
      <c r="A18" s="26"/>
      <c r="B18" s="42" t="s">
        <v>30</v>
      </c>
      <c r="C18" s="19">
        <v>0</v>
      </c>
      <c r="D18" s="47">
        <f>E17</f>
        <v>45102</v>
      </c>
      <c r="E18" s="47">
        <f>D18+2</f>
        <v>45104</v>
      </c>
      <c r="F18" s="11"/>
      <c r="G18" s="11"/>
      <c r="H18" s="23"/>
      <c r="I18" s="23"/>
      <c r="J18" s="23"/>
      <c r="K18" s="23"/>
      <c r="L18" s="23"/>
      <c r="M18" s="23"/>
      <c r="N18" s="23"/>
      <c r="O18" s="23"/>
      <c r="P18" s="23"/>
      <c r="Q18" s="23"/>
      <c r="R18" s="23"/>
      <c r="S18" s="23"/>
      <c r="T18" s="23"/>
      <c r="U18" s="23"/>
      <c r="V18" s="23"/>
      <c r="W18" s="23"/>
      <c r="X18" s="24"/>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thickBot="1" x14ac:dyDescent="0.25">
      <c r="A19" s="26"/>
      <c r="B19" s="62" t="s">
        <v>51</v>
      </c>
      <c r="C19" s="63"/>
      <c r="D19" s="64"/>
      <c r="E19" s="64"/>
      <c r="F19" s="11"/>
      <c r="G19" s="11"/>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thickBot="1" x14ac:dyDescent="0.25">
      <c r="A20" s="26"/>
      <c r="B20" s="65" t="s">
        <v>52</v>
      </c>
      <c r="C20" s="66">
        <v>0</v>
      </c>
      <c r="D20" s="67">
        <f>E18</f>
        <v>45104</v>
      </c>
      <c r="E20" s="67">
        <f>D20+10</f>
        <v>45114</v>
      </c>
      <c r="F20" s="11"/>
      <c r="G20" s="11"/>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thickBot="1" x14ac:dyDescent="0.25">
      <c r="A21" s="26"/>
      <c r="B21" s="65" t="s">
        <v>53</v>
      </c>
      <c r="C21" s="66">
        <v>0</v>
      </c>
      <c r="D21" s="67">
        <f>E20</f>
        <v>45114</v>
      </c>
      <c r="E21" s="67">
        <f>D21+5</f>
        <v>45119</v>
      </c>
      <c r="F21" s="11"/>
      <c r="G21" s="11"/>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thickBot="1" x14ac:dyDescent="0.25">
      <c r="A22" s="26" t="s">
        <v>6</v>
      </c>
      <c r="B22" s="68" t="s">
        <v>54</v>
      </c>
      <c r="C22" s="69"/>
      <c r="D22" s="70"/>
      <c r="E22" s="71"/>
      <c r="F22" s="11"/>
      <c r="G22" s="11" t="str">
        <f t="shared" si="3"/>
        <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thickBot="1" x14ac:dyDescent="0.25">
      <c r="A23" s="26"/>
      <c r="B23" s="72" t="s">
        <v>55</v>
      </c>
      <c r="C23" s="73">
        <v>0</v>
      </c>
      <c r="D23" s="74">
        <f>E21+1</f>
        <v>45120</v>
      </c>
      <c r="E23" s="74">
        <f>D23+8</f>
        <v>45128</v>
      </c>
      <c r="F23" s="11"/>
      <c r="G23" s="11">
        <f t="shared" si="3"/>
        <v>9</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thickBot="1" x14ac:dyDescent="0.25">
      <c r="A24" s="26"/>
      <c r="B24" s="72" t="s">
        <v>56</v>
      </c>
      <c r="C24" s="73">
        <v>0</v>
      </c>
      <c r="D24" s="74">
        <f>E23</f>
        <v>45128</v>
      </c>
      <c r="E24" s="74">
        <f>D24+5</f>
        <v>45133</v>
      </c>
      <c r="F24" s="11"/>
      <c r="G24" s="11"/>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thickBot="1" x14ac:dyDescent="0.25">
      <c r="A25" s="26"/>
      <c r="B25" s="37" t="s">
        <v>50</v>
      </c>
      <c r="C25" s="75"/>
      <c r="D25" s="76"/>
      <c r="E25" s="76"/>
      <c r="F25" s="11"/>
      <c r="G25" s="11"/>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thickBot="1" x14ac:dyDescent="0.25">
      <c r="A26" s="26"/>
      <c r="B26" s="43" t="s">
        <v>31</v>
      </c>
      <c r="C26" s="45">
        <v>0</v>
      </c>
      <c r="D26" s="48">
        <f>E24</f>
        <v>45133</v>
      </c>
      <c r="E26" s="48">
        <f>D26+4</f>
        <v>45137</v>
      </c>
      <c r="F26" s="11"/>
      <c r="G26" s="11">
        <f t="shared" si="3"/>
        <v>5</v>
      </c>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thickBot="1" x14ac:dyDescent="0.25">
      <c r="A27" s="26"/>
      <c r="B27" s="43" t="s">
        <v>32</v>
      </c>
      <c r="C27" s="45">
        <v>0</v>
      </c>
      <c r="D27" s="48">
        <f t="shared" ref="D27:D29" si="4">E26</f>
        <v>45137</v>
      </c>
      <c r="E27" s="48">
        <f>D27+2</f>
        <v>45139</v>
      </c>
      <c r="F27" s="11"/>
      <c r="G27" s="11"/>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thickBot="1" x14ac:dyDescent="0.25">
      <c r="A28" s="26"/>
      <c r="B28" s="38" t="s">
        <v>24</v>
      </c>
      <c r="C28" s="45">
        <v>0</v>
      </c>
      <c r="D28" s="48">
        <f t="shared" si="4"/>
        <v>45139</v>
      </c>
      <c r="E28" s="48">
        <f>D28+5</f>
        <v>45144</v>
      </c>
      <c r="F28" s="11"/>
      <c r="G28" s="11">
        <f t="shared" si="3"/>
        <v>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thickBot="1" x14ac:dyDescent="0.25">
      <c r="A29" s="26"/>
      <c r="B29" s="38" t="s">
        <v>25</v>
      </c>
      <c r="C29" s="45">
        <v>0</v>
      </c>
      <c r="D29" s="48">
        <f t="shared" si="4"/>
        <v>45144</v>
      </c>
      <c r="E29" s="48">
        <f>D29+5</f>
        <v>45149</v>
      </c>
      <c r="F29" s="11"/>
      <c r="G29" s="11">
        <f t="shared" si="3"/>
        <v>6</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row r="30" spans="1:63" s="2" customFormat="1" ht="30" customHeight="1" thickBot="1" x14ac:dyDescent="0.25">
      <c r="A30" s="26" t="s">
        <v>6</v>
      </c>
      <c r="B30" s="39" t="s">
        <v>57</v>
      </c>
      <c r="C30" s="20"/>
      <c r="D30" s="21"/>
      <c r="E30" s="22"/>
      <c r="F30" s="11"/>
      <c r="G30" s="11" t="str">
        <f t="shared" si="3"/>
        <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row>
    <row r="31" spans="1:63" s="2" customFormat="1" ht="30" customHeight="1" thickBot="1" x14ac:dyDescent="0.25">
      <c r="A31" s="26"/>
      <c r="B31" s="44" t="s">
        <v>44</v>
      </c>
      <c r="C31" s="46">
        <v>0</v>
      </c>
      <c r="D31" s="50">
        <f>E29+1</f>
        <v>45150</v>
      </c>
      <c r="E31" s="50">
        <f>D31+10</f>
        <v>45160</v>
      </c>
      <c r="F31" s="11"/>
      <c r="G31" s="11">
        <f t="shared" si="3"/>
        <v>11</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row>
    <row r="32" spans="1:63" s="2" customFormat="1" ht="30" customHeight="1" thickBot="1" x14ac:dyDescent="0.25">
      <c r="A32" s="26"/>
      <c r="B32" s="44" t="s">
        <v>45</v>
      </c>
      <c r="C32" s="46">
        <v>0</v>
      </c>
      <c r="D32" s="50">
        <f>E31</f>
        <v>45160</v>
      </c>
      <c r="E32" s="50">
        <f>D32+10</f>
        <v>45170</v>
      </c>
      <c r="F32" s="11"/>
      <c r="G32" s="11">
        <f t="shared" si="3"/>
        <v>11</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row>
    <row r="33" spans="1:63" s="2" customFormat="1" ht="30" customHeight="1" thickBot="1" x14ac:dyDescent="0.25">
      <c r="A33" s="26"/>
      <c r="B33" s="44" t="s">
        <v>48</v>
      </c>
      <c r="C33" s="46">
        <v>0</v>
      </c>
      <c r="D33" s="50">
        <f>E32</f>
        <v>45170</v>
      </c>
      <c r="E33" s="50">
        <f>D33+5</f>
        <v>45175</v>
      </c>
      <c r="F33" s="11"/>
      <c r="G33" s="11">
        <f t="shared" si="3"/>
        <v>6</v>
      </c>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row>
    <row r="34" spans="1:63" s="2" customFormat="1" ht="30" customHeight="1" thickBot="1" x14ac:dyDescent="0.25">
      <c r="A34" s="26" t="s">
        <v>7</v>
      </c>
      <c r="B34" s="40"/>
      <c r="C34" s="10"/>
      <c r="D34" s="31"/>
      <c r="E34" s="31"/>
      <c r="F34" s="11"/>
      <c r="G34" s="11" t="str">
        <f t="shared" si="3"/>
        <v/>
      </c>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row>
    <row r="35" spans="1:63" ht="30" customHeight="1" x14ac:dyDescent="0.2">
      <c r="F35" s="4"/>
    </row>
    <row r="36" spans="1:63" ht="30" customHeight="1" x14ac:dyDescent="0.2">
      <c r="E36" s="28"/>
    </row>
  </sheetData>
  <mergeCells count="20">
    <mergeCell ref="AQ6:AW6"/>
    <mergeCell ref="AX6:BD6"/>
    <mergeCell ref="BE6:BK6"/>
    <mergeCell ref="H6:N6"/>
    <mergeCell ref="O6:U6"/>
    <mergeCell ref="V6:AB6"/>
    <mergeCell ref="AC6:AI6"/>
    <mergeCell ref="AJ6:AP6"/>
    <mergeCell ref="B1:D1"/>
    <mergeCell ref="B2:D2"/>
    <mergeCell ref="D3:E3"/>
    <mergeCell ref="H4:N4"/>
    <mergeCell ref="O4:U4"/>
    <mergeCell ref="AX4:BD4"/>
    <mergeCell ref="BE4:BK4"/>
    <mergeCell ref="V4:AB4"/>
    <mergeCell ref="AC4:AI4"/>
    <mergeCell ref="B5:F5"/>
    <mergeCell ref="AJ4:AP4"/>
    <mergeCell ref="AQ4:AW4"/>
  </mergeCells>
  <phoneticPr fontId="13" type="noConversion"/>
  <conditionalFormatting sqref="C33:C34 C22 C30:C31 C7:C2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5 H6 O6 V6 AC6 AJ6 AQ6 AX6 BE6 H7:BK34">
    <cfRule type="expression" dxfId="2" priority="37">
      <formula>AND(TODAY()&gt;=H$5,TODAY()&lt;I$5)</formula>
    </cfRule>
  </conditionalFormatting>
  <conditionalFormatting sqref="H7:BK34">
    <cfRule type="expression" dxfId="1" priority="31">
      <formula>AND(task_start&lt;=H$5,ROUNDDOWN((task_end-task_start+1)*task_progress,0)+task_start-1&gt;=H$5)</formula>
    </cfRule>
    <cfRule type="expression" dxfId="0" priority="32" stopIfTrue="1">
      <formula>AND(task_end&gt;=H$5,task_start&lt;I$5)</formula>
    </cfRule>
  </conditionalFormatting>
  <conditionalFormatting sqref="C21">
    <cfRule type="dataBar" priority="1">
      <dataBar>
        <cfvo type="num" val="0"/>
        <cfvo type="num" val="1"/>
        <color theme="0" tint="-0.249977111117893"/>
      </dataBar>
      <extLst>
        <ext xmlns:x14="http://schemas.microsoft.com/office/spreadsheetml/2009/9/main" uri="{B025F937-C7B1-47D3-B67F-A62EFF666E3E}">
          <x14:id>{3F429E84-28A8-4BF4-885E-14A5A69876EB}</x14:id>
        </ext>
      </extLst>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C33:C34 C22 C30:C31 C7:C20</xm:sqref>
        </x14:conditionalFormatting>
        <x14:conditionalFormatting xmlns:xm="http://schemas.microsoft.com/office/excel/2006/main">
          <x14:cfRule type="dataBar" id="{3F429E84-28A8-4BF4-885E-14A5A69876EB}">
            <x14:dataBar minLength="0" maxLength="100" gradient="0">
              <x14:cfvo type="num">
                <xm:f>0</xm:f>
              </x14:cfvo>
              <x14:cfvo type="num">
                <xm:f>1</xm:f>
              </x14:cfvo>
              <x14:negativeFillColor rgb="FFFF0000"/>
              <x14:axisColor rgb="FF000000"/>
            </x14:dataBar>
          </x14:cfRule>
          <xm:sqref>C21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2023-06-08T10:12:09Z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