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fs.uark.edu\Enterprise$\dmkletz\ISYS 4363\"/>
    </mc:Choice>
  </mc:AlternateContent>
  <xr:revisionPtr revIDLastSave="0" documentId="13_ncr:1_{AC4C88E4-8C16-4DB3-B70A-00866FE29509}" xr6:coauthVersionLast="36" xr6:coauthVersionMax="36" xr10:uidLastSave="{00000000-0000-0000-0000-000000000000}"/>
  <bookViews>
    <workbookView xWindow="0" yWindow="0" windowWidth="28800" windowHeight="12225" xr2:uid="{B3AEC954-7186-465D-87DC-35DAD95AFA5F}"/>
  </bookViews>
  <sheets>
    <sheet name="Table" sheetId="1" r:id="rId1"/>
    <sheet name="PivotTable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15" i="1"/>
  <c r="T13" i="1"/>
  <c r="T12" i="1"/>
  <c r="T11" i="1"/>
  <c r="E29" i="1"/>
  <c r="D29" i="1"/>
  <c r="C29" i="1"/>
  <c r="B29" i="1"/>
</calcChain>
</file>

<file path=xl/sharedStrings.xml><?xml version="1.0" encoding="utf-8"?>
<sst xmlns="http://schemas.openxmlformats.org/spreadsheetml/2006/main" count="24" uniqueCount="23">
  <si>
    <t>Year</t>
  </si>
  <si>
    <t>Tickets Sold</t>
  </si>
  <si>
    <t>Total Box Office</t>
  </si>
  <si>
    <t>Average Ticket Price</t>
  </si>
  <si>
    <t>Total Inflation - Adjusted Box Office</t>
  </si>
  <si>
    <t>Average of Tickets Sold</t>
  </si>
  <si>
    <t>Average of Total Box Office</t>
  </si>
  <si>
    <t>Average of Average Ticket Price</t>
  </si>
  <si>
    <t>STDEV</t>
  </si>
  <si>
    <t>Same can be applied to individual movies</t>
  </si>
  <si>
    <t>ex: Shang-Chi and The Ten Rings Performance as of 9/23/21</t>
  </si>
  <si>
    <t>If tickets sold and total box office elements are &gt; +1 STDEV, then the year performed well</t>
  </si>
  <si>
    <t>Add average ticket price for that year to this calculation and the final number is your Peformance Index Number</t>
  </si>
  <si>
    <t>Take result of # of STDEV and multiply by .2 - multiply by .4 if using domestic numbers (individual movie) or non-inflated numbers (before 2016)</t>
  </si>
  <si>
    <t>Domestic box office = 180,365,421</t>
  </si>
  <si>
    <t xml:space="preserve">Individual movie ticket sales are usually not available - take box office / avg  ticket price in that year (in this case 180,365,421 / 9.16) = </t>
  </si>
  <si>
    <t>tickets sold</t>
  </si>
  <si>
    <t>If tickets sold and total box office elements are &lt; -1 STDEV, then the year performed poorly</t>
  </si>
  <si>
    <t>STDEV's below mean</t>
  </si>
  <si>
    <t>calculation for domestic adjustion</t>
  </si>
  <si>
    <t>add avg ticket price = Total index rating</t>
  </si>
  <si>
    <t>tickets sold in 2021</t>
  </si>
  <si>
    <t>multiply by negative .2 and .4 if number is below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</si>
</sst>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0" formatCode="0.000"/>
    <numFmt numFmtId="17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i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0D0D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1" xfId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8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6" fontId="2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170" fontId="0" fillId="0" borderId="0" xfId="0" applyNumberFormat="1"/>
    <xf numFmtId="176" fontId="0" fillId="0" borderId="0" xfId="0" applyNumberFormat="1"/>
    <xf numFmtId="44" fontId="0" fillId="0" borderId="0" xfId="0" applyNumberFormat="1"/>
    <xf numFmtId="170" fontId="0" fillId="3" borderId="0" xfId="0" applyNumberForma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">
          <color rgb="FFD0D0D0"/>
        </top>
        <bottom/>
      </border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D0D0D0"/>
        </top>
        <bottom/>
        <vertical/>
        <horizontal/>
      </border>
    </dxf>
    <dxf>
      <border outline="0">
        <left style="medium">
          <color rgb="FF808080"/>
        </left>
        <right style="medium">
          <color rgb="FF808080"/>
        </right>
        <top style="medium">
          <color rgb="FF808080"/>
        </top>
        <bottom style="medium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17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letz" refreshedDate="44462.402457523145" createdVersion="6" refreshedVersion="6" minRefreshableVersion="3" recordCount="27" xr:uid="{CB074C1B-6D66-4666-A915-287D19592F55}">
  <cacheSource type="worksheet">
    <worksheetSource name="TicketSales"/>
  </cacheSource>
  <cacheFields count="5">
    <cacheField name="Year" numFmtId="0">
      <sharedItems containsSemiMixedTypes="0" containsString="0" containsNumber="1" containsInteger="1" minValue="1995" maxValue="2021"/>
    </cacheField>
    <cacheField name="Tickets Sold" numFmtId="3">
      <sharedItems containsSemiMixedTypes="0" containsString="0" containsNumber="1" containsInteger="1" minValue="223592795" maxValue="1575756527"/>
    </cacheField>
    <cacheField name="Total Box Office" numFmtId="6">
      <sharedItems containsSemiMixedTypes="0" containsString="0" containsNumber="1" containsInteger="1" minValue="2048111767" maxValue="11946156764"/>
    </cacheField>
    <cacheField name="Total Inflation - Adjusted Box Office" numFmtId="6">
      <sharedItems containsSemiMixedTypes="0" containsString="0" containsNumber="1" containsInteger="1" minValue="2048111767" maxValue="14433929789"/>
    </cacheField>
    <cacheField name="Average Ticket Price" numFmtId="8">
      <sharedItems containsSemiMixedTypes="0" containsString="0" containsNumber="1" minValue="4.3499999999999996" maxValue="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2021"/>
    <n v="357534674"/>
    <n v="3275017613"/>
    <n v="3275017613"/>
    <n v="9.16"/>
  </r>
  <r>
    <n v="2020"/>
    <n v="223592795"/>
    <n v="2048111767"/>
    <n v="2048111767"/>
    <n v="9.16"/>
  </r>
  <r>
    <n v="2019"/>
    <n v="1228763382"/>
    <n v="11255475182"/>
    <n v="11255475289"/>
    <n v="9.16"/>
  </r>
  <r>
    <n v="2018"/>
    <n v="1311323188"/>
    <n v="11946156764"/>
    <n v="12011720422"/>
    <n v="9.11"/>
  </r>
  <r>
    <n v="2017"/>
    <n v="1225639761"/>
    <n v="10993991460"/>
    <n v="11226860216"/>
    <n v="8.9700000000000006"/>
  </r>
  <r>
    <n v="2016"/>
    <n v="1301659858"/>
    <n v="11259361017"/>
    <n v="11923204301"/>
    <n v="8.65"/>
  </r>
  <r>
    <n v="2015"/>
    <n v="1323267005"/>
    <n v="11155143861"/>
    <n v="12121125772"/>
    <n v="8.43"/>
  </r>
  <r>
    <n v="2014"/>
    <n v="1257400777"/>
    <n v="10272967498"/>
    <n v="11517791114"/>
    <n v="8.17"/>
  </r>
  <r>
    <n v="2013"/>
    <n v="1339168926"/>
    <n v="10887446341"/>
    <n v="12266787382"/>
    <n v="8.1300000000000008"/>
  </r>
  <r>
    <n v="2012"/>
    <n v="1380921942"/>
    <n v="10992141616"/>
    <n v="12649244986"/>
    <n v="7.96"/>
  </r>
  <r>
    <n v="2011"/>
    <n v="1282915169"/>
    <n v="10173519704"/>
    <n v="11751502964"/>
    <n v="7.93"/>
  </r>
  <r>
    <n v="2010"/>
    <n v="1328549023"/>
    <n v="10482254025"/>
    <n v="12169509052"/>
    <n v="7.89"/>
  </r>
  <r>
    <n v="2009"/>
    <n v="1418567388"/>
    <n v="10639257284"/>
    <n v="12994051137"/>
    <n v="7.5"/>
  </r>
  <r>
    <n v="2008"/>
    <n v="1358041408"/>
    <n v="9750739371"/>
    <n v="12439659288"/>
    <n v="7.18"/>
  </r>
  <r>
    <n v="2007"/>
    <n v="1420036680"/>
    <n v="9769854914"/>
    <n v="13007535993"/>
    <n v="6.88"/>
  </r>
  <r>
    <n v="2006"/>
    <n v="1398738283"/>
    <n v="9161738221"/>
    <n v="12812442671"/>
    <n v="6.55"/>
  </r>
  <r>
    <n v="2005"/>
    <n v="1372980280"/>
    <n v="8800805718"/>
    <n v="12576499367"/>
    <n v="6.41"/>
  </r>
  <r>
    <n v="2004"/>
    <n v="1495651298"/>
    <n v="9287996519"/>
    <n v="13700165883"/>
    <n v="6.21"/>
  </r>
  <r>
    <n v="2003"/>
    <n v="1524589620"/>
    <n v="9193277289"/>
    <n v="13965240914"/>
    <n v="6.03"/>
  </r>
  <r>
    <n v="2002"/>
    <n v="1575756527"/>
    <n v="9155147215"/>
    <n v="14433929789"/>
    <n v="5.81"/>
  </r>
  <r>
    <n v="2001"/>
    <n v="1465874205"/>
    <n v="8296849636"/>
    <n v="13427407722"/>
    <n v="5.66"/>
  </r>
  <r>
    <n v="2000"/>
    <n v="1397460079"/>
    <n v="7532311479"/>
    <n v="12800734319"/>
    <n v="5.39"/>
  </r>
  <r>
    <n v="1999"/>
    <n v="1444664086"/>
    <n v="7338894852"/>
    <n v="13233123027"/>
    <n v="5.08"/>
  </r>
  <r>
    <n v="1998"/>
    <n v="1443827003"/>
    <n v="6771549637"/>
    <n v="13225455352"/>
    <n v="4.6900000000000004"/>
  </r>
  <r>
    <n v="1997"/>
    <n v="1357349648"/>
    <n v="6230235770"/>
    <n v="12433322785"/>
    <n v="4.59"/>
  </r>
  <r>
    <n v="1996"/>
    <n v="1305221290"/>
    <n v="5769078886"/>
    <n v="11955781912"/>
    <n v="4.42"/>
  </r>
  <r>
    <n v="1995"/>
    <n v="1221696643"/>
    <n v="5314381090"/>
    <n v="11190741247"/>
    <n v="4.34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0BA01-63D2-4552-A06E-285A550AD35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5">
    <pivotField showAll="0"/>
    <pivotField dataField="1" numFmtId="3" showAll="0"/>
    <pivotField dataField="1" numFmtId="6" showAll="0"/>
    <pivotField numFmtId="6" showAll="0"/>
    <pivotField dataField="1" numFmtId="8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Tickets Sold" fld="1" subtotal="average" baseField="0" baseItem="1" numFmtId="176"/>
    <dataField name="Average of Total Box Office" fld="2" subtotal="average" baseField="0" baseItem="1" numFmtId="44"/>
    <dataField name="Average of Average Ticket Price" fld="4" subtotal="average" baseField="0" baseItem="1" numFmtId="44"/>
  </dataFields>
  <formats count="4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94141-624B-4100-806A-0ACB73FA4EE1}" name="TicketSales" displayName="TicketSales" ref="A1:E29" totalsRowCount="1" headerRowDxfId="14" dataDxfId="13" tableBorderDxfId="12">
  <autoFilter ref="A1:E28" xr:uid="{A3A24FE6-75CE-44B9-9AC9-85FFBCB41863}"/>
  <tableColumns count="5">
    <tableColumn id="1" xr3:uid="{B6579986-7949-4927-B71B-690C95ED52F6}" name="Year" totalsRowLabel="STDEV" dataDxfId="11" totalsRowDxfId="4" dataCellStyle="Hyperlink" totalsRowCellStyle="Hyperlink"/>
    <tableColumn id="2" xr3:uid="{5631482E-F764-4511-AC18-72574071D375}" name="Tickets Sold" totalsRowFunction="custom" dataDxfId="10" totalsRowDxfId="3">
      <totalsRowFormula>_xlfn.STDEV.P(TicketSales[Tickets Sold])</totalsRowFormula>
    </tableColumn>
    <tableColumn id="3" xr3:uid="{C2D883F3-25A7-4947-827A-CE8F16DE86EC}" name="Total Box Office" totalsRowFunction="custom" dataDxfId="9" totalsRowDxfId="2">
      <totalsRowFormula>STDEV(TicketSales[Total Box Office])</totalsRowFormula>
    </tableColumn>
    <tableColumn id="4" xr3:uid="{0920FC4B-77C2-4828-B123-F1A60F6278B6}" name="Total Inflation - Adjusted Box Office" totalsRowFunction="custom" dataDxfId="8" totalsRowDxfId="1">
      <totalsRowFormula>_xlfn.STDEV.P(TicketSales[Total Inflation - Adjusted Box Office])</totalsRowFormula>
    </tableColumn>
    <tableColumn id="5" xr3:uid="{696A7ABF-8AB8-458E-9546-2A2DF24D200E}" name="Average Ticket Price" totalsRowFunction="custom" dataDxfId="7" totalsRowDxfId="0">
      <totalsRowFormula>_xlfn.STDEV.P(TicketSales[Average Ticket Price])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2014/summary" TargetMode="External"/><Relationship Id="rId13" Type="http://schemas.openxmlformats.org/officeDocument/2006/relationships/hyperlink" Target="https://www.the-numbers.com/market/2009/summary" TargetMode="External"/><Relationship Id="rId18" Type="http://schemas.openxmlformats.org/officeDocument/2006/relationships/hyperlink" Target="https://www.the-numbers.com/market/2004/summary" TargetMode="External"/><Relationship Id="rId26" Type="http://schemas.openxmlformats.org/officeDocument/2006/relationships/hyperlink" Target="https://www.the-numbers.com/market/1996/summary" TargetMode="External"/><Relationship Id="rId3" Type="http://schemas.openxmlformats.org/officeDocument/2006/relationships/hyperlink" Target="https://www.the-numbers.com/market/2019/summary" TargetMode="External"/><Relationship Id="rId21" Type="http://schemas.openxmlformats.org/officeDocument/2006/relationships/hyperlink" Target="https://www.the-numbers.com/market/2001/summary" TargetMode="External"/><Relationship Id="rId7" Type="http://schemas.openxmlformats.org/officeDocument/2006/relationships/hyperlink" Target="https://www.the-numbers.com/market/2015/summary" TargetMode="External"/><Relationship Id="rId12" Type="http://schemas.openxmlformats.org/officeDocument/2006/relationships/hyperlink" Target="https://www.the-numbers.com/market/2010/summary" TargetMode="External"/><Relationship Id="rId17" Type="http://schemas.openxmlformats.org/officeDocument/2006/relationships/hyperlink" Target="https://www.the-numbers.com/market/2005/summary" TargetMode="External"/><Relationship Id="rId25" Type="http://schemas.openxmlformats.org/officeDocument/2006/relationships/hyperlink" Target="https://www.the-numbers.com/market/1997/summary" TargetMode="External"/><Relationship Id="rId2" Type="http://schemas.openxmlformats.org/officeDocument/2006/relationships/hyperlink" Target="https://www.the-numbers.com/market/2020/summary" TargetMode="External"/><Relationship Id="rId16" Type="http://schemas.openxmlformats.org/officeDocument/2006/relationships/hyperlink" Target="https://www.the-numbers.com/market/2006/summary" TargetMode="External"/><Relationship Id="rId20" Type="http://schemas.openxmlformats.org/officeDocument/2006/relationships/hyperlink" Target="https://www.the-numbers.com/market/2002/summary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the-numbers.com/market/2021/summary" TargetMode="External"/><Relationship Id="rId6" Type="http://schemas.openxmlformats.org/officeDocument/2006/relationships/hyperlink" Target="https://www.the-numbers.com/market/2016/summary" TargetMode="External"/><Relationship Id="rId11" Type="http://schemas.openxmlformats.org/officeDocument/2006/relationships/hyperlink" Target="https://www.the-numbers.com/market/2011/summary" TargetMode="External"/><Relationship Id="rId24" Type="http://schemas.openxmlformats.org/officeDocument/2006/relationships/hyperlink" Target="https://www.the-numbers.com/market/1998/summary" TargetMode="External"/><Relationship Id="rId5" Type="http://schemas.openxmlformats.org/officeDocument/2006/relationships/hyperlink" Target="https://www.the-numbers.com/market/2017/summary" TargetMode="External"/><Relationship Id="rId15" Type="http://schemas.openxmlformats.org/officeDocument/2006/relationships/hyperlink" Target="https://www.the-numbers.com/market/2007/summary" TargetMode="External"/><Relationship Id="rId23" Type="http://schemas.openxmlformats.org/officeDocument/2006/relationships/hyperlink" Target="https://www.the-numbers.com/market/1999/summary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the-numbers.com/market/2012/summary" TargetMode="External"/><Relationship Id="rId19" Type="http://schemas.openxmlformats.org/officeDocument/2006/relationships/hyperlink" Target="https://www.the-numbers.com/market/2003/summary" TargetMode="External"/><Relationship Id="rId4" Type="http://schemas.openxmlformats.org/officeDocument/2006/relationships/hyperlink" Target="https://www.the-numbers.com/market/2018/summary" TargetMode="External"/><Relationship Id="rId9" Type="http://schemas.openxmlformats.org/officeDocument/2006/relationships/hyperlink" Target="https://www.the-numbers.com/market/2013/summary" TargetMode="External"/><Relationship Id="rId14" Type="http://schemas.openxmlformats.org/officeDocument/2006/relationships/hyperlink" Target="https://www.the-numbers.com/market/2008/summary" TargetMode="External"/><Relationship Id="rId22" Type="http://schemas.openxmlformats.org/officeDocument/2006/relationships/hyperlink" Target="https://www.the-numbers.com/market/2000/summary" TargetMode="External"/><Relationship Id="rId27" Type="http://schemas.openxmlformats.org/officeDocument/2006/relationships/hyperlink" Target="https://www.the-numbers.com/market/1995/summa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C369-EFC1-468B-AE3D-55515A27B578}">
  <dimension ref="A1:U29"/>
  <sheetViews>
    <sheetView tabSelected="1" workbookViewId="0">
      <selection activeCell="R8" sqref="R8"/>
    </sheetView>
  </sheetViews>
  <sheetFormatPr defaultRowHeight="15" x14ac:dyDescent="0.25"/>
  <cols>
    <col min="1" max="1" width="7.7109375" customWidth="1"/>
    <col min="2" max="2" width="14.5703125" customWidth="1"/>
    <col min="3" max="3" width="18.28515625" customWidth="1"/>
    <col min="4" max="4" width="16.42578125" customWidth="1"/>
    <col min="5" max="5" width="11" customWidth="1"/>
    <col min="20" max="20" width="11.28515625" bestFit="1" customWidth="1"/>
  </cols>
  <sheetData>
    <row r="1" spans="1:21" ht="34.5" thickBot="1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</row>
    <row r="2" spans="1:21" ht="15.75" thickBot="1" x14ac:dyDescent="0.3">
      <c r="A2" s="1">
        <v>2021</v>
      </c>
      <c r="B2" s="2">
        <v>357534674</v>
      </c>
      <c r="C2" s="3">
        <v>3275017613</v>
      </c>
      <c r="D2" s="3">
        <v>3275017613</v>
      </c>
      <c r="E2" s="4">
        <v>9.16</v>
      </c>
    </row>
    <row r="3" spans="1:21" ht="15.75" thickBot="1" x14ac:dyDescent="0.3">
      <c r="A3" s="1">
        <v>2020</v>
      </c>
      <c r="B3" s="5">
        <v>223592795</v>
      </c>
      <c r="C3" s="6">
        <v>2048111767</v>
      </c>
      <c r="D3" s="6">
        <v>2048111767</v>
      </c>
      <c r="E3" s="4">
        <v>9.16</v>
      </c>
      <c r="G3" t="s">
        <v>11</v>
      </c>
    </row>
    <row r="4" spans="1:21" ht="15.75" thickBot="1" x14ac:dyDescent="0.3">
      <c r="A4" s="1">
        <v>2019</v>
      </c>
      <c r="B4" s="5">
        <v>1228763382</v>
      </c>
      <c r="C4" s="6">
        <v>11255475182</v>
      </c>
      <c r="D4" s="6">
        <v>11255475289</v>
      </c>
      <c r="E4" s="4">
        <v>9.16</v>
      </c>
      <c r="G4" t="s">
        <v>17</v>
      </c>
    </row>
    <row r="5" spans="1:21" ht="15.75" thickBot="1" x14ac:dyDescent="0.3">
      <c r="A5" s="1">
        <v>2018</v>
      </c>
      <c r="B5" s="5">
        <v>1311323188</v>
      </c>
      <c r="C5" s="6">
        <v>11946156764</v>
      </c>
      <c r="D5" s="6">
        <v>12011720422</v>
      </c>
      <c r="E5" s="4">
        <v>9.11</v>
      </c>
      <c r="G5" t="s">
        <v>13</v>
      </c>
      <c r="U5" t="s">
        <v>22</v>
      </c>
    </row>
    <row r="6" spans="1:21" ht="15.75" thickBot="1" x14ac:dyDescent="0.3">
      <c r="A6" s="1">
        <v>2017</v>
      </c>
      <c r="B6" s="5">
        <v>1225639761</v>
      </c>
      <c r="C6" s="6">
        <v>10993991460</v>
      </c>
      <c r="D6" s="6">
        <v>11226860216</v>
      </c>
      <c r="E6" s="4">
        <v>8.9700000000000006</v>
      </c>
      <c r="G6" t="s">
        <v>12</v>
      </c>
    </row>
    <row r="7" spans="1:21" ht="15.75" thickBot="1" x14ac:dyDescent="0.3">
      <c r="A7" s="1">
        <v>2016</v>
      </c>
      <c r="B7" s="5">
        <v>1301659858</v>
      </c>
      <c r="C7" s="6">
        <v>11259361017</v>
      </c>
      <c r="D7" s="6">
        <v>11923204301</v>
      </c>
      <c r="E7" s="4">
        <v>8.65</v>
      </c>
    </row>
    <row r="8" spans="1:21" ht="15.75" thickBot="1" x14ac:dyDescent="0.3">
      <c r="A8" s="1">
        <v>2015</v>
      </c>
      <c r="B8" s="5">
        <v>1323267005</v>
      </c>
      <c r="C8" s="6">
        <v>11155143861</v>
      </c>
      <c r="D8" s="6">
        <v>12121125772</v>
      </c>
      <c r="E8" s="4">
        <v>8.43</v>
      </c>
      <c r="G8" t="s">
        <v>9</v>
      </c>
    </row>
    <row r="9" spans="1:21" ht="15.75" thickBot="1" x14ac:dyDescent="0.3">
      <c r="A9" s="1">
        <v>2014</v>
      </c>
      <c r="B9" s="5">
        <v>1257400777</v>
      </c>
      <c r="C9" s="6">
        <v>10272967498</v>
      </c>
      <c r="D9" s="6">
        <v>11517791114</v>
      </c>
      <c r="E9" s="4">
        <v>8.17</v>
      </c>
      <c r="G9" t="s">
        <v>10</v>
      </c>
    </row>
    <row r="10" spans="1:21" ht="15.75" thickBot="1" x14ac:dyDescent="0.3">
      <c r="A10" s="1">
        <v>2013</v>
      </c>
      <c r="B10" s="5">
        <v>1339168926</v>
      </c>
      <c r="C10" s="6">
        <v>10887446341</v>
      </c>
      <c r="D10" s="6">
        <v>12266787382</v>
      </c>
      <c r="E10" s="4">
        <v>8.1300000000000008</v>
      </c>
      <c r="G10" t="s">
        <v>14</v>
      </c>
      <c r="T10">
        <v>357534674</v>
      </c>
      <c r="U10" t="s">
        <v>21</v>
      </c>
    </row>
    <row r="11" spans="1:21" ht="15.75" thickBot="1" x14ac:dyDescent="0.3">
      <c r="A11" s="1">
        <v>2012</v>
      </c>
      <c r="B11" s="5">
        <v>1380921942</v>
      </c>
      <c r="C11" s="6">
        <v>10992141616</v>
      </c>
      <c r="D11" s="6">
        <v>12649244986</v>
      </c>
      <c r="E11" s="4">
        <v>7.96</v>
      </c>
      <c r="G11" t="s">
        <v>15</v>
      </c>
      <c r="T11" s="12">
        <f xml:space="preserve"> 180265421/9.16</f>
        <v>19679631.113537118</v>
      </c>
      <c r="U11" t="s">
        <v>16</v>
      </c>
    </row>
    <row r="12" spans="1:21" ht="15.75" thickBot="1" x14ac:dyDescent="0.3">
      <c r="A12" s="1">
        <v>2011</v>
      </c>
      <c r="B12" s="5">
        <v>1282915169</v>
      </c>
      <c r="C12" s="6">
        <v>10173519704</v>
      </c>
      <c r="D12" s="6">
        <v>11751502964</v>
      </c>
      <c r="E12" s="4">
        <v>7.93</v>
      </c>
      <c r="T12">
        <f>_xlfn.STDEV.P(T10:T11)</f>
        <v>168927521.44323143</v>
      </c>
      <c r="U12" t="s">
        <v>8</v>
      </c>
    </row>
    <row r="13" spans="1:21" ht="15.75" thickBot="1" x14ac:dyDescent="0.3">
      <c r="A13" s="1">
        <v>2010</v>
      </c>
      <c r="B13" s="5">
        <v>1328549023</v>
      </c>
      <c r="C13" s="6">
        <v>10482254025</v>
      </c>
      <c r="D13" s="6">
        <v>12169509052</v>
      </c>
      <c r="E13" s="4">
        <v>7.89</v>
      </c>
      <c r="T13" s="8">
        <f>T12/T11</f>
        <v>8.5838764186504743</v>
      </c>
      <c r="U13" t="s">
        <v>18</v>
      </c>
    </row>
    <row r="14" spans="1:21" ht="15.75" thickBot="1" x14ac:dyDescent="0.3">
      <c r="A14" s="1">
        <v>2009</v>
      </c>
      <c r="B14" s="5">
        <v>1418567388</v>
      </c>
      <c r="C14" s="6">
        <v>10639257284</v>
      </c>
      <c r="D14" s="6">
        <v>12994051137</v>
      </c>
      <c r="E14" s="4">
        <v>7.5</v>
      </c>
      <c r="T14" s="8">
        <f>T13*-0.4</f>
        <v>-3.4335505674601898</v>
      </c>
      <c r="U14" t="s">
        <v>19</v>
      </c>
    </row>
    <row r="15" spans="1:21" ht="15.75" thickBot="1" x14ac:dyDescent="0.3">
      <c r="A15" s="1">
        <v>2008</v>
      </c>
      <c r="B15" s="5">
        <v>1358041408</v>
      </c>
      <c r="C15" s="6">
        <v>9750739371</v>
      </c>
      <c r="D15" s="6">
        <v>12439659288</v>
      </c>
      <c r="E15" s="4">
        <v>7.18</v>
      </c>
      <c r="T15" s="11">
        <f>T14+9.16</f>
        <v>5.7264494325398108</v>
      </c>
      <c r="U15" t="s">
        <v>20</v>
      </c>
    </row>
    <row r="16" spans="1:21" ht="15.75" thickBot="1" x14ac:dyDescent="0.3">
      <c r="A16" s="1">
        <v>2007</v>
      </c>
      <c r="B16" s="5">
        <v>1420036680</v>
      </c>
      <c r="C16" s="6">
        <v>9769854914</v>
      </c>
      <c r="D16" s="6">
        <v>13007535993</v>
      </c>
      <c r="E16" s="4">
        <v>6.88</v>
      </c>
    </row>
    <row r="17" spans="1:5" ht="15.75" thickBot="1" x14ac:dyDescent="0.3">
      <c r="A17" s="1">
        <v>2006</v>
      </c>
      <c r="B17" s="5">
        <v>1398738283</v>
      </c>
      <c r="C17" s="6">
        <v>9161738221</v>
      </c>
      <c r="D17" s="6">
        <v>12812442671</v>
      </c>
      <c r="E17" s="4">
        <v>6.55</v>
      </c>
    </row>
    <row r="18" spans="1:5" ht="15.75" thickBot="1" x14ac:dyDescent="0.3">
      <c r="A18" s="1">
        <v>2005</v>
      </c>
      <c r="B18" s="5">
        <v>1372980280</v>
      </c>
      <c r="C18" s="6">
        <v>8800805718</v>
      </c>
      <c r="D18" s="6">
        <v>12576499367</v>
      </c>
      <c r="E18" s="4">
        <v>6.41</v>
      </c>
    </row>
    <row r="19" spans="1:5" ht="15.75" thickBot="1" x14ac:dyDescent="0.3">
      <c r="A19" s="1">
        <v>2004</v>
      </c>
      <c r="B19" s="5">
        <v>1495651298</v>
      </c>
      <c r="C19" s="6">
        <v>9287996519</v>
      </c>
      <c r="D19" s="6">
        <v>13700165883</v>
      </c>
      <c r="E19" s="4">
        <v>6.21</v>
      </c>
    </row>
    <row r="20" spans="1:5" ht="15.75" thickBot="1" x14ac:dyDescent="0.3">
      <c r="A20" s="1">
        <v>2003</v>
      </c>
      <c r="B20" s="5">
        <v>1524589620</v>
      </c>
      <c r="C20" s="6">
        <v>9193277289</v>
      </c>
      <c r="D20" s="6">
        <v>13965240914</v>
      </c>
      <c r="E20" s="4">
        <v>6.03</v>
      </c>
    </row>
    <row r="21" spans="1:5" ht="15.75" thickBot="1" x14ac:dyDescent="0.3">
      <c r="A21" s="1">
        <v>2002</v>
      </c>
      <c r="B21" s="5">
        <v>1575756527</v>
      </c>
      <c r="C21" s="6">
        <v>9155147215</v>
      </c>
      <c r="D21" s="6">
        <v>14433929789</v>
      </c>
      <c r="E21" s="4">
        <v>5.81</v>
      </c>
    </row>
    <row r="22" spans="1:5" ht="15.75" thickBot="1" x14ac:dyDescent="0.3">
      <c r="A22" s="1">
        <v>2001</v>
      </c>
      <c r="B22" s="5">
        <v>1465874205</v>
      </c>
      <c r="C22" s="6">
        <v>8296849636</v>
      </c>
      <c r="D22" s="6">
        <v>13427407722</v>
      </c>
      <c r="E22" s="4">
        <v>5.66</v>
      </c>
    </row>
    <row r="23" spans="1:5" ht="15.75" thickBot="1" x14ac:dyDescent="0.3">
      <c r="A23" s="1">
        <v>2000</v>
      </c>
      <c r="B23" s="5">
        <v>1397460079</v>
      </c>
      <c r="C23" s="6">
        <v>7532311479</v>
      </c>
      <c r="D23" s="6">
        <v>12800734319</v>
      </c>
      <c r="E23" s="4">
        <v>5.39</v>
      </c>
    </row>
    <row r="24" spans="1:5" ht="15.75" thickBot="1" x14ac:dyDescent="0.3">
      <c r="A24" s="1">
        <v>1999</v>
      </c>
      <c r="B24" s="5">
        <v>1444664086</v>
      </c>
      <c r="C24" s="6">
        <v>7338894852</v>
      </c>
      <c r="D24" s="6">
        <v>13233123027</v>
      </c>
      <c r="E24" s="4">
        <v>5.08</v>
      </c>
    </row>
    <row r="25" spans="1:5" ht="15.75" thickBot="1" x14ac:dyDescent="0.3">
      <c r="A25" s="1">
        <v>1998</v>
      </c>
      <c r="B25" s="5">
        <v>1443827003</v>
      </c>
      <c r="C25" s="6">
        <v>6771549637</v>
      </c>
      <c r="D25" s="6">
        <v>13225455352</v>
      </c>
      <c r="E25" s="4">
        <v>4.6900000000000004</v>
      </c>
    </row>
    <row r="26" spans="1:5" ht="15.75" thickBot="1" x14ac:dyDescent="0.3">
      <c r="A26" s="1">
        <v>1997</v>
      </c>
      <c r="B26" s="5">
        <v>1357349648</v>
      </c>
      <c r="C26" s="6">
        <v>6230235770</v>
      </c>
      <c r="D26" s="6">
        <v>12433322785</v>
      </c>
      <c r="E26" s="4">
        <v>4.59</v>
      </c>
    </row>
    <row r="27" spans="1:5" ht="15.75" thickBot="1" x14ac:dyDescent="0.3">
      <c r="A27" s="1">
        <v>1996</v>
      </c>
      <c r="B27" s="5">
        <v>1305221290</v>
      </c>
      <c r="C27" s="6">
        <v>5769078886</v>
      </c>
      <c r="D27" s="6">
        <v>11955781912</v>
      </c>
      <c r="E27" s="4">
        <v>4.42</v>
      </c>
    </row>
    <row r="28" spans="1:5" ht="15.75" thickBot="1" x14ac:dyDescent="0.3">
      <c r="A28" s="1">
        <v>1995</v>
      </c>
      <c r="B28" s="5">
        <v>1221696643</v>
      </c>
      <c r="C28" s="6">
        <v>5314381090</v>
      </c>
      <c r="D28" s="6">
        <v>11190741247</v>
      </c>
      <c r="E28" s="4">
        <v>4.3499999999999996</v>
      </c>
    </row>
    <row r="29" spans="1:5" x14ac:dyDescent="0.25">
      <c r="A29" s="1" t="s">
        <v>8</v>
      </c>
      <c r="B29" s="5">
        <f>_xlfn.STDEV.P(TicketSales[Tickets Sold])</f>
        <v>295939778.73848569</v>
      </c>
      <c r="C29" s="6">
        <f>STDEV(TicketSales[Total Box Office])</f>
        <v>2530008979.269475</v>
      </c>
      <c r="D29" s="6">
        <f>_xlfn.STDEV.P(TicketSales[Total Inflation - Adjusted Box Office])</f>
        <v>2710807589.3801088</v>
      </c>
      <c r="E29" s="4">
        <f>_xlfn.STDEV.P(TicketSales[Average Ticket Price])</f>
        <v>1.5990635977267316</v>
      </c>
    </row>
  </sheetData>
  <hyperlinks>
    <hyperlink ref="A2" r:id="rId1" display="https://www.the-numbers.com/market/2021/summary" xr:uid="{060A66E8-6D8B-44EA-9BA8-2706E2F9DEA8}"/>
    <hyperlink ref="A3" r:id="rId2" display="https://www.the-numbers.com/market/2020/summary" xr:uid="{2F2E689D-0D0C-4F25-9B35-6DB91DF0DC0A}"/>
    <hyperlink ref="A4" r:id="rId3" display="https://www.the-numbers.com/market/2019/summary" xr:uid="{74FC65A9-2450-4304-90E1-BF9E1A86FBF6}"/>
    <hyperlink ref="A5" r:id="rId4" display="https://www.the-numbers.com/market/2018/summary" xr:uid="{D9F0A481-6C64-4E82-9A71-2C18AD277E5C}"/>
    <hyperlink ref="A6" r:id="rId5" display="https://www.the-numbers.com/market/2017/summary" xr:uid="{E3CE8330-F515-431C-9844-0F2830C68F86}"/>
    <hyperlink ref="A7" r:id="rId6" display="https://www.the-numbers.com/market/2016/summary" xr:uid="{68015D47-D802-43D3-8A06-56C8C865669C}"/>
    <hyperlink ref="A8" r:id="rId7" display="https://www.the-numbers.com/market/2015/summary" xr:uid="{77EC9536-65DE-4E39-9044-519CA5CC460C}"/>
    <hyperlink ref="A9" r:id="rId8" display="https://www.the-numbers.com/market/2014/summary" xr:uid="{AC6E8C72-AD26-4C65-B3FA-5592722ECC48}"/>
    <hyperlink ref="A10" r:id="rId9" display="https://www.the-numbers.com/market/2013/summary" xr:uid="{CB6FE523-850E-48F9-AD2A-F53CE3EC1CD2}"/>
    <hyperlink ref="A11" r:id="rId10" display="https://www.the-numbers.com/market/2012/summary" xr:uid="{F81355A6-2809-40B1-B373-63DC4D7F2DFB}"/>
    <hyperlink ref="A12" r:id="rId11" display="https://www.the-numbers.com/market/2011/summary" xr:uid="{30FE5C96-7C6F-4316-A091-C0758FB7ACC1}"/>
    <hyperlink ref="A13" r:id="rId12" display="https://www.the-numbers.com/market/2010/summary" xr:uid="{6040D260-4017-475A-97D4-AC2E765E97BF}"/>
    <hyperlink ref="A14" r:id="rId13" display="https://www.the-numbers.com/market/2009/summary" xr:uid="{A8E92E17-12E6-4F98-A3A8-E1CEFDC11B04}"/>
    <hyperlink ref="A15" r:id="rId14" display="https://www.the-numbers.com/market/2008/summary" xr:uid="{1970732A-BDBE-4A88-8BEB-B432558C3E33}"/>
    <hyperlink ref="A16" r:id="rId15" display="https://www.the-numbers.com/market/2007/summary" xr:uid="{A40B464A-262B-4155-96F2-DA37BFC3D0A3}"/>
    <hyperlink ref="A17" r:id="rId16" display="https://www.the-numbers.com/market/2006/summary" xr:uid="{9F0D2B18-895F-413C-97ED-8C55A667CF43}"/>
    <hyperlink ref="A18" r:id="rId17" display="https://www.the-numbers.com/market/2005/summary" xr:uid="{52A60930-2CF1-41AA-8C85-38AB0092718A}"/>
    <hyperlink ref="A19" r:id="rId18" display="https://www.the-numbers.com/market/2004/summary" xr:uid="{5D490B31-60AE-487E-A61A-5E3A53D90C17}"/>
    <hyperlink ref="A20" r:id="rId19" display="https://www.the-numbers.com/market/2003/summary" xr:uid="{DDDF83A2-6C7D-43A7-9779-6EE88BFA98D4}"/>
    <hyperlink ref="A21" r:id="rId20" display="https://www.the-numbers.com/market/2002/summary" xr:uid="{847807C3-A3DC-4CE9-B06A-B37170AB1743}"/>
    <hyperlink ref="A22" r:id="rId21" display="https://www.the-numbers.com/market/2001/summary" xr:uid="{83EBA211-C239-4AC8-B972-4C10C76B15B1}"/>
    <hyperlink ref="A23" r:id="rId22" display="https://www.the-numbers.com/market/2000/summary" xr:uid="{5AC3F38C-45E7-42B4-A0D4-8CD6E9098DEE}"/>
    <hyperlink ref="A24" r:id="rId23" display="https://www.the-numbers.com/market/1999/summary" xr:uid="{DBB36FD1-66A2-4BE9-B604-86C0A970BBDA}"/>
    <hyperlink ref="A25" r:id="rId24" display="https://www.the-numbers.com/market/1998/summary" xr:uid="{D8D50210-0611-4B35-A8F0-E651935BEC82}"/>
    <hyperlink ref="A26" r:id="rId25" display="https://www.the-numbers.com/market/1997/summary" xr:uid="{7B261C5D-C6DC-47C9-B448-289E1A33246E}"/>
    <hyperlink ref="A27" r:id="rId26" display="https://www.the-numbers.com/market/1996/summary" xr:uid="{BD809958-6470-4D1D-9145-1D5242302EB7}"/>
    <hyperlink ref="A28" r:id="rId27" display="https://www.the-numbers.com/market/1995/summary" xr:uid="{D07CB53B-FB99-4F02-8028-0253FB5944D6}"/>
  </hyperlinks>
  <pageMargins left="0.7" right="0.7" top="0.75" bottom="0.75" header="0.3" footer="0.3"/>
  <pageSetup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04A9-92C5-4477-96AC-635FB0EA83D6}">
  <dimension ref="A3:C4"/>
  <sheetViews>
    <sheetView workbookViewId="0">
      <selection activeCell="C4" sqref="C4"/>
    </sheetView>
  </sheetViews>
  <sheetFormatPr defaultRowHeight="15" x14ac:dyDescent="0.25"/>
  <cols>
    <col min="1" max="1" width="21.85546875" bestFit="1" customWidth="1"/>
    <col min="2" max="2" width="25.5703125" bestFit="1" customWidth="1"/>
    <col min="3" max="3" width="29.42578125" bestFit="1" customWidth="1"/>
  </cols>
  <sheetData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s="9">
        <v>1287451516.2222223</v>
      </c>
      <c r="B4" s="10">
        <v>8805692767.7407398</v>
      </c>
      <c r="C4" s="10">
        <v>7.017407407407406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PivotTable</vt:lpstr>
    </vt:vector>
  </TitlesOfParts>
  <Company>University of Arkansas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Kletz</dc:creator>
  <cp:lastModifiedBy>David Kletz</cp:lastModifiedBy>
  <dcterms:created xsi:type="dcterms:W3CDTF">2021-09-23T14:37:44Z</dcterms:created>
  <dcterms:modified xsi:type="dcterms:W3CDTF">2021-09-23T15:35:55Z</dcterms:modified>
</cp:coreProperties>
</file>