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2677\OneDrive - University of Miami\Desktop\Acerv_Nutrients_project1\"/>
    </mc:Choice>
  </mc:AlternateContent>
  <xr:revisionPtr revIDLastSave="0" documentId="13_ncr:1_{9CF4AE7E-4FB1-48AF-A73D-E30A8DC6ADF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cer_ratios_graphs" sheetId="1" r:id="rId1"/>
    <sheet name="Charts" sheetId="4" r:id="rId2"/>
    <sheet name="Pivot 1" sheetId="3" r:id="rId3"/>
    <sheet name="Pivot 2" sheetId="5" r:id="rId4"/>
    <sheet name="Pivot 3" sheetId="7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4" l="1"/>
  <c r="D54" i="4"/>
  <c r="C55" i="4"/>
  <c r="D55" i="4"/>
  <c r="D57" i="4" s="1"/>
  <c r="C56" i="4"/>
  <c r="C57" i="4" s="1"/>
  <c r="D56" i="4"/>
  <c r="C54" i="3"/>
  <c r="D54" i="3"/>
  <c r="E54" i="3"/>
  <c r="F54" i="3"/>
  <c r="G54" i="3"/>
  <c r="H54" i="3"/>
  <c r="I54" i="3"/>
  <c r="J54" i="3"/>
  <c r="L54" i="3"/>
  <c r="B54" i="3"/>
  <c r="C53" i="3"/>
  <c r="D53" i="3"/>
  <c r="E53" i="3"/>
  <c r="F53" i="3"/>
  <c r="G53" i="3"/>
  <c r="H53" i="3"/>
  <c r="I53" i="3"/>
  <c r="J53" i="3"/>
  <c r="K53" i="3"/>
  <c r="L53" i="3"/>
  <c r="B53" i="3"/>
  <c r="K52" i="3"/>
  <c r="J52" i="3"/>
  <c r="L52" i="3"/>
  <c r="C52" i="3"/>
  <c r="D52" i="3"/>
  <c r="E52" i="3"/>
  <c r="F52" i="3"/>
  <c r="G52" i="3"/>
  <c r="H52" i="3"/>
  <c r="I52" i="3"/>
  <c r="B52" i="3"/>
  <c r="J51" i="3"/>
  <c r="I51" i="3"/>
  <c r="H51" i="3"/>
  <c r="K51" i="3"/>
  <c r="L51" i="3"/>
  <c r="C51" i="3"/>
  <c r="D51" i="3"/>
  <c r="E51" i="3"/>
  <c r="F51" i="3"/>
  <c r="G51" i="3"/>
  <c r="B51" i="3"/>
</calcChain>
</file>

<file path=xl/sharedStrings.xml><?xml version="1.0" encoding="utf-8"?>
<sst xmlns="http://schemas.openxmlformats.org/spreadsheetml/2006/main" count="439" uniqueCount="82">
  <si>
    <t>Sample.Name</t>
  </si>
  <si>
    <t>File.Name</t>
  </si>
  <si>
    <t>A.CT.mean</t>
  </si>
  <si>
    <t>Acerv.CT.mean</t>
  </si>
  <si>
    <t>A.CT.sd</t>
  </si>
  <si>
    <t>Acerv.CT.sd</t>
  </si>
  <si>
    <t>A.reps</t>
  </si>
  <si>
    <t>Acerv.reps</t>
  </si>
  <si>
    <t>A.Acerv</t>
  </si>
  <si>
    <t>+</t>
  </si>
  <si>
    <t>DK_T1_Subsample_1.csv</t>
  </si>
  <si>
    <t>DK_T1_Subsample_2.csv</t>
  </si>
  <si>
    <t>NTC</t>
  </si>
  <si>
    <t>NA</t>
  </si>
  <si>
    <t>Genotype</t>
  </si>
  <si>
    <t>Nutrients</t>
  </si>
  <si>
    <t>Disease</t>
  </si>
  <si>
    <t>N/A</t>
  </si>
  <si>
    <t>Fragment</t>
  </si>
  <si>
    <t>A004</t>
  </si>
  <si>
    <t>Kelsey-1</t>
  </si>
  <si>
    <t>Ambient</t>
  </si>
  <si>
    <t>Pathogen</t>
  </si>
  <si>
    <t>FM6</t>
  </si>
  <si>
    <t>NH4</t>
  </si>
  <si>
    <t>A104</t>
  </si>
  <si>
    <t>U44</t>
  </si>
  <si>
    <t>A012</t>
  </si>
  <si>
    <t>Placebo</t>
  </si>
  <si>
    <t>A028</t>
  </si>
  <si>
    <t>Cooper-9</t>
  </si>
  <si>
    <t>A047</t>
  </si>
  <si>
    <t>Acerv2</t>
  </si>
  <si>
    <t>A069</t>
  </si>
  <si>
    <t>Elkhorn</t>
  </si>
  <si>
    <t>A110</t>
  </si>
  <si>
    <t>U41</t>
  </si>
  <si>
    <t>A180</t>
  </si>
  <si>
    <t>FM19</t>
  </si>
  <si>
    <t>FM9</t>
  </si>
  <si>
    <t>FM14</t>
  </si>
  <si>
    <t>A011</t>
  </si>
  <si>
    <t>A064</t>
  </si>
  <si>
    <t>A100</t>
  </si>
  <si>
    <t>A125</t>
  </si>
  <si>
    <t>A152</t>
  </si>
  <si>
    <t>K2</t>
  </si>
  <si>
    <t>A175</t>
  </si>
  <si>
    <t>A066</t>
  </si>
  <si>
    <t>A091</t>
  </si>
  <si>
    <t>A154</t>
  </si>
  <si>
    <t>A186</t>
  </si>
  <si>
    <t>A006</t>
  </si>
  <si>
    <t>given placebo treatment in 1st infection trial, given pathogen treatment in 2nd infection trial</t>
  </si>
  <si>
    <t>Pathogen*</t>
  </si>
  <si>
    <t>A013</t>
  </si>
  <si>
    <t>A020</t>
  </si>
  <si>
    <t>A042</t>
  </si>
  <si>
    <t>A065</t>
  </si>
  <si>
    <t>A178</t>
  </si>
  <si>
    <t>A014</t>
  </si>
  <si>
    <t>A036</t>
  </si>
  <si>
    <t>A051</t>
  </si>
  <si>
    <t>A077</t>
  </si>
  <si>
    <t>A105</t>
  </si>
  <si>
    <t>A162</t>
  </si>
  <si>
    <t>Notes</t>
  </si>
  <si>
    <t>Row Labels</t>
  </si>
  <si>
    <t>Grand Total</t>
  </si>
  <si>
    <t>Average of A.Acerv</t>
  </si>
  <si>
    <t>Column Labels</t>
  </si>
  <si>
    <t>Chart #1: S/H Ratio by Genotype</t>
  </si>
  <si>
    <t>Chart #2: S/H Ratio by Treatment</t>
  </si>
  <si>
    <t>N/A Total</t>
  </si>
  <si>
    <t>Ambient Total</t>
  </si>
  <si>
    <t>NH4 Total</t>
  </si>
  <si>
    <t>avg</t>
  </si>
  <si>
    <t>sd</t>
  </si>
  <si>
    <t>n</t>
  </si>
  <si>
    <t>se</t>
  </si>
  <si>
    <t>Chart #3: Average S/H Ratio by Treatment</t>
  </si>
  <si>
    <t>Chart #4: Average S/H ratio by 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</si>
</sst>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34" borderId="10" xfId="0" applyFont="1" applyFill="1" applyBorder="1" applyAlignment="1">
      <alignment wrapText="1"/>
    </xf>
    <xf numFmtId="0" fontId="18" fillId="35" borderId="11" xfId="0" applyFont="1" applyFill="1" applyBorder="1" applyAlignment="1">
      <alignment horizontal="right" wrapText="1"/>
    </xf>
    <xf numFmtId="0" fontId="18" fillId="0" borderId="11" xfId="0" applyFont="1" applyBorder="1" applyAlignment="1">
      <alignment wrapText="1"/>
    </xf>
    <xf numFmtId="0" fontId="20" fillId="36" borderId="11" xfId="0" applyFont="1" applyFill="1" applyBorder="1" applyAlignment="1">
      <alignment wrapText="1"/>
    </xf>
    <xf numFmtId="0" fontId="20" fillId="34" borderId="11" xfId="0" applyFont="1" applyFill="1" applyBorder="1" applyAlignment="1">
      <alignment wrapText="1"/>
    </xf>
    <xf numFmtId="0" fontId="18" fillId="35" borderId="11" xfId="0" applyFont="1" applyFill="1" applyBorder="1" applyAlignment="1">
      <alignment wrapText="1"/>
    </xf>
    <xf numFmtId="0" fontId="20" fillId="0" borderId="11" xfId="0" applyFont="1" applyBorder="1" applyAlignment="1">
      <alignment wrapText="1"/>
    </xf>
    <xf numFmtId="0" fontId="18" fillId="33" borderId="11" xfId="0" applyFont="1" applyFill="1" applyBorder="1" applyAlignment="1">
      <alignment horizontal="right" wrapText="1"/>
    </xf>
    <xf numFmtId="0" fontId="18" fillId="35" borderId="12" xfId="0" applyFont="1" applyFill="1" applyBorder="1" applyAlignment="1">
      <alignment wrapText="1"/>
    </xf>
    <xf numFmtId="0" fontId="18" fillId="0" borderId="12" xfId="0" applyFont="1" applyFill="1" applyBorder="1" applyAlignment="1">
      <alignment wrapText="1"/>
    </xf>
    <xf numFmtId="0" fontId="20" fillId="36" borderId="12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38" borderId="11" xfId="0" applyFont="1" applyFill="1" applyBorder="1" applyAlignment="1">
      <alignment wrapText="1"/>
    </xf>
    <xf numFmtId="0" fontId="18" fillId="37" borderId="11" xfId="0" applyFont="1" applyFill="1" applyBorder="1" applyAlignment="1">
      <alignment horizontal="right" wrapText="1"/>
    </xf>
    <xf numFmtId="0" fontId="20" fillId="0" borderId="12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[Acer_ratios_graphs.xlsx]Pivot 1!PivotTable2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Symbiont to Host Cell Ratio by Genotype</a:t>
            </a:r>
          </a:p>
        </c:rich>
      </c:tx>
      <c:layout>
        <c:manualLayout>
          <c:xMode val="edge"/>
          <c:yMode val="edge"/>
          <c:x val="0.21145342297329112"/>
          <c:y val="5.03889716488141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61090374083863E-2"/>
          <c:y val="7.9530192505201061E-2"/>
          <c:w val="0.80735035283219359"/>
          <c:h val="0.7502933663392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Acerv2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1'!$B$5:$B$48</c:f>
              <c:numCache>
                <c:formatCode>General</c:formatCode>
                <c:ptCount val="43"/>
                <c:pt idx="22">
                  <c:v>2.7626306057994898</c:v>
                </c:pt>
                <c:pt idx="23">
                  <c:v>10.830610566198599</c:v>
                </c:pt>
                <c:pt idx="24">
                  <c:v>0.62830748444884499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D-4D4A-924B-7005C3F56696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Cooper-9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1'!$C$5:$C$48</c:f>
              <c:numCache>
                <c:formatCode>General</c:formatCode>
                <c:ptCount val="43"/>
                <c:pt idx="19">
                  <c:v>1.46362165953415</c:v>
                </c:pt>
                <c:pt idx="20">
                  <c:v>1.96229598824714</c:v>
                </c:pt>
                <c:pt idx="21">
                  <c:v>0.408396574580216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D-4D4A-924B-7005C3F56696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Elkhorn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1'!$D$5:$D$48</c:f>
              <c:numCache>
                <c:formatCode>General</c:formatCode>
                <c:ptCount val="43"/>
                <c:pt idx="25">
                  <c:v>5.76588743028113</c:v>
                </c:pt>
                <c:pt idx="26">
                  <c:v>1.2184463013025899</c:v>
                </c:pt>
                <c:pt idx="27">
                  <c:v>7.6743399362941398</c:v>
                </c:pt>
                <c:pt idx="28">
                  <c:v>2.9846105056939698</c:v>
                </c:pt>
                <c:pt idx="29">
                  <c:v>0.950687219425709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D-4D4A-924B-7005C3F56696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FM14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1'!$E$5:$E$48</c:f>
              <c:numCache>
                <c:formatCode>General</c:formatCode>
                <c:ptCount val="43"/>
                <c:pt idx="8">
                  <c:v>0.76262338251531703</c:v>
                </c:pt>
                <c:pt idx="9">
                  <c:v>0.90315322244868601</c:v>
                </c:pt>
                <c:pt idx="10">
                  <c:v>1.57193620709975</c:v>
                </c:pt>
                <c:pt idx="11">
                  <c:v>1.83597023630432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D-4D4A-924B-7005C3F56696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FM19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1'!$F$5:$F$48</c:f>
              <c:numCache>
                <c:formatCode>General</c:formatCode>
                <c:ptCount val="43"/>
                <c:pt idx="39">
                  <c:v>5.0807542021258003</c:v>
                </c:pt>
                <c:pt idx="40">
                  <c:v>1.44898501075778</c:v>
                </c:pt>
                <c:pt idx="41">
                  <c:v>4.7257479049776601</c:v>
                </c:pt>
                <c:pt idx="42">
                  <c:v>7.5294405320855704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D-4D4A-924B-7005C3F56696}"/>
            </c:ext>
          </c:extLst>
        </c:ser>
        <c:ser>
          <c:idx val="5"/>
          <c:order val="5"/>
          <c:tx>
            <c:strRef>
              <c:f>'Pivot 1'!$G$3:$G$4</c:f>
              <c:strCache>
                <c:ptCount val="1"/>
                <c:pt idx="0">
                  <c:v>FM6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1'!$G$5:$G$48</c:f>
              <c:numCache>
                <c:formatCode>General</c:formatCode>
                <c:ptCount val="43"/>
                <c:pt idx="4">
                  <c:v>3.2088195717213601</c:v>
                </c:pt>
                <c:pt idx="5">
                  <c:v>2.4666323019971901</c:v>
                </c:pt>
                <c:pt idx="6">
                  <c:v>0.33916111313027097</c:v>
                </c:pt>
                <c:pt idx="7">
                  <c:v>3.65163526115311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6D-4D4A-924B-7005C3F56696}"/>
            </c:ext>
          </c:extLst>
        </c:ser>
        <c:ser>
          <c:idx val="6"/>
          <c:order val="6"/>
          <c:tx>
            <c:strRef>
              <c:f>'Pivot 1'!$H$3:$H$4</c:f>
              <c:strCache>
                <c:ptCount val="1"/>
                <c:pt idx="0">
                  <c:v>FM9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1'!$H$5:$H$48</c:f>
              <c:numCache>
                <c:formatCode>General</c:formatCode>
                <c:ptCount val="43"/>
                <c:pt idx="0">
                  <c:v>1.0916744339731601</c:v>
                </c:pt>
                <c:pt idx="1">
                  <c:v>1.8583763131507101</c:v>
                </c:pt>
                <c:pt idx="2">
                  <c:v>2.33115134404584</c:v>
                </c:pt>
                <c:pt idx="3">
                  <c:v>1.88758638527347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6D-4D4A-924B-7005C3F56696}"/>
            </c:ext>
          </c:extLst>
        </c:ser>
        <c:ser>
          <c:idx val="7"/>
          <c:order val="7"/>
          <c:tx>
            <c:strRef>
              <c:f>'Pivot 1'!$I$3:$I$4</c:f>
              <c:strCache>
                <c:ptCount val="1"/>
                <c:pt idx="0">
                  <c:v>K2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1'!$I$5:$I$48</c:f>
              <c:numCache>
                <c:formatCode>General</c:formatCode>
                <c:ptCount val="43"/>
                <c:pt idx="12">
                  <c:v>8.8922140130631302</c:v>
                </c:pt>
                <c:pt idx="36">
                  <c:v>4.9589774699720301</c:v>
                </c:pt>
                <c:pt idx="37">
                  <c:v>45.209143194764501</c:v>
                </c:pt>
                <c:pt idx="38">
                  <c:v>4.4230534326297697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6D-4D4A-924B-7005C3F56696}"/>
            </c:ext>
          </c:extLst>
        </c:ser>
        <c:ser>
          <c:idx val="8"/>
          <c:order val="8"/>
          <c:tx>
            <c:strRef>
              <c:f>'Pivot 1'!$J$3:$J$4</c:f>
              <c:strCache>
                <c:ptCount val="1"/>
                <c:pt idx="0">
                  <c:v>Kelsey-1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1'!$J$5:$J$48</c:f>
              <c:numCache>
                <c:formatCode>General</c:formatCode>
                <c:ptCount val="43"/>
                <c:pt idx="13">
                  <c:v>1.0453910194274501</c:v>
                </c:pt>
                <c:pt idx="16">
                  <c:v>2.4242570354399202</c:v>
                </c:pt>
                <c:pt idx="17">
                  <c:v>0.21360875306561</c:v>
                </c:pt>
                <c:pt idx="18">
                  <c:v>0.25508370934785801</c:v>
                </c:pt>
                <c:pt idx="31">
                  <c:v>0.72852110420313898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6D-4D4A-924B-7005C3F56696}"/>
            </c:ext>
          </c:extLst>
        </c:ser>
        <c:ser>
          <c:idx val="9"/>
          <c:order val="9"/>
          <c:tx>
            <c:strRef>
              <c:f>'Pivot 1'!$K$3:$K$4</c:f>
              <c:strCache>
                <c:ptCount val="1"/>
                <c:pt idx="0">
                  <c:v>U41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1'!$K$5:$K$48</c:f>
              <c:numCache>
                <c:formatCode>General</c:formatCode>
                <c:ptCount val="43"/>
                <c:pt idx="34">
                  <c:v>3.9450474994814302</c:v>
                </c:pt>
                <c:pt idx="35">
                  <c:v>3.81462878673661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6D-4D4A-924B-7005C3F56696}"/>
            </c:ext>
          </c:extLst>
        </c:ser>
        <c:ser>
          <c:idx val="10"/>
          <c:order val="10"/>
          <c:tx>
            <c:strRef>
              <c:f>'Pivot 1'!$L$3:$L$4</c:f>
              <c:strCache>
                <c:ptCount val="1"/>
                <c:pt idx="0">
                  <c:v>U44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1'!$L$5:$L$48</c:f>
              <c:numCache>
                <c:formatCode>General</c:formatCode>
                <c:ptCount val="43"/>
                <c:pt idx="14">
                  <c:v>8.8522406448525608</c:v>
                </c:pt>
                <c:pt idx="15">
                  <c:v>1.50737949287769</c:v>
                </c:pt>
                <c:pt idx="30">
                  <c:v>5.7959400430311296</c:v>
                </c:pt>
                <c:pt idx="32">
                  <c:v>16.784325666256098</c:v>
                </c:pt>
                <c:pt idx="33">
                  <c:v>1.0897843444439199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D-4D4A-924B-7005C3F5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74095392"/>
        <c:axId val="1974040480"/>
      </c:barChart>
      <c:catAx>
        <c:axId val="19740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0480"/>
        <c:crosses val="autoZero"/>
        <c:auto val="1"/>
        <c:lblAlgn val="ctr"/>
        <c:lblOffset val="100"/>
        <c:noMultiLvlLbl val="0"/>
      </c:catAx>
      <c:valAx>
        <c:axId val="197404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641039056164499E-3"/>
              <c:y val="0.4242413279421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8430951944969"/>
          <c:y val="4.0149460484106156E-2"/>
          <c:w val="9.0948936615481202E-2"/>
          <c:h val="0.8824893750205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[Acer_ratios_graphs.xlsx]Pivot 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Symiont</a:t>
            </a:r>
            <a:r>
              <a:rPr lang="en-US" baseline="0"/>
              <a:t> to </a:t>
            </a:r>
            <a:r>
              <a:rPr lang="en-US"/>
              <a:t>Host Cell</a:t>
            </a:r>
            <a:r>
              <a:rPr lang="en-US" baseline="0"/>
              <a:t> Ratio by Treatment</a:t>
            </a:r>
            <a:endParaRPr lang="en-US"/>
          </a:p>
        </c:rich>
      </c:tx>
      <c:layout>
        <c:manualLayout>
          <c:xMode val="edge"/>
          <c:yMode val="edge"/>
          <c:x val="0.27326246719160102"/>
          <c:y val="4.2740894846338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097112860892389E-2"/>
          <c:y val="0.13788639296342137"/>
          <c:w val="0.8304234908136483"/>
          <c:h val="0.70485999161347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2'!$B$5:$B$49</c:f>
              <c:numCache>
                <c:formatCode>General</c:formatCode>
                <c:ptCount val="44"/>
                <c:pt idx="1">
                  <c:v>1.8583763131507101</c:v>
                </c:pt>
                <c:pt idx="2">
                  <c:v>2.33115134404584</c:v>
                </c:pt>
                <c:pt idx="3">
                  <c:v>1.88758638527347</c:v>
                </c:pt>
                <c:pt idx="4">
                  <c:v>3.2088195717213601</c:v>
                </c:pt>
                <c:pt idx="6">
                  <c:v>0.33916111313027097</c:v>
                </c:pt>
                <c:pt idx="7">
                  <c:v>3.65163526115311</c:v>
                </c:pt>
                <c:pt idx="8">
                  <c:v>0.76262338251531703</c:v>
                </c:pt>
                <c:pt idx="9">
                  <c:v>0.90315322244868601</c:v>
                </c:pt>
                <c:pt idx="10">
                  <c:v>1.57193620709975</c:v>
                </c:pt>
                <c:pt idx="12">
                  <c:v>8.8922140130631302</c:v>
                </c:pt>
                <c:pt idx="13">
                  <c:v>1.0453910194274501</c:v>
                </c:pt>
                <c:pt idx="14">
                  <c:v>8.8522406448525608</c:v>
                </c:pt>
                <c:pt idx="16">
                  <c:v>2.4242570354399202</c:v>
                </c:pt>
                <c:pt idx="17">
                  <c:v>0.21360875306561</c:v>
                </c:pt>
                <c:pt idx="19">
                  <c:v>1.46362165953415</c:v>
                </c:pt>
                <c:pt idx="20">
                  <c:v>1.96229598824714</c:v>
                </c:pt>
                <c:pt idx="22">
                  <c:v>2.7626306057994898</c:v>
                </c:pt>
                <c:pt idx="23">
                  <c:v>10.830610566198599</c:v>
                </c:pt>
                <c:pt idx="26">
                  <c:v>1.2184463013025899</c:v>
                </c:pt>
                <c:pt idx="27">
                  <c:v>7.6743399362941398</c:v>
                </c:pt>
                <c:pt idx="28">
                  <c:v>2.9846105056939698</c:v>
                </c:pt>
                <c:pt idx="30">
                  <c:v>5.7959400430311296</c:v>
                </c:pt>
                <c:pt idx="32">
                  <c:v>16.784325666256098</c:v>
                </c:pt>
                <c:pt idx="34">
                  <c:v>3.9450474994814302</c:v>
                </c:pt>
                <c:pt idx="37">
                  <c:v>45.209143194764501</c:v>
                </c:pt>
                <c:pt idx="40">
                  <c:v>1.44898501075778</c:v>
                </c:pt>
                <c:pt idx="41">
                  <c:v>4.7257479049776601</c:v>
                </c:pt>
                <c:pt idx="42">
                  <c:v>7.5294405320855704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9-474F-9A73-33110956D2F7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2'!$C$5:$C$49</c:f>
              <c:numCache>
                <c:formatCode>General</c:formatCode>
                <c:ptCount val="44"/>
                <c:pt idx="43">
                  <c:v>0.153152696240274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9-474F-9A73-33110956D2F7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NH4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2'!$D$5:$D$49</c:f>
              <c:numCache>
                <c:formatCode>General</c:formatCode>
                <c:ptCount val="44"/>
                <c:pt idx="0">
                  <c:v>1.0916744339731601</c:v>
                </c:pt>
                <c:pt idx="5">
                  <c:v>2.4666323019971901</c:v>
                </c:pt>
                <c:pt idx="11">
                  <c:v>1.83597023630432</c:v>
                </c:pt>
                <c:pt idx="15">
                  <c:v>1.50737949287769</c:v>
                </c:pt>
                <c:pt idx="18">
                  <c:v>0.25508370934785801</c:v>
                </c:pt>
                <c:pt idx="21">
                  <c:v>0.408396574580216</c:v>
                </c:pt>
                <c:pt idx="24">
                  <c:v>0.62830748444884499</c:v>
                </c:pt>
                <c:pt idx="25">
                  <c:v>5.76588743028113</c:v>
                </c:pt>
                <c:pt idx="29">
                  <c:v>0.950687219425709</c:v>
                </c:pt>
                <c:pt idx="31">
                  <c:v>0.72852110420313898</c:v>
                </c:pt>
                <c:pt idx="33">
                  <c:v>1.0897843444439199</c:v>
                </c:pt>
                <c:pt idx="35">
                  <c:v>3.81462878673661</c:v>
                </c:pt>
                <c:pt idx="36">
                  <c:v>4.9589774699720301</c:v>
                </c:pt>
                <c:pt idx="38">
                  <c:v>4.4230534326297697</c:v>
                </c:pt>
                <c:pt idx="39">
                  <c:v>5.0807542021258003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9-474F-9A73-33110956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035488"/>
        <c:axId val="1974035904"/>
      </c:barChart>
      <c:catAx>
        <c:axId val="19740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5904"/>
        <c:crosses val="autoZero"/>
        <c:auto val="1"/>
        <c:lblAlgn val="ctr"/>
        <c:lblOffset val="100"/>
        <c:noMultiLvlLbl val="0"/>
      </c:catAx>
      <c:valAx>
        <c:axId val="197403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14015748031496E-2"/>
              <c:y val="0.4462194190609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Symbiont to Host Cell Ratio by Treatment</a:t>
            </a:r>
            <a:endParaRPr lang="en-US" sz="1800"/>
          </a:p>
        </c:rich>
      </c:tx>
      <c:layout>
        <c:manualLayout>
          <c:xMode val="edge"/>
          <c:yMode val="edge"/>
          <c:x val="0.14310569351907934"/>
          <c:y val="5.74712643678160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40642035130226E-2"/>
          <c:y val="0.14840528554620327"/>
          <c:w val="0.88190551181102372"/>
          <c:h val="0.73017965426735465"/>
        </c:manualLayout>
      </c:layout>
      <c:barChart>
        <c:barDir val="col"/>
        <c:grouping val="clustered"/>
        <c:varyColors val="0"/>
        <c:ser>
          <c:idx val="0"/>
          <c:order val="0"/>
          <c:tx>
            <c:v>Ambient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Charts!$C$57</c:f>
                <c:numCache>
                  <c:formatCode>General</c:formatCode>
                  <c:ptCount val="1"/>
                  <c:pt idx="0">
                    <c:v>1.6396354729374902</c:v>
                  </c:pt>
                </c:numCache>
              </c:numRef>
            </c:plus>
            <c:minus>
              <c:numRef>
                <c:f>Charts!$C$57</c:f>
                <c:numCache>
                  <c:formatCode>General</c:formatCode>
                  <c:ptCount val="1"/>
                  <c:pt idx="0">
                    <c:v>1.6396354729374902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Charts!$J$53</c:f>
              <c:numCache>
                <c:formatCode>General</c:formatCode>
                <c:ptCount val="1"/>
              </c:numCache>
            </c:numRef>
          </c:cat>
          <c:val>
            <c:numRef>
              <c:f>Charts!$C$54</c:f>
              <c:numCache>
                <c:formatCode>General</c:formatCode>
                <c:ptCount val="1"/>
                <c:pt idx="0">
                  <c:v>5.4384764171718363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42F1-A8CA-338F366BFE6E}"/>
            </c:ext>
          </c:extLst>
        </c:ser>
        <c:ser>
          <c:idx val="1"/>
          <c:order val="1"/>
          <c:tx>
            <c:v>NH4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Charts!$D$57</c:f>
                <c:numCache>
                  <c:formatCode>General</c:formatCode>
                  <c:ptCount val="1"/>
                  <c:pt idx="0">
                    <c:v>0.49876102861083776</c:v>
                  </c:pt>
                </c:numCache>
              </c:numRef>
            </c:plus>
            <c:minus>
              <c:numRef>
                <c:f>Charts!$D$57</c:f>
                <c:numCache>
                  <c:formatCode>General</c:formatCode>
                  <c:ptCount val="1"/>
                  <c:pt idx="0">
                    <c:v>0.49876102861083776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Charts!$J$53</c:f>
              <c:numCache>
                <c:formatCode>General</c:formatCode>
                <c:ptCount val="1"/>
              </c:numCache>
            </c:numRef>
          </c:cat>
          <c:val>
            <c:numRef>
              <c:f>Charts!$D$54</c:f>
              <c:numCache>
                <c:formatCode>General</c:formatCode>
                <c:ptCount val="1"/>
                <c:pt idx="0">
                  <c:v>2.3337158815564929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42F1-A8CA-338F366B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66688"/>
        <c:axId val="1345465440"/>
      </c:barChart>
      <c:catAx>
        <c:axId val="13454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>
            <c:manualLayout>
              <c:xMode val="edge"/>
              <c:yMode val="edge"/>
              <c:x val="0.48496547546941249"/>
              <c:y val="0.9136804235677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65440"/>
        <c:crosses val="autoZero"/>
        <c:auto val="1"/>
        <c:lblAlgn val="ctr"/>
        <c:lblOffset val="100"/>
        <c:noMultiLvlLbl val="0"/>
      </c:catAx>
      <c:valAx>
        <c:axId val="134546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S/H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52877044215627E-2"/>
              <c:y val="0.3977262648203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25651120533008"/>
          <c:y val="0.40853403022897999"/>
          <c:w val="0.11597425802543911"/>
          <c:h val="0.17456964431170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Symbiont to Host Cell Ratio by Genotype</a:t>
            </a:r>
            <a:endParaRPr lang="en-US" sz="2000"/>
          </a:p>
        </c:rich>
      </c:tx>
      <c:layout>
        <c:manualLayout>
          <c:xMode val="edge"/>
          <c:yMode val="edge"/>
          <c:x val="0.19807227641320951"/>
          <c:y val="5.8308676379823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1927664248257"/>
          <c:y val="0.1117644528400696"/>
          <c:w val="0.72355811493712541"/>
          <c:h val="0.79393364131146316"/>
        </c:manualLayout>
      </c:layout>
      <c:barChart>
        <c:barDir val="col"/>
        <c:grouping val="clustered"/>
        <c:varyColors val="0"/>
        <c:ser>
          <c:idx val="0"/>
          <c:order val="0"/>
          <c:tx>
            <c:v>Acerv2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1'!$B$54</c:f>
                <c:numCache>
                  <c:formatCode>General</c:formatCode>
                  <c:ptCount val="1"/>
                  <c:pt idx="0">
                    <c:v>3.1067545051925358</c:v>
                  </c:pt>
                </c:numCache>
              </c:numRef>
            </c:plus>
            <c:minus>
              <c:numRef>
                <c:f>'Pivot 1'!$B$54</c:f>
                <c:numCache>
                  <c:formatCode>General</c:formatCode>
                  <c:ptCount val="1"/>
                  <c:pt idx="0">
                    <c:v>3.1067545051925358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Genotype</c:v>
              </c:pt>
            </c:strLit>
          </c:cat>
          <c:val>
            <c:numRef>
              <c:f>'Pivot 1'!$B$51</c:f>
              <c:numCache>
                <c:formatCode>General</c:formatCode>
                <c:ptCount val="1"/>
                <c:pt idx="0">
                  <c:v>4.7405162188156451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0-4B54-BD5E-C1D82892DCD0}"/>
            </c:ext>
          </c:extLst>
        </c:ser>
        <c:ser>
          <c:idx val="1"/>
          <c:order val="1"/>
          <c:tx>
            <c:strRef>
              <c:f>'Pivot 1'!$C$50</c:f>
              <c:strCache>
                <c:ptCount val="1"/>
                <c:pt idx="0">
                  <c:v>Cooper-9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1'!$C$54</c:f>
                <c:numCache>
                  <c:formatCode>General</c:formatCode>
                  <c:ptCount val="1"/>
                  <c:pt idx="0">
                    <c:v>0.45806231101042472</c:v>
                  </c:pt>
                </c:numCache>
              </c:numRef>
            </c:plus>
            <c:minus>
              <c:numRef>
                <c:f>'Pivot 1'!$C$54</c:f>
                <c:numCache>
                  <c:formatCode>General</c:formatCode>
                  <c:ptCount val="1"/>
                  <c:pt idx="0">
                    <c:v>0.45806231101042472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1'!$C$51</c:f>
              <c:numCache>
                <c:formatCode>General</c:formatCode>
                <c:ptCount val="1"/>
                <c:pt idx="0">
                  <c:v>1.2781047407871686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0-4B54-BD5E-C1D82892DCD0}"/>
            </c:ext>
          </c:extLst>
        </c:ser>
        <c:ser>
          <c:idx val="2"/>
          <c:order val="2"/>
          <c:tx>
            <c:strRef>
              <c:f>'Pivot 1'!$D$50</c:f>
              <c:strCache>
                <c:ptCount val="1"/>
                <c:pt idx="0">
                  <c:v>Elkhorn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1'!$D$54</c:f>
                <c:numCache>
                  <c:formatCode>General</c:formatCode>
                  <c:ptCount val="1"/>
                  <c:pt idx="0">
                    <c:v>1.3093913535071759</c:v>
                  </c:pt>
                </c:numCache>
              </c:numRef>
            </c:plus>
            <c:minus>
              <c:numRef>
                <c:f>'Pivot 1'!$D$54</c:f>
                <c:numCache>
                  <c:formatCode>General</c:formatCode>
                  <c:ptCount val="1"/>
                  <c:pt idx="0">
                    <c:v>1.3093913535071759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1'!$D$51</c:f>
              <c:numCache>
                <c:formatCode>General</c:formatCode>
                <c:ptCount val="1"/>
                <c:pt idx="0">
                  <c:v>3.7187942785995078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0-4B54-BD5E-C1D82892DCD0}"/>
            </c:ext>
          </c:extLst>
        </c:ser>
        <c:ser>
          <c:idx val="3"/>
          <c:order val="3"/>
          <c:tx>
            <c:strRef>
              <c:f>'Pivot 1'!$E$50</c:f>
              <c:strCache>
                <c:ptCount val="1"/>
                <c:pt idx="0">
                  <c:v>FM14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1'!$E$54</c:f>
                <c:numCache>
                  <c:formatCode>General</c:formatCode>
                  <c:ptCount val="1"/>
                  <c:pt idx="0">
                    <c:v>0.25876073178077275</c:v>
                  </c:pt>
                </c:numCache>
              </c:numRef>
            </c:plus>
            <c:minus>
              <c:numRef>
                <c:f>'Pivot 1'!$E$54</c:f>
                <c:numCache>
                  <c:formatCode>General</c:formatCode>
                  <c:ptCount val="1"/>
                  <c:pt idx="0">
                    <c:v>0.25876073178077275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1'!$E$51</c:f>
              <c:numCache>
                <c:formatCode>General</c:formatCode>
                <c:ptCount val="1"/>
                <c:pt idx="0">
                  <c:v>1.2684207620920183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0-4B54-BD5E-C1D82892DCD0}"/>
            </c:ext>
          </c:extLst>
        </c:ser>
        <c:ser>
          <c:idx val="4"/>
          <c:order val="4"/>
          <c:tx>
            <c:strRef>
              <c:f>'Pivot 1'!$F$50</c:f>
              <c:strCache>
                <c:ptCount val="1"/>
                <c:pt idx="0">
                  <c:v>FM19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1'!$F$54</c:f>
                <c:numCache>
                  <c:formatCode>General</c:formatCode>
                  <c:ptCount val="1"/>
                  <c:pt idx="0">
                    <c:v>1.2490133475400844</c:v>
                  </c:pt>
                </c:numCache>
              </c:numRef>
            </c:plus>
            <c:minus>
              <c:numRef>
                <c:f>'Pivot 1'!$F$54</c:f>
                <c:numCache>
                  <c:formatCode>General</c:formatCode>
                  <c:ptCount val="1"/>
                  <c:pt idx="0">
                    <c:v>1.2490133475400844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1'!$F$51</c:f>
              <c:numCache>
                <c:formatCode>General</c:formatCode>
                <c:ptCount val="1"/>
                <c:pt idx="0">
                  <c:v>4.6962319124867022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0-4B54-BD5E-C1D82892DCD0}"/>
            </c:ext>
          </c:extLst>
        </c:ser>
        <c:ser>
          <c:idx val="5"/>
          <c:order val="5"/>
          <c:tx>
            <c:strRef>
              <c:f>'Pivot 1'!$G$50</c:f>
              <c:strCache>
                <c:ptCount val="1"/>
                <c:pt idx="0">
                  <c:v>FM6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1'!$G$54</c:f>
                <c:numCache>
                  <c:formatCode>General</c:formatCode>
                  <c:ptCount val="1"/>
                  <c:pt idx="0">
                    <c:v>0.73434662003457285</c:v>
                  </c:pt>
                </c:numCache>
              </c:numRef>
            </c:plus>
            <c:minus>
              <c:numRef>
                <c:f>'Pivot 1'!$G$54</c:f>
                <c:numCache>
                  <c:formatCode>General</c:formatCode>
                  <c:ptCount val="1"/>
                  <c:pt idx="0">
                    <c:v>0.73434662003457285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1'!$G$51</c:f>
              <c:numCache>
                <c:formatCode>General</c:formatCode>
                <c:ptCount val="1"/>
                <c:pt idx="0">
                  <c:v>2.4165620620004828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A0-4B54-BD5E-C1D82892DCD0}"/>
            </c:ext>
          </c:extLst>
        </c:ser>
        <c:ser>
          <c:idx val="6"/>
          <c:order val="6"/>
          <c:tx>
            <c:strRef>
              <c:f>'Pivot 1'!$H$50</c:f>
              <c:strCache>
                <c:ptCount val="1"/>
                <c:pt idx="0">
                  <c:v>FM9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1'!$H$54</c:f>
                <c:numCache>
                  <c:formatCode>General</c:formatCode>
                  <c:ptCount val="1"/>
                  <c:pt idx="0">
                    <c:v>0.25733934904301692</c:v>
                  </c:pt>
                </c:numCache>
              </c:numRef>
            </c:plus>
            <c:minus>
              <c:numRef>
                <c:f>'Pivot 1'!$H$54</c:f>
                <c:numCache>
                  <c:formatCode>General</c:formatCode>
                  <c:ptCount val="1"/>
                  <c:pt idx="0">
                    <c:v>0.25733934904301692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1'!$H$51</c:f>
              <c:numCache>
                <c:formatCode>General</c:formatCode>
                <c:ptCount val="1"/>
                <c:pt idx="0">
                  <c:v>1.792197119110795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0-4B54-BD5E-C1D82892DCD0}"/>
            </c:ext>
          </c:extLst>
        </c:ser>
        <c:ser>
          <c:idx val="7"/>
          <c:order val="7"/>
          <c:tx>
            <c:strRef>
              <c:f>'Pivot 1'!$I$50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1'!$I$54</c:f>
                <c:numCache>
                  <c:formatCode>General</c:formatCode>
                  <c:ptCount val="1"/>
                  <c:pt idx="0">
                    <c:v>9.8300466944447606</c:v>
                  </c:pt>
                </c:numCache>
              </c:numRef>
            </c:plus>
            <c:minus>
              <c:numRef>
                <c:f>'Pivot 1'!$I$54</c:f>
                <c:numCache>
                  <c:formatCode>General</c:formatCode>
                  <c:ptCount val="1"/>
                  <c:pt idx="0">
                    <c:v>9.8300466944447606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1'!$I$51</c:f>
              <c:numCache>
                <c:formatCode>General</c:formatCode>
                <c:ptCount val="1"/>
                <c:pt idx="0">
                  <c:v>15.870847027607358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A0-4B54-BD5E-C1D82892DCD0}"/>
            </c:ext>
          </c:extLst>
        </c:ser>
        <c:ser>
          <c:idx val="8"/>
          <c:order val="8"/>
          <c:tx>
            <c:strRef>
              <c:f>'Pivot 1'!$J$50</c:f>
              <c:strCache>
                <c:ptCount val="1"/>
                <c:pt idx="0">
                  <c:v>Kelsey-1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1'!$J$54</c:f>
                <c:numCache>
                  <c:formatCode>General</c:formatCode>
                  <c:ptCount val="1"/>
                  <c:pt idx="0">
                    <c:v>0.40344668024373243</c:v>
                  </c:pt>
                </c:numCache>
              </c:numRef>
            </c:plus>
            <c:minus>
              <c:numRef>
                <c:f>'Pivot 1'!$J$54</c:f>
                <c:numCache>
                  <c:formatCode>General</c:formatCode>
                  <c:ptCount val="1"/>
                  <c:pt idx="0">
                    <c:v>0.40344668024373243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1'!$J$51</c:f>
              <c:numCache>
                <c:formatCode>General</c:formatCode>
                <c:ptCount val="1"/>
                <c:pt idx="0">
                  <c:v>0.93337232429679562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A0-4B54-BD5E-C1D82892DCD0}"/>
            </c:ext>
          </c:extLst>
        </c:ser>
        <c:ser>
          <c:idx val="9"/>
          <c:order val="9"/>
          <c:tx>
            <c:strRef>
              <c:f>'Pivot 1'!$K$50</c:f>
              <c:strCache>
                <c:ptCount val="1"/>
                <c:pt idx="0">
                  <c:v>U41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'Pivot 1'!$K$51</c:f>
              <c:numCache>
                <c:formatCode>General</c:formatCode>
                <c:ptCount val="1"/>
                <c:pt idx="0">
                  <c:v>3.8798381431090201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A0-4B54-BD5E-C1D82892DCD0}"/>
            </c:ext>
          </c:extLst>
        </c:ser>
        <c:ser>
          <c:idx val="10"/>
          <c:order val="10"/>
          <c:tx>
            <c:strRef>
              <c:f>'Pivot 1'!$L$50</c:f>
              <c:strCache>
                <c:ptCount val="1"/>
                <c:pt idx="0">
                  <c:v>U44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1'!$L$54</c:f>
                <c:numCache>
                  <c:formatCode>General</c:formatCode>
                  <c:ptCount val="1"/>
                  <c:pt idx="0">
                    <c:v>2.8768455439313261</c:v>
                  </c:pt>
                </c:numCache>
              </c:numRef>
            </c:plus>
            <c:minus>
              <c:numRef>
                <c:f>'Pivot 1'!$L$54</c:f>
                <c:numCache>
                  <c:formatCode>General</c:formatCode>
                  <c:ptCount val="1"/>
                  <c:pt idx="0">
                    <c:v>2.8768455439313261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1'!$L$51</c:f>
              <c:numCache>
                <c:formatCode>General</c:formatCode>
                <c:ptCount val="1"/>
                <c:pt idx="0">
                  <c:v>6.8059340382922802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A0-4B54-BD5E-C1D82892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95152"/>
        <c:axId val="1408294320"/>
      </c:barChart>
      <c:catAx>
        <c:axId val="14082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94320"/>
        <c:crosses val="autoZero"/>
        <c:auto val="1"/>
        <c:lblAlgn val="ctr"/>
        <c:lblOffset val="100"/>
        <c:noMultiLvlLbl val="0"/>
      </c:catAx>
      <c:valAx>
        <c:axId val="140829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910095193324714E-2"/>
              <c:y val="0.46825032262891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93783053237749"/>
          <c:y val="0.31042007219406365"/>
          <c:w val="0.12215172170642848"/>
          <c:h val="0.57393420240522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[Acer_ratios_graphs.xlsx]Pivot 1!PivotTable2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S/H</a:t>
            </a:r>
            <a:r>
              <a:rPr lang="en-US" baseline="0"/>
              <a:t> Ratio by Genotype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61090374083863E-2"/>
          <c:y val="7.9530192505201061E-2"/>
          <c:w val="0.80735035283219359"/>
          <c:h val="0.7502933663392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Acerv2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1'!$B$5:$B$48</c:f>
              <c:numCache>
                <c:formatCode>General</c:formatCode>
                <c:ptCount val="43"/>
                <c:pt idx="22">
                  <c:v>2.7626306057994898</c:v>
                </c:pt>
                <c:pt idx="23">
                  <c:v>10.830610566198599</c:v>
                </c:pt>
                <c:pt idx="24">
                  <c:v>0.62830748444884499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3-466F-9D9B-5D19292D8F90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Cooper-9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1'!$C$5:$C$48</c:f>
              <c:numCache>
                <c:formatCode>General</c:formatCode>
                <c:ptCount val="43"/>
                <c:pt idx="19">
                  <c:v>1.46362165953415</c:v>
                </c:pt>
                <c:pt idx="20">
                  <c:v>1.96229598824714</c:v>
                </c:pt>
                <c:pt idx="21">
                  <c:v>0.408396574580216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3-466F-9D9B-5D19292D8F90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Elkhorn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1'!$D$5:$D$48</c:f>
              <c:numCache>
                <c:formatCode>General</c:formatCode>
                <c:ptCount val="43"/>
                <c:pt idx="25">
                  <c:v>5.76588743028113</c:v>
                </c:pt>
                <c:pt idx="26">
                  <c:v>1.2184463013025899</c:v>
                </c:pt>
                <c:pt idx="27">
                  <c:v>7.6743399362941398</c:v>
                </c:pt>
                <c:pt idx="28">
                  <c:v>2.9846105056939698</c:v>
                </c:pt>
                <c:pt idx="29">
                  <c:v>0.950687219425709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3-466F-9D9B-5D19292D8F90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FM14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1'!$E$5:$E$48</c:f>
              <c:numCache>
                <c:formatCode>General</c:formatCode>
                <c:ptCount val="43"/>
                <c:pt idx="8">
                  <c:v>0.76262338251531703</c:v>
                </c:pt>
                <c:pt idx="9">
                  <c:v>0.90315322244868601</c:v>
                </c:pt>
                <c:pt idx="10">
                  <c:v>1.57193620709975</c:v>
                </c:pt>
                <c:pt idx="11">
                  <c:v>1.83597023630432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3-466F-9D9B-5D19292D8F90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FM19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1'!$F$5:$F$48</c:f>
              <c:numCache>
                <c:formatCode>General</c:formatCode>
                <c:ptCount val="43"/>
                <c:pt idx="39">
                  <c:v>5.0807542021258003</c:v>
                </c:pt>
                <c:pt idx="40">
                  <c:v>1.44898501075778</c:v>
                </c:pt>
                <c:pt idx="41">
                  <c:v>4.7257479049776601</c:v>
                </c:pt>
                <c:pt idx="42">
                  <c:v>7.5294405320855704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3-466F-9D9B-5D19292D8F90}"/>
            </c:ext>
          </c:extLst>
        </c:ser>
        <c:ser>
          <c:idx val="5"/>
          <c:order val="5"/>
          <c:tx>
            <c:strRef>
              <c:f>'Pivot 1'!$G$3:$G$4</c:f>
              <c:strCache>
                <c:ptCount val="1"/>
                <c:pt idx="0">
                  <c:v>FM6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1'!$G$5:$G$48</c:f>
              <c:numCache>
                <c:formatCode>General</c:formatCode>
                <c:ptCount val="43"/>
                <c:pt idx="4">
                  <c:v>3.2088195717213601</c:v>
                </c:pt>
                <c:pt idx="5">
                  <c:v>2.4666323019971901</c:v>
                </c:pt>
                <c:pt idx="6">
                  <c:v>0.33916111313027097</c:v>
                </c:pt>
                <c:pt idx="7">
                  <c:v>3.65163526115311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33-466F-9D9B-5D19292D8F90}"/>
            </c:ext>
          </c:extLst>
        </c:ser>
        <c:ser>
          <c:idx val="6"/>
          <c:order val="6"/>
          <c:tx>
            <c:strRef>
              <c:f>'Pivot 1'!$H$3:$H$4</c:f>
              <c:strCache>
                <c:ptCount val="1"/>
                <c:pt idx="0">
                  <c:v>FM9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1'!$H$5:$H$48</c:f>
              <c:numCache>
                <c:formatCode>General</c:formatCode>
                <c:ptCount val="43"/>
                <c:pt idx="0">
                  <c:v>1.0916744339731601</c:v>
                </c:pt>
                <c:pt idx="1">
                  <c:v>1.8583763131507101</c:v>
                </c:pt>
                <c:pt idx="2">
                  <c:v>2.33115134404584</c:v>
                </c:pt>
                <c:pt idx="3">
                  <c:v>1.88758638527347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33-466F-9D9B-5D19292D8F90}"/>
            </c:ext>
          </c:extLst>
        </c:ser>
        <c:ser>
          <c:idx val="7"/>
          <c:order val="7"/>
          <c:tx>
            <c:strRef>
              <c:f>'Pivot 1'!$I$3:$I$4</c:f>
              <c:strCache>
                <c:ptCount val="1"/>
                <c:pt idx="0">
                  <c:v>K2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1'!$I$5:$I$48</c:f>
              <c:numCache>
                <c:formatCode>General</c:formatCode>
                <c:ptCount val="43"/>
                <c:pt idx="12">
                  <c:v>8.8922140130631302</c:v>
                </c:pt>
                <c:pt idx="36">
                  <c:v>4.9589774699720301</c:v>
                </c:pt>
                <c:pt idx="37">
                  <c:v>45.209143194764501</c:v>
                </c:pt>
                <c:pt idx="38">
                  <c:v>4.4230534326297697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33-466F-9D9B-5D19292D8F90}"/>
            </c:ext>
          </c:extLst>
        </c:ser>
        <c:ser>
          <c:idx val="8"/>
          <c:order val="8"/>
          <c:tx>
            <c:strRef>
              <c:f>'Pivot 1'!$J$3:$J$4</c:f>
              <c:strCache>
                <c:ptCount val="1"/>
                <c:pt idx="0">
                  <c:v>Kelsey-1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1'!$J$5:$J$48</c:f>
              <c:numCache>
                <c:formatCode>General</c:formatCode>
                <c:ptCount val="43"/>
                <c:pt idx="13">
                  <c:v>1.0453910194274501</c:v>
                </c:pt>
                <c:pt idx="16">
                  <c:v>2.4242570354399202</c:v>
                </c:pt>
                <c:pt idx="17">
                  <c:v>0.21360875306561</c:v>
                </c:pt>
                <c:pt idx="18">
                  <c:v>0.25508370934785801</c:v>
                </c:pt>
                <c:pt idx="31">
                  <c:v>0.72852110420313898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33-466F-9D9B-5D19292D8F90}"/>
            </c:ext>
          </c:extLst>
        </c:ser>
        <c:ser>
          <c:idx val="9"/>
          <c:order val="9"/>
          <c:tx>
            <c:strRef>
              <c:f>'Pivot 1'!$K$3:$K$4</c:f>
              <c:strCache>
                <c:ptCount val="1"/>
                <c:pt idx="0">
                  <c:v>U41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1'!$K$5:$K$48</c:f>
              <c:numCache>
                <c:formatCode>General</c:formatCode>
                <c:ptCount val="43"/>
                <c:pt idx="34">
                  <c:v>3.9450474994814302</c:v>
                </c:pt>
                <c:pt idx="35">
                  <c:v>3.81462878673661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33-466F-9D9B-5D19292D8F90}"/>
            </c:ext>
          </c:extLst>
        </c:ser>
        <c:ser>
          <c:idx val="10"/>
          <c:order val="10"/>
          <c:tx>
            <c:strRef>
              <c:f>'Pivot 1'!$L$3:$L$4</c:f>
              <c:strCache>
                <c:ptCount val="1"/>
                <c:pt idx="0">
                  <c:v>U44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1'!$A$5:$A$48</c:f>
              <c:strCache>
                <c:ptCount val="43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</c:strCache>
            </c:strRef>
          </c:cat>
          <c:val>
            <c:numRef>
              <c:f>'Pivot 1'!$L$5:$L$48</c:f>
              <c:numCache>
                <c:formatCode>General</c:formatCode>
                <c:ptCount val="43"/>
                <c:pt idx="14">
                  <c:v>8.8522406448525608</c:v>
                </c:pt>
                <c:pt idx="15">
                  <c:v>1.50737949287769</c:v>
                </c:pt>
                <c:pt idx="30">
                  <c:v>5.7959400430311296</c:v>
                </c:pt>
                <c:pt idx="32">
                  <c:v>16.784325666256098</c:v>
                </c:pt>
                <c:pt idx="33">
                  <c:v>1.0897843444439199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33-466F-9D9B-5D19292D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74095392"/>
        <c:axId val="1974040480"/>
      </c:barChart>
      <c:catAx>
        <c:axId val="19740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0480"/>
        <c:crosses val="autoZero"/>
        <c:auto val="1"/>
        <c:lblAlgn val="ctr"/>
        <c:lblOffset val="100"/>
        <c:noMultiLvlLbl val="0"/>
      </c:catAx>
      <c:valAx>
        <c:axId val="197404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641039056164499E-3"/>
              <c:y val="0.4242413279421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8430951944969"/>
          <c:y val="4.0149460484106156E-2"/>
          <c:w val="9.0948936615481202E-2"/>
          <c:h val="0.8824893750205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Symbiont to Host Cell Ratio by Genotype</a:t>
            </a:r>
            <a:endParaRPr lang="en-US"/>
          </a:p>
        </c:rich>
      </c:tx>
      <c:layout>
        <c:manualLayout>
          <c:xMode val="edge"/>
          <c:yMode val="edge"/>
          <c:x val="9.210216110019645E-2"/>
          <c:y val="6.06840151078676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1927664248257"/>
          <c:y val="0.12601626016260162"/>
          <c:w val="0.71758798323097628"/>
          <c:h val="0.77968183855066897"/>
        </c:manualLayout>
      </c:layout>
      <c:barChart>
        <c:barDir val="col"/>
        <c:grouping val="clustered"/>
        <c:varyColors val="0"/>
        <c:ser>
          <c:idx val="0"/>
          <c:order val="0"/>
          <c:tx>
            <c:v>Acerv2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1'!$B$54</c:f>
                <c:numCache>
                  <c:formatCode>General</c:formatCode>
                  <c:ptCount val="1"/>
                  <c:pt idx="0">
                    <c:v>3.1067545051925358</c:v>
                  </c:pt>
                </c:numCache>
              </c:numRef>
            </c:plus>
            <c:minus>
              <c:numRef>
                <c:f>'Pivot 1'!$B$54</c:f>
                <c:numCache>
                  <c:formatCode>General</c:formatCode>
                  <c:ptCount val="1"/>
                  <c:pt idx="0">
                    <c:v>3.1067545051925358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Genotype</c:v>
              </c:pt>
            </c:strLit>
          </c:cat>
          <c:val>
            <c:numRef>
              <c:f>'Pivot 1'!$B$51</c:f>
              <c:numCache>
                <c:formatCode>General</c:formatCode>
                <c:ptCount val="1"/>
                <c:pt idx="0">
                  <c:v>4.7405162188156451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2-42CD-82FE-AEF472D05005}"/>
            </c:ext>
          </c:extLst>
        </c:ser>
        <c:ser>
          <c:idx val="1"/>
          <c:order val="1"/>
          <c:tx>
            <c:strRef>
              <c:f>'Pivot 1'!$C$50</c:f>
              <c:strCache>
                <c:ptCount val="1"/>
                <c:pt idx="0">
                  <c:v>Cooper-9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1'!$C$54</c:f>
                <c:numCache>
                  <c:formatCode>General</c:formatCode>
                  <c:ptCount val="1"/>
                  <c:pt idx="0">
                    <c:v>0.45806231101042472</c:v>
                  </c:pt>
                </c:numCache>
              </c:numRef>
            </c:plus>
            <c:minus>
              <c:numRef>
                <c:f>'Pivot 1'!$C$54</c:f>
                <c:numCache>
                  <c:formatCode>General</c:formatCode>
                  <c:ptCount val="1"/>
                  <c:pt idx="0">
                    <c:v>0.45806231101042472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1'!$C$51</c:f>
              <c:numCache>
                <c:formatCode>General</c:formatCode>
                <c:ptCount val="1"/>
                <c:pt idx="0">
                  <c:v>1.2781047407871686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C2-42CD-82FE-AEF472D05005}"/>
            </c:ext>
          </c:extLst>
        </c:ser>
        <c:ser>
          <c:idx val="2"/>
          <c:order val="2"/>
          <c:tx>
            <c:strRef>
              <c:f>'Pivot 1'!$D$50</c:f>
              <c:strCache>
                <c:ptCount val="1"/>
                <c:pt idx="0">
                  <c:v>Elkhorn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1'!$D$54</c:f>
                <c:numCache>
                  <c:formatCode>General</c:formatCode>
                  <c:ptCount val="1"/>
                  <c:pt idx="0">
                    <c:v>1.3093913535071759</c:v>
                  </c:pt>
                </c:numCache>
              </c:numRef>
            </c:plus>
            <c:minus>
              <c:numRef>
                <c:f>'Pivot 1'!$D$54</c:f>
                <c:numCache>
                  <c:formatCode>General</c:formatCode>
                  <c:ptCount val="1"/>
                  <c:pt idx="0">
                    <c:v>1.3093913535071759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1'!$D$51</c:f>
              <c:numCache>
                <c:formatCode>General</c:formatCode>
                <c:ptCount val="1"/>
                <c:pt idx="0">
                  <c:v>3.7187942785995078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C2-42CD-82FE-AEF472D05005}"/>
            </c:ext>
          </c:extLst>
        </c:ser>
        <c:ser>
          <c:idx val="3"/>
          <c:order val="3"/>
          <c:tx>
            <c:strRef>
              <c:f>'Pivot 1'!$E$50</c:f>
              <c:strCache>
                <c:ptCount val="1"/>
                <c:pt idx="0">
                  <c:v>FM14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1'!$E$54</c:f>
                <c:numCache>
                  <c:formatCode>General</c:formatCode>
                  <c:ptCount val="1"/>
                  <c:pt idx="0">
                    <c:v>0.25876073178077275</c:v>
                  </c:pt>
                </c:numCache>
              </c:numRef>
            </c:plus>
            <c:minus>
              <c:numRef>
                <c:f>'Pivot 1'!$E$54</c:f>
                <c:numCache>
                  <c:formatCode>General</c:formatCode>
                  <c:ptCount val="1"/>
                  <c:pt idx="0">
                    <c:v>0.25876073178077275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1'!$E$51</c:f>
              <c:numCache>
                <c:formatCode>General</c:formatCode>
                <c:ptCount val="1"/>
                <c:pt idx="0">
                  <c:v>1.2684207620920183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C2-42CD-82FE-AEF472D05005}"/>
            </c:ext>
          </c:extLst>
        </c:ser>
        <c:ser>
          <c:idx val="4"/>
          <c:order val="4"/>
          <c:tx>
            <c:strRef>
              <c:f>'Pivot 1'!$F$50</c:f>
              <c:strCache>
                <c:ptCount val="1"/>
                <c:pt idx="0">
                  <c:v>FM19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1'!$F$54</c:f>
                <c:numCache>
                  <c:formatCode>General</c:formatCode>
                  <c:ptCount val="1"/>
                  <c:pt idx="0">
                    <c:v>1.2490133475400844</c:v>
                  </c:pt>
                </c:numCache>
              </c:numRef>
            </c:plus>
            <c:minus>
              <c:numRef>
                <c:f>'Pivot 1'!$F$54</c:f>
                <c:numCache>
                  <c:formatCode>General</c:formatCode>
                  <c:ptCount val="1"/>
                  <c:pt idx="0">
                    <c:v>1.2490133475400844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1'!$F$51</c:f>
              <c:numCache>
                <c:formatCode>General</c:formatCode>
                <c:ptCount val="1"/>
                <c:pt idx="0">
                  <c:v>4.6962319124867022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C2-42CD-82FE-AEF472D05005}"/>
            </c:ext>
          </c:extLst>
        </c:ser>
        <c:ser>
          <c:idx val="5"/>
          <c:order val="5"/>
          <c:tx>
            <c:strRef>
              <c:f>'Pivot 1'!$G$50</c:f>
              <c:strCache>
                <c:ptCount val="1"/>
                <c:pt idx="0">
                  <c:v>FM6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1'!$G$54</c:f>
                <c:numCache>
                  <c:formatCode>General</c:formatCode>
                  <c:ptCount val="1"/>
                  <c:pt idx="0">
                    <c:v>0.73434662003457285</c:v>
                  </c:pt>
                </c:numCache>
              </c:numRef>
            </c:plus>
            <c:minus>
              <c:numRef>
                <c:f>'Pivot 1'!$G$54</c:f>
                <c:numCache>
                  <c:formatCode>General</c:formatCode>
                  <c:ptCount val="1"/>
                  <c:pt idx="0">
                    <c:v>0.73434662003457285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1'!$G$51</c:f>
              <c:numCache>
                <c:formatCode>General</c:formatCode>
                <c:ptCount val="1"/>
                <c:pt idx="0">
                  <c:v>2.4165620620004828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C2-42CD-82FE-AEF472D05005}"/>
            </c:ext>
          </c:extLst>
        </c:ser>
        <c:ser>
          <c:idx val="6"/>
          <c:order val="6"/>
          <c:tx>
            <c:strRef>
              <c:f>'Pivot 1'!$H$50</c:f>
              <c:strCache>
                <c:ptCount val="1"/>
                <c:pt idx="0">
                  <c:v>FM9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1'!$H$54</c:f>
                <c:numCache>
                  <c:formatCode>General</c:formatCode>
                  <c:ptCount val="1"/>
                  <c:pt idx="0">
                    <c:v>0.25733934904301692</c:v>
                  </c:pt>
                </c:numCache>
              </c:numRef>
            </c:plus>
            <c:minus>
              <c:numRef>
                <c:f>'Pivot 1'!$H$54</c:f>
                <c:numCache>
                  <c:formatCode>General</c:formatCode>
                  <c:ptCount val="1"/>
                  <c:pt idx="0">
                    <c:v>0.25733934904301692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1'!$H$51</c:f>
              <c:numCache>
                <c:formatCode>General</c:formatCode>
                <c:ptCount val="1"/>
                <c:pt idx="0">
                  <c:v>1.792197119110795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C2-42CD-82FE-AEF472D05005}"/>
            </c:ext>
          </c:extLst>
        </c:ser>
        <c:ser>
          <c:idx val="7"/>
          <c:order val="7"/>
          <c:tx>
            <c:strRef>
              <c:f>'Pivot 1'!$I$50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1'!$I$54</c:f>
                <c:numCache>
                  <c:formatCode>General</c:formatCode>
                  <c:ptCount val="1"/>
                  <c:pt idx="0">
                    <c:v>9.8300466944447606</c:v>
                  </c:pt>
                </c:numCache>
              </c:numRef>
            </c:plus>
            <c:minus>
              <c:numRef>
                <c:f>'Pivot 1'!$I$54</c:f>
                <c:numCache>
                  <c:formatCode>General</c:formatCode>
                  <c:ptCount val="1"/>
                  <c:pt idx="0">
                    <c:v>9.8300466944447606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1'!$I$51</c:f>
              <c:numCache>
                <c:formatCode>General</c:formatCode>
                <c:ptCount val="1"/>
                <c:pt idx="0">
                  <c:v>15.870847027607358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C2-42CD-82FE-AEF472D05005}"/>
            </c:ext>
          </c:extLst>
        </c:ser>
        <c:ser>
          <c:idx val="8"/>
          <c:order val="8"/>
          <c:tx>
            <c:strRef>
              <c:f>'Pivot 1'!$J$50</c:f>
              <c:strCache>
                <c:ptCount val="1"/>
                <c:pt idx="0">
                  <c:v>Kelsey-1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1'!$J$54</c:f>
                <c:numCache>
                  <c:formatCode>General</c:formatCode>
                  <c:ptCount val="1"/>
                  <c:pt idx="0">
                    <c:v>0.40344668024373243</c:v>
                  </c:pt>
                </c:numCache>
              </c:numRef>
            </c:plus>
            <c:minus>
              <c:numRef>
                <c:f>'Pivot 1'!$J$54</c:f>
                <c:numCache>
                  <c:formatCode>General</c:formatCode>
                  <c:ptCount val="1"/>
                  <c:pt idx="0">
                    <c:v>0.40344668024373243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1'!$J$51</c:f>
              <c:numCache>
                <c:formatCode>General</c:formatCode>
                <c:ptCount val="1"/>
                <c:pt idx="0">
                  <c:v>0.93337232429679562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C2-42CD-82FE-AEF472D05005}"/>
            </c:ext>
          </c:extLst>
        </c:ser>
        <c:ser>
          <c:idx val="9"/>
          <c:order val="9"/>
          <c:tx>
            <c:strRef>
              <c:f>'Pivot 1'!$K$50</c:f>
              <c:strCache>
                <c:ptCount val="1"/>
                <c:pt idx="0">
                  <c:v>U41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'Pivot 1'!$K$51</c:f>
              <c:numCache>
                <c:formatCode>General</c:formatCode>
                <c:ptCount val="1"/>
                <c:pt idx="0">
                  <c:v>3.8798381431090201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C2-42CD-82FE-AEF472D05005}"/>
            </c:ext>
          </c:extLst>
        </c:ser>
        <c:ser>
          <c:idx val="10"/>
          <c:order val="10"/>
          <c:tx>
            <c:strRef>
              <c:f>'Pivot 1'!$L$50</c:f>
              <c:strCache>
                <c:ptCount val="1"/>
                <c:pt idx="0">
                  <c:v>U44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 1'!$L$54</c:f>
                <c:numCache>
                  <c:formatCode>General</c:formatCode>
                  <c:ptCount val="1"/>
                  <c:pt idx="0">
                    <c:v>2.8768455439313261</c:v>
                  </c:pt>
                </c:numCache>
              </c:numRef>
            </c:plus>
            <c:minus>
              <c:numRef>
                <c:f>'Pivot 1'!$L$54</c:f>
                <c:numCache>
                  <c:formatCode>General</c:formatCode>
                  <c:ptCount val="1"/>
                  <c:pt idx="0">
                    <c:v>2.8768455439313261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 1'!$L$51</c:f>
              <c:numCache>
                <c:formatCode>General</c:formatCode>
                <c:ptCount val="1"/>
                <c:pt idx="0">
                  <c:v>6.8059340382922802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C2-42CD-82FE-AEF472D0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95152"/>
        <c:axId val="1408294320"/>
      </c:barChart>
      <c:catAx>
        <c:axId val="14082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94320"/>
        <c:crosses val="autoZero"/>
        <c:auto val="1"/>
        <c:lblAlgn val="ctr"/>
        <c:lblOffset val="100"/>
        <c:noMultiLvlLbl val="0"/>
      </c:catAx>
      <c:valAx>
        <c:axId val="140829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[Acer_ratios_graphs.xlsx]Pivot 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Symiont</a:t>
            </a:r>
            <a:r>
              <a:rPr lang="en-US" baseline="0"/>
              <a:t> to </a:t>
            </a:r>
            <a:r>
              <a:rPr lang="en-US"/>
              <a:t>Host Cell</a:t>
            </a:r>
            <a:r>
              <a:rPr lang="en-US" baseline="0"/>
              <a:t> Ratio by Treatment</a:t>
            </a:r>
            <a:endParaRPr lang="en-US"/>
          </a:p>
        </c:rich>
      </c:tx>
      <c:layout>
        <c:manualLayout>
          <c:xMode val="edge"/>
          <c:yMode val="edge"/>
          <c:x val="0.27326247799272002"/>
          <c:y val="3.70428696412948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097112860892389E-2"/>
          <c:y val="0.13788639296342137"/>
          <c:w val="0.8304234908136483"/>
          <c:h val="0.70485999161347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2'!$B$5:$B$49</c:f>
              <c:numCache>
                <c:formatCode>General</c:formatCode>
                <c:ptCount val="44"/>
                <c:pt idx="1">
                  <c:v>1.8583763131507101</c:v>
                </c:pt>
                <c:pt idx="2">
                  <c:v>2.33115134404584</c:v>
                </c:pt>
                <c:pt idx="3">
                  <c:v>1.88758638527347</c:v>
                </c:pt>
                <c:pt idx="4">
                  <c:v>3.2088195717213601</c:v>
                </c:pt>
                <c:pt idx="6">
                  <c:v>0.33916111313027097</c:v>
                </c:pt>
                <c:pt idx="7">
                  <c:v>3.65163526115311</c:v>
                </c:pt>
                <c:pt idx="8">
                  <c:v>0.76262338251531703</c:v>
                </c:pt>
                <c:pt idx="9">
                  <c:v>0.90315322244868601</c:v>
                </c:pt>
                <c:pt idx="10">
                  <c:v>1.57193620709975</c:v>
                </c:pt>
                <c:pt idx="12">
                  <c:v>8.8922140130631302</c:v>
                </c:pt>
                <c:pt idx="13">
                  <c:v>1.0453910194274501</c:v>
                </c:pt>
                <c:pt idx="14">
                  <c:v>8.8522406448525608</c:v>
                </c:pt>
                <c:pt idx="16">
                  <c:v>2.4242570354399202</c:v>
                </c:pt>
                <c:pt idx="17">
                  <c:v>0.21360875306561</c:v>
                </c:pt>
                <c:pt idx="19">
                  <c:v>1.46362165953415</c:v>
                </c:pt>
                <c:pt idx="20">
                  <c:v>1.96229598824714</c:v>
                </c:pt>
                <c:pt idx="22">
                  <c:v>2.7626306057994898</c:v>
                </c:pt>
                <c:pt idx="23">
                  <c:v>10.830610566198599</c:v>
                </c:pt>
                <c:pt idx="26">
                  <c:v>1.2184463013025899</c:v>
                </c:pt>
                <c:pt idx="27">
                  <c:v>7.6743399362941398</c:v>
                </c:pt>
                <c:pt idx="28">
                  <c:v>2.9846105056939698</c:v>
                </c:pt>
                <c:pt idx="30">
                  <c:v>5.7959400430311296</c:v>
                </c:pt>
                <c:pt idx="32">
                  <c:v>16.784325666256098</c:v>
                </c:pt>
                <c:pt idx="34">
                  <c:v>3.9450474994814302</c:v>
                </c:pt>
                <c:pt idx="37">
                  <c:v>45.209143194764501</c:v>
                </c:pt>
                <c:pt idx="40">
                  <c:v>1.44898501075778</c:v>
                </c:pt>
                <c:pt idx="41">
                  <c:v>4.7257479049776601</c:v>
                </c:pt>
                <c:pt idx="42">
                  <c:v>7.5294405320855704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0-4931-A3B7-EE43A0BFAC88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2'!$C$5:$C$49</c:f>
              <c:numCache>
                <c:formatCode>General</c:formatCode>
                <c:ptCount val="44"/>
                <c:pt idx="43">
                  <c:v>0.153152696240274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0-4931-A3B7-EE43A0BFAC88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NH4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2'!$A$5:$A$49</c:f>
              <c:strCache>
                <c:ptCount val="44"/>
                <c:pt idx="0">
                  <c:v>201</c:v>
                </c:pt>
                <c:pt idx="1">
                  <c:v>207</c:v>
                </c:pt>
                <c:pt idx="2">
                  <c:v>218</c:v>
                </c:pt>
                <c:pt idx="3">
                  <c:v>228</c:v>
                </c:pt>
                <c:pt idx="4">
                  <c:v>230</c:v>
                </c:pt>
                <c:pt idx="5">
                  <c:v>235</c:v>
                </c:pt>
                <c:pt idx="6">
                  <c:v>244</c:v>
                </c:pt>
                <c:pt idx="7">
                  <c:v>245</c:v>
                </c:pt>
                <c:pt idx="8">
                  <c:v>263</c:v>
                </c:pt>
                <c:pt idx="9">
                  <c:v>268</c:v>
                </c:pt>
                <c:pt idx="10">
                  <c:v>281</c:v>
                </c:pt>
                <c:pt idx="11">
                  <c:v>289</c:v>
                </c:pt>
                <c:pt idx="12">
                  <c:v>410</c:v>
                </c:pt>
                <c:pt idx="13">
                  <c:v>A004</c:v>
                </c:pt>
                <c:pt idx="14">
                  <c:v>A006</c:v>
                </c:pt>
                <c:pt idx="15">
                  <c:v>A011</c:v>
                </c:pt>
                <c:pt idx="16">
                  <c:v>A012</c:v>
                </c:pt>
                <c:pt idx="17">
                  <c:v>A013</c:v>
                </c:pt>
                <c:pt idx="18">
                  <c:v>A014</c:v>
                </c:pt>
                <c:pt idx="19">
                  <c:v>A020</c:v>
                </c:pt>
                <c:pt idx="20">
                  <c:v>A028</c:v>
                </c:pt>
                <c:pt idx="21">
                  <c:v>A036</c:v>
                </c:pt>
                <c:pt idx="22">
                  <c:v>A042</c:v>
                </c:pt>
                <c:pt idx="23">
                  <c:v>A047</c:v>
                </c:pt>
                <c:pt idx="24">
                  <c:v>A051</c:v>
                </c:pt>
                <c:pt idx="25">
                  <c:v>A064</c:v>
                </c:pt>
                <c:pt idx="26">
                  <c:v>A065</c:v>
                </c:pt>
                <c:pt idx="27">
                  <c:v>A066</c:v>
                </c:pt>
                <c:pt idx="28">
                  <c:v>A069</c:v>
                </c:pt>
                <c:pt idx="29">
                  <c:v>A077</c:v>
                </c:pt>
                <c:pt idx="30">
                  <c:v>A091</c:v>
                </c:pt>
                <c:pt idx="31">
                  <c:v>A100</c:v>
                </c:pt>
                <c:pt idx="32">
                  <c:v>A104</c:v>
                </c:pt>
                <c:pt idx="33">
                  <c:v>A105</c:v>
                </c:pt>
                <c:pt idx="34">
                  <c:v>A110</c:v>
                </c:pt>
                <c:pt idx="35">
                  <c:v>A125</c:v>
                </c:pt>
                <c:pt idx="36">
                  <c:v>A152</c:v>
                </c:pt>
                <c:pt idx="37">
                  <c:v>A154</c:v>
                </c:pt>
                <c:pt idx="38">
                  <c:v>A162</c:v>
                </c:pt>
                <c:pt idx="39">
                  <c:v>A175</c:v>
                </c:pt>
                <c:pt idx="40">
                  <c:v>A178</c:v>
                </c:pt>
                <c:pt idx="41">
                  <c:v>A180</c:v>
                </c:pt>
                <c:pt idx="42">
                  <c:v>A186</c:v>
                </c:pt>
                <c:pt idx="43">
                  <c:v>N/A</c:v>
                </c:pt>
              </c:strCache>
            </c:strRef>
          </c:cat>
          <c:val>
            <c:numRef>
              <c:f>'Pivot 2'!$D$5:$D$49</c:f>
              <c:numCache>
                <c:formatCode>General</c:formatCode>
                <c:ptCount val="44"/>
                <c:pt idx="0">
                  <c:v>1.0916744339731601</c:v>
                </c:pt>
                <c:pt idx="5">
                  <c:v>2.4666323019971901</c:v>
                </c:pt>
                <c:pt idx="11">
                  <c:v>1.83597023630432</c:v>
                </c:pt>
                <c:pt idx="15">
                  <c:v>1.50737949287769</c:v>
                </c:pt>
                <c:pt idx="18">
                  <c:v>0.25508370934785801</c:v>
                </c:pt>
                <c:pt idx="21">
                  <c:v>0.408396574580216</c:v>
                </c:pt>
                <c:pt idx="24">
                  <c:v>0.62830748444884499</c:v>
                </c:pt>
                <c:pt idx="25">
                  <c:v>5.76588743028113</c:v>
                </c:pt>
                <c:pt idx="29">
                  <c:v>0.950687219425709</c:v>
                </c:pt>
                <c:pt idx="31">
                  <c:v>0.72852110420313898</c:v>
                </c:pt>
                <c:pt idx="33">
                  <c:v>1.0897843444439199</c:v>
                </c:pt>
                <c:pt idx="35">
                  <c:v>3.81462878673661</c:v>
                </c:pt>
                <c:pt idx="36">
                  <c:v>4.9589774699720301</c:v>
                </c:pt>
                <c:pt idx="38">
                  <c:v>4.4230534326297697</c:v>
                </c:pt>
                <c:pt idx="39">
                  <c:v>5.0807542021258003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0-4931-A3B7-EE43A0BF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035488"/>
        <c:axId val="1974035904"/>
      </c:barChart>
      <c:catAx>
        <c:axId val="19740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5904"/>
        <c:crosses val="autoZero"/>
        <c:auto val="1"/>
        <c:lblAlgn val="ctr"/>
        <c:lblOffset val="100"/>
        <c:noMultiLvlLbl val="0"/>
      </c:catAx>
      <c:valAx>
        <c:axId val="197403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S/H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14015748031496E-2"/>
              <c:y val="0.4462194190609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12700</xdr:rowOff>
    </xdr:from>
    <xdr:to>
      <xdr:col>13</xdr:col>
      <xdr:colOff>336550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61327-E111-4445-82E5-26B35416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342900</xdr:colOff>
      <xdr:row>48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516E6C-B111-49A8-B77D-C41325C94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58</xdr:row>
      <xdr:rowOff>12700</xdr:rowOff>
    </xdr:from>
    <xdr:to>
      <xdr:col>11</xdr:col>
      <xdr:colOff>520700</xdr:colOff>
      <xdr:row>81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59649-AD4F-4D97-88E2-54239235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91</xdr:row>
      <xdr:rowOff>0</xdr:rowOff>
    </xdr:from>
    <xdr:to>
      <xdr:col>14</xdr:col>
      <xdr:colOff>596900</xdr:colOff>
      <xdr:row>119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4F4A5-7ED6-4A71-8FF3-01DA1046A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2</xdr:row>
      <xdr:rowOff>6350</xdr:rowOff>
    </xdr:from>
    <xdr:to>
      <xdr:col>22</xdr:col>
      <xdr:colOff>419100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5E3A6-2FC8-4C58-8C40-13D2D6201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263524</xdr:colOff>
      <xdr:row>29</xdr:row>
      <xdr:rowOff>158750</xdr:rowOff>
    </xdr:from>
    <xdr:to>
      <xdr:col>8</xdr:col>
      <xdr:colOff>158749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CD984-C817-463D-A9EC-0B88A353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19050</xdr:rowOff>
    </xdr:from>
    <xdr:to>
      <xdr:col>13</xdr:col>
      <xdr:colOff>361950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B2DE8-2EF3-40BD-9EF0-B4D5FF4B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er_ratios_graph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Kroesche" refreshedDate="44244.488181250003" createdVersion="6" refreshedVersion="6" minRefreshableVersion="3" recordCount="46" xr:uid="{00000000-000A-0000-FFFF-FFFF0D000000}">
  <cacheSource type="worksheet">
    <worksheetSource ref="C1:O47" sheet="Acer_ratios_graphs" r:id="rId2"/>
  </cacheSource>
  <cacheFields count="13">
    <cacheField name="Fragment" numFmtId="0">
      <sharedItems containsBlank="1" containsMixedTypes="1" containsNumber="1" containsInteger="1" minValue="201" maxValue="410" count="45">
        <m/>
        <s v="A004"/>
        <n v="235"/>
        <s v="A104"/>
        <s v="A012"/>
        <s v="A028"/>
        <s v="A047"/>
        <s v="A069"/>
        <s v="A110"/>
        <s v="A180"/>
        <n v="228"/>
        <n v="230"/>
        <n v="281"/>
        <s v="A011"/>
        <s v="A064"/>
        <s v="A100"/>
        <s v="A125"/>
        <s v="A152"/>
        <s v="A175"/>
        <s v="A066"/>
        <n v="201"/>
        <n v="289"/>
        <s v="N/A"/>
        <s v="A091"/>
        <s v="A154"/>
        <s v="A186"/>
        <n v="218"/>
        <n v="245"/>
        <n v="268"/>
        <s v="A006"/>
        <s v="A013"/>
        <s v="A020"/>
        <s v="A042"/>
        <s v="A065"/>
        <s v="A178"/>
        <n v="207"/>
        <n v="244"/>
        <n v="263"/>
        <n v="410"/>
        <s v="A014"/>
        <s v="A036"/>
        <s v="A051"/>
        <s v="A077"/>
        <s v="A105"/>
        <s v="A162"/>
      </sharedItems>
    </cacheField>
    <cacheField name="Genotype" numFmtId="0">
      <sharedItems count="12">
        <s v="N/A"/>
        <s v="Kelsey-1"/>
        <s v="FM6"/>
        <s v="U44"/>
        <s v="Cooper-9"/>
        <s v="Acerv2"/>
        <s v="Elkhorn"/>
        <s v="U41"/>
        <s v="FM19"/>
        <s v="FM9"/>
        <s v="FM14"/>
        <s v="K2"/>
      </sharedItems>
    </cacheField>
    <cacheField name="Notes" numFmtId="0">
      <sharedItems containsBlank="1"/>
    </cacheField>
    <cacheField name="Nutrients" numFmtId="0">
      <sharedItems count="3">
        <s v="N/A"/>
        <s v="Ambient"/>
        <s v="NH4"/>
      </sharedItems>
    </cacheField>
    <cacheField name="Disease" numFmtId="0">
      <sharedItems/>
    </cacheField>
    <cacheField name="File.Name" numFmtId="0">
      <sharedItems/>
    </cacheField>
    <cacheField name="A.CT.mean" numFmtId="0">
      <sharedItems containsMixedTypes="1" containsNumber="1" minValue="7.3354999999999997" maxValue="23.231000000000002"/>
    </cacheField>
    <cacheField name="Acerv.CT.mean" numFmtId="0">
      <sharedItems containsSemiMixedTypes="0" containsString="0" containsNumber="1" minValue="7.0510000000000002" maxValue="34.161000000000001"/>
    </cacheField>
    <cacheField name="A.CT.sd" numFmtId="0">
      <sharedItems containsMixedTypes="1" containsNumber="1" minValue="7.0710678118741195E-4" maxValue="0.91782460198014004"/>
    </cacheField>
    <cacheField name="Acerv.CT.sd" numFmtId="0">
      <sharedItems containsMixedTypes="1" containsNumber="1" minValue="5.6568542494942701E-3" maxValue="1.1511698397717001"/>
    </cacheField>
    <cacheField name="A.reps" numFmtId="0">
      <sharedItems containsSemiMixedTypes="0" containsString="0" containsNumber="1" containsInteger="1" minValue="0" maxValue="2"/>
    </cacheField>
    <cacheField name="Acerv.reps" numFmtId="0">
      <sharedItems containsSemiMixedTypes="0" containsString="0" containsNumber="1" containsInteger="1" minValue="1" maxValue="2"/>
    </cacheField>
    <cacheField name="A.Acerv" numFmtId="0">
      <sharedItems containsMixedTypes="1" containsNumber="1" minValue="0.153152696240274" maxValue="45.20914319476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m/>
    <x v="0"/>
    <s v="N/A"/>
    <s v="DK_T1_Subsample_1.csv"/>
    <n v="7.3354999999999997"/>
    <n v="7.8940000000000001"/>
    <n v="0.33304729393886401"/>
    <n v="0.275771644662754"/>
    <n v="2"/>
    <n v="2"/>
    <n v="0.39530625015850701"/>
  </r>
  <r>
    <x v="1"/>
    <x v="1"/>
    <m/>
    <x v="1"/>
    <s v="Pathogen"/>
    <s v="DK_T1_Subsample_1.csv"/>
    <n v="21.698499999999999"/>
    <n v="23.66"/>
    <n v="4.4547727214751698E-2"/>
    <n v="0.257386868351901"/>
    <n v="2"/>
    <n v="2"/>
    <n v="1.0453910194274501"/>
  </r>
  <r>
    <x v="2"/>
    <x v="2"/>
    <m/>
    <x v="2"/>
    <s v="Pathogen"/>
    <s v="DK_T1_Subsample_1.csv"/>
    <n v="21.012"/>
    <n v="24.212"/>
    <n v="4.2426406871194497E-3"/>
    <n v="0.16687720036002299"/>
    <n v="2"/>
    <n v="2"/>
    <n v="2.4666323019971901"/>
  </r>
  <r>
    <x v="3"/>
    <x v="3"/>
    <m/>
    <x v="1"/>
    <s v="Pathogen"/>
    <s v="DK_T1_Subsample_1.csv"/>
    <n v="20.371500000000001"/>
    <n v="26.338000000000001"/>
    <n v="7.2831998462212999E-2"/>
    <n v="0.78347431355469499"/>
    <n v="2"/>
    <n v="2"/>
    <n v="16.784325666256098"/>
  </r>
  <r>
    <x v="4"/>
    <x v="1"/>
    <m/>
    <x v="1"/>
    <s v="Placebo"/>
    <s v="DK_T1_Subsample_1.csv"/>
    <n v="21.594000000000001"/>
    <n v="24.768999999999998"/>
    <n v="0.156977705423412"/>
    <n v="5.3740115370175499E-2"/>
    <n v="2"/>
    <n v="2"/>
    <n v="2.4242570354399202"/>
  </r>
  <r>
    <x v="5"/>
    <x v="4"/>
    <m/>
    <x v="1"/>
    <s v="Placebo"/>
    <s v="DK_T1_Subsample_1.csv"/>
    <n v="22.158000000000001"/>
    <n v="25.027999999999999"/>
    <n v="0.123036579926459"/>
    <n v="0.28991378028648501"/>
    <n v="2"/>
    <n v="2"/>
    <n v="1.96229598824714"/>
  </r>
  <r>
    <x v="6"/>
    <x v="5"/>
    <m/>
    <x v="1"/>
    <s v="Placebo"/>
    <s v="DK_T1_Subsample_1.csv"/>
    <n v="21.693999999999999"/>
    <n v="27.028500000000001"/>
    <n v="4.5254833995939103E-2"/>
    <n v="0.19304015126392701"/>
    <n v="2"/>
    <n v="2"/>
    <n v="10.830610566198599"/>
  </r>
  <r>
    <x v="7"/>
    <x v="6"/>
    <m/>
    <x v="1"/>
    <s v="Placebo"/>
    <s v="DK_T1_Subsample_1.csv"/>
    <n v="21.123000000000001"/>
    <n v="24.597999999999999"/>
    <n v="0.17253405460951701"/>
    <n v="5.0911688245430797E-2"/>
    <n v="2"/>
    <n v="2"/>
    <n v="2.9846105056939698"/>
  </r>
  <r>
    <x v="8"/>
    <x v="7"/>
    <m/>
    <x v="1"/>
    <s v="Pathogen"/>
    <s v="DK_T1_Subsample_1.csv"/>
    <n v="20.815000000000001"/>
    <n v="24.692499999999999"/>
    <n v="6.3639610306789204E-2"/>
    <n v="0.37688791437243102"/>
    <n v="2"/>
    <n v="2"/>
    <n v="3.9450474994814302"/>
  </r>
  <r>
    <x v="9"/>
    <x v="8"/>
    <m/>
    <x v="1"/>
    <s v="Pathogen"/>
    <s v="DK_T1_Subsample_1.csv"/>
    <n v="20.472999999999999"/>
    <n v="24.611000000000001"/>
    <n v="2.1213203435597201E-2"/>
    <n v="0.21354624791833701"/>
    <n v="2"/>
    <n v="2"/>
    <n v="4.7257479049776601"/>
  </r>
  <r>
    <x v="10"/>
    <x v="9"/>
    <m/>
    <x v="1"/>
    <s v="Pathogen"/>
    <s v="DK_T1_Subsample_1.csv"/>
    <n v="20.613"/>
    <n v="23.427"/>
    <n v="6.5053823869161503E-2"/>
    <n v="8.2024386617639305E-2"/>
    <n v="2"/>
    <n v="2"/>
    <n v="1.88758638527347"/>
  </r>
  <r>
    <x v="11"/>
    <x v="2"/>
    <m/>
    <x v="1"/>
    <s v="Pathogen"/>
    <s v="DK_T1_Subsample_1.csv"/>
    <n v="20.593499999999999"/>
    <n v="24.172999999999998"/>
    <n v="0.31607673119038598"/>
    <n v="0.15414927829866701"/>
    <n v="2"/>
    <n v="2"/>
    <n v="3.2088195717213601"/>
  </r>
  <r>
    <x v="12"/>
    <x v="10"/>
    <m/>
    <x v="1"/>
    <s v="Pathogen"/>
    <s v="DK_T1_Subsample_1.csv"/>
    <n v="21.02"/>
    <n v="23.57"/>
    <n v="0.106066017177981"/>
    <n v="0.22627416997969499"/>
    <n v="2"/>
    <n v="2"/>
    <n v="1.57193620709975"/>
  </r>
  <r>
    <x v="13"/>
    <x v="3"/>
    <m/>
    <x v="2"/>
    <s v="Pathogen"/>
    <s v="DK_T1_Subsample_1.csv"/>
    <n v="21.026"/>
    <n v="23.515499999999999"/>
    <n v="8.4852813742388906E-3"/>
    <n v="0.214253354699524"/>
    <n v="2"/>
    <n v="2"/>
    <n v="1.50737949287769"/>
  </r>
  <r>
    <x v="14"/>
    <x v="6"/>
    <m/>
    <x v="2"/>
    <s v="Pathogen"/>
    <s v="DK_T1_Subsample_1.csv"/>
    <n v="21.038"/>
    <n v="25.463000000000001"/>
    <n v="0.164048773235279"/>
    <n v="0.12586500705120601"/>
    <n v="2"/>
    <n v="2"/>
    <n v="5.76588743028113"/>
  </r>
  <r>
    <x v="15"/>
    <x v="1"/>
    <m/>
    <x v="2"/>
    <s v="Pathogen"/>
    <s v="DK_T1_Subsample_1.csv"/>
    <n v="21.645"/>
    <n v="23.0855"/>
    <n v="0.33375440072005103"/>
    <n v="9.82878425849322E-2"/>
    <n v="2"/>
    <n v="2"/>
    <n v="0.72852110420313898"/>
  </r>
  <r>
    <x v="16"/>
    <x v="7"/>
    <m/>
    <x v="2"/>
    <s v="Pathogen"/>
    <s v="DK_T1_Subsample_1.csv"/>
    <n v="21.167999999999999"/>
    <n v="24.997"/>
    <n v="5.23259018078032E-2"/>
    <n v="5.6568542494942701E-3"/>
    <n v="2"/>
    <n v="2"/>
    <n v="3.81462878673661"/>
  </r>
  <r>
    <x v="17"/>
    <x v="11"/>
    <m/>
    <x v="2"/>
    <s v="Pathogen"/>
    <s v="DK_T1_Subsample_1.csv"/>
    <n v="20.558499999999999"/>
    <n v="24.765999999999998"/>
    <n v="4.17193000900071E-2"/>
    <n v="2.8284271247463799E-2"/>
    <n v="2"/>
    <n v="2"/>
    <n v="4.9589774699720301"/>
  </r>
  <r>
    <x v="18"/>
    <x v="8"/>
    <m/>
    <x v="2"/>
    <s v="Pathogen"/>
    <s v="DK_T1_Subsample_1.csv"/>
    <n v="21.724"/>
    <n v="25.9665"/>
    <n v="0.91782460198014004"/>
    <n v="1.90918830920375E-2"/>
    <n v="2"/>
    <n v="2"/>
    <n v="5.0807542021258003"/>
  </r>
  <r>
    <x v="19"/>
    <x v="6"/>
    <m/>
    <x v="1"/>
    <s v="Pathogen"/>
    <s v="DK_T1_Subsample_1.csv"/>
    <n v="20.735499999999998"/>
    <n v="25.573"/>
    <n v="0.10960155108391301"/>
    <n v="0.57134227919873004"/>
    <n v="2"/>
    <n v="2"/>
    <n v="7.6743399362941398"/>
  </r>
  <r>
    <x v="20"/>
    <x v="9"/>
    <m/>
    <x v="2"/>
    <s v="Pathogen"/>
    <s v="DK_T1_Subsample_1.csv"/>
    <n v="21.332000000000001"/>
    <n v="23.356000000000002"/>
    <n v="9.4752308678997602E-2"/>
    <n v="2.5455844122714202E-2"/>
    <n v="2"/>
    <n v="2"/>
    <n v="1.0916744339731601"/>
  </r>
  <r>
    <x v="21"/>
    <x v="10"/>
    <m/>
    <x v="2"/>
    <s v="Pathogen"/>
    <s v="DK_T1_Subsample_1.csv"/>
    <n v="21.214500000000001"/>
    <n v="23.988499999999998"/>
    <n v="1.62634559672904E-2"/>
    <n v="0.113844191771033"/>
    <n v="2"/>
    <n v="2"/>
    <n v="1.83597023630432"/>
  </r>
  <r>
    <x v="22"/>
    <x v="0"/>
    <m/>
    <x v="0"/>
    <s v="N/A"/>
    <s v="DK_T1_Subsample_2.csv"/>
    <n v="7.8605"/>
    <n v="7.0510000000000002"/>
    <n v="0.50275292142363404"/>
    <n v="1.1511698397717001"/>
    <n v="2"/>
    <n v="2"/>
    <n v="0.153152696240274"/>
  </r>
  <r>
    <x v="23"/>
    <x v="3"/>
    <m/>
    <x v="1"/>
    <s v="Placebo"/>
    <s v="DK_T1_Subsample_2.csv"/>
    <n v="21.418500000000002"/>
    <n v="25.850999999999999"/>
    <n v="0.102530483272049"/>
    <n v="0.135764501987817"/>
    <n v="2"/>
    <n v="2"/>
    <n v="5.7959400430311296"/>
  </r>
  <r>
    <x v="24"/>
    <x v="11"/>
    <m/>
    <x v="1"/>
    <s v="Placebo"/>
    <s v="DK_T1_Subsample_2.csv"/>
    <n v="19.8505"/>
    <n v="27.246500000000001"/>
    <n v="0.22273863607376099"/>
    <n v="0.25385133444596902"/>
    <n v="2"/>
    <n v="2"/>
    <n v="45.209143194764501"/>
  </r>
  <r>
    <x v="25"/>
    <x v="8"/>
    <m/>
    <x v="1"/>
    <s v="Placebo"/>
    <s v="DK_T1_Subsample_2.csv"/>
    <n v="21.128499999999999"/>
    <n v="25.938500000000001"/>
    <n v="7.0710678118741195E-4"/>
    <n v="0.33870414818835598"/>
    <n v="2"/>
    <n v="2"/>
    <n v="7.5294405320855704"/>
  </r>
  <r>
    <x v="26"/>
    <x v="9"/>
    <m/>
    <x v="1"/>
    <s v="Placebo"/>
    <s v="DK_T1_Subsample_2.csv"/>
    <n v="21.573"/>
    <n v="24.691500000000001"/>
    <n v="6.5053823869161503E-2"/>
    <n v="0.28354981925580502"/>
    <n v="2"/>
    <n v="2"/>
    <n v="2.33115134404584"/>
  </r>
  <r>
    <x v="27"/>
    <x v="2"/>
    <m/>
    <x v="1"/>
    <s v="Placebo"/>
    <s v="DK_T1_Subsample_2.csv"/>
    <n v="21.2165"/>
    <n v="24.982500000000002"/>
    <n v="0.42638538905548901"/>
    <n v="0.35567471093683301"/>
    <n v="2"/>
    <n v="2"/>
    <n v="3.65163526115311"/>
  </r>
  <r>
    <x v="28"/>
    <x v="10"/>
    <m/>
    <x v="1"/>
    <s v="Placebo"/>
    <s v="DK_T1_Subsample_2.csv"/>
    <n v="21.353999999999999"/>
    <n v="23.104500000000002"/>
    <n v="0.18526197667087599"/>
    <n v="5.3033008588990599E-2"/>
    <n v="2"/>
    <n v="2"/>
    <n v="0.90315322244868601"/>
  </r>
  <r>
    <x v="29"/>
    <x v="3"/>
    <s v="given placebo treatment in 1st infection trial, given pathogen treatment in 2nd infection trial"/>
    <x v="1"/>
    <s v="Pathogen*"/>
    <s v="DK_T1_Subsample_2.csv"/>
    <n v="21.808"/>
    <n v="26.851500000000001"/>
    <n v="8.0610173055264495E-2"/>
    <n v="1.2020815280170899E-2"/>
    <n v="2"/>
    <n v="2"/>
    <n v="8.8522406448525608"/>
  </r>
  <r>
    <x v="30"/>
    <x v="1"/>
    <s v="given placebo treatment in 1st infection trial, given pathogen treatment in 2nd infection trial"/>
    <x v="1"/>
    <s v="Pathogen*"/>
    <s v="DK_T1_Subsample_2.csv"/>
    <n v="23.231000000000002"/>
    <n v="22.901499999999999"/>
    <n v="4.2426406871194497E-3"/>
    <n v="2.33345237791544E-2"/>
    <n v="2"/>
    <n v="2"/>
    <n v="0.21360875306561"/>
  </r>
  <r>
    <x v="31"/>
    <x v="4"/>
    <s v="given placebo treatment in 1st infection trial, given pathogen treatment in 2nd infection trial"/>
    <x v="1"/>
    <s v="Pathogen*"/>
    <s v="DK_T1_Subsample_2.csv"/>
    <n v="20.942"/>
    <n v="23.388999999999999"/>
    <n v="9.8994949366137206E-3"/>
    <n v="6.3639610306789204E-2"/>
    <n v="2"/>
    <n v="2"/>
    <n v="1.46362165953415"/>
  </r>
  <r>
    <x v="32"/>
    <x v="5"/>
    <s v="given placebo treatment in 1st infection trial, given pathogen treatment in 2nd infection trial"/>
    <x v="1"/>
    <s v="Pathogen*"/>
    <s v="DK_T1_Subsample_2.csv"/>
    <n v="21.504000000000001"/>
    <n v="24.8675"/>
    <n v="0.31112698372208197"/>
    <n v="2.3334523779156999E-2"/>
    <n v="2"/>
    <n v="2"/>
    <n v="2.7626306057994898"/>
  </r>
  <r>
    <x v="33"/>
    <x v="6"/>
    <s v="given placebo treatment in 1st infection trial, given pathogen treatment in 2nd infection trial"/>
    <x v="1"/>
    <s v="Pathogen*"/>
    <s v="DK_T1_Subsample_2.csv"/>
    <n v="21.992000000000001"/>
    <n v="24.174499999999998"/>
    <n v="0.27294321753800699"/>
    <n v="0.201525432638166"/>
    <n v="2"/>
    <n v="2"/>
    <n v="1.2184463013025899"/>
  </r>
  <r>
    <x v="34"/>
    <x v="8"/>
    <s v="given placebo treatment in 1st infection trial, given pathogen treatment in 2nd infection trial"/>
    <x v="1"/>
    <s v="Pathogen*"/>
    <s v="DK_T1_Subsample_2.csv"/>
    <n v="21.32"/>
    <n v="23.752500000000001"/>
    <n v="0.13859292911256199"/>
    <n v="0.22698127676088301"/>
    <n v="2"/>
    <n v="2"/>
    <n v="1.44898501075778"/>
  </r>
  <r>
    <x v="35"/>
    <x v="9"/>
    <s v="given placebo treatment in 1st infection trial, given pathogen treatment in 2nd infection trial"/>
    <x v="1"/>
    <s v="Pathogen*"/>
    <s v="DK_T1_Subsample_2.csv"/>
    <n v="21.210999999999999"/>
    <n v="24.002500000000001"/>
    <n v="0.31819805153394598"/>
    <n v="9.5459415460184993E-2"/>
    <n v="2"/>
    <n v="2"/>
    <n v="1.8583763131507101"/>
  </r>
  <r>
    <x v="36"/>
    <x v="2"/>
    <s v="given placebo treatment in 1st infection trial, given pathogen treatment in 2nd infection trial"/>
    <x v="1"/>
    <s v="Pathogen*"/>
    <s v="DK_T1_Subsample_2.csv"/>
    <n v="22.033999999999999"/>
    <n v="22.371500000000001"/>
    <n v="0.48790367901871901"/>
    <n v="0.33163308037649197"/>
    <n v="2"/>
    <n v="2"/>
    <n v="0.33916111313027097"/>
  </r>
  <r>
    <x v="37"/>
    <x v="10"/>
    <s v="given placebo treatment in 1st infection trial, given pathogen treatment in 2nd infection trial"/>
    <x v="1"/>
    <s v="Pathogen*"/>
    <s v="DK_T1_Subsample_2.csv"/>
    <n v="21.4085"/>
    <n v="22.914999999999999"/>
    <n v="7.14177848998407E-2"/>
    <n v="1.5556349186103E-2"/>
    <n v="2"/>
    <n v="2"/>
    <n v="0.76262338251531703"/>
  </r>
  <r>
    <x v="38"/>
    <x v="11"/>
    <s v="given placebo treatment in 1st infection trial, given pathogen treatment in 2nd infection trial"/>
    <x v="1"/>
    <s v="Pathogen*"/>
    <s v="DK_T1_Subsample_2.csv"/>
    <n v="20.209499999999998"/>
    <n v="25.259499999999999"/>
    <n v="0.11808683245815201"/>
    <n v="6.0104076400857097E-2"/>
    <n v="2"/>
    <n v="2"/>
    <n v="8.8922140130631302"/>
  </r>
  <r>
    <x v="39"/>
    <x v="1"/>
    <m/>
    <x v="2"/>
    <s v="Placebo"/>
    <s v="DK_T1_Subsample_2.csv"/>
    <n v="22.7775"/>
    <n v="22.704000000000001"/>
    <n v="0.16899852070358301"/>
    <n v="0.171119841047145"/>
    <n v="2"/>
    <n v="2"/>
    <n v="0.25508370934785801"/>
  </r>
  <r>
    <x v="40"/>
    <x v="4"/>
    <m/>
    <x v="2"/>
    <s v="Placebo"/>
    <s v="DK_T1_Subsample_2.csv"/>
    <n v="21.716999999999999"/>
    <n v="22.322500000000002"/>
    <n v="0.376180807591243"/>
    <n v="0.13647160876900499"/>
    <n v="2"/>
    <n v="2"/>
    <n v="0.408396574580216"/>
  </r>
  <r>
    <x v="41"/>
    <x v="5"/>
    <m/>
    <x v="2"/>
    <s v="Placebo"/>
    <s v="DK_T1_Subsample_2.csv"/>
    <n v="21.743500000000001"/>
    <n v="22.970500000000001"/>
    <n v="6.5760930650348895E-2"/>
    <n v="9.8287842584929605E-2"/>
    <n v="2"/>
    <n v="2"/>
    <n v="0.62830748444884499"/>
  </r>
  <r>
    <x v="42"/>
    <x v="6"/>
    <m/>
    <x v="2"/>
    <s v="Placebo"/>
    <s v="DK_T1_Subsample_2.csv"/>
    <n v="21.352499999999999"/>
    <n v="23.177"/>
    <n v="4.7376154339498801E-2"/>
    <n v="0.34082546853191498"/>
    <n v="2"/>
    <n v="2"/>
    <n v="0.950687219425709"/>
  </r>
  <r>
    <x v="43"/>
    <x v="3"/>
    <m/>
    <x v="2"/>
    <s v="Placebo"/>
    <s v="DK_T1_Subsample_2.csv"/>
    <n v="20.852499999999999"/>
    <n v="22.873999999999999"/>
    <n v="0.51123820279787302"/>
    <n v="5.3740115370177997E-2"/>
    <n v="2"/>
    <n v="2"/>
    <n v="1.0897843444439199"/>
  </r>
  <r>
    <x v="44"/>
    <x v="11"/>
    <m/>
    <x v="2"/>
    <s v="Placebo"/>
    <s v="DK_T1_Subsample_2.csv"/>
    <n v="21.058"/>
    <n v="25.1005"/>
    <n v="0.36769552621700702"/>
    <n v="0.35567471093683301"/>
    <n v="2"/>
    <n v="2"/>
    <n v="4.4230534326297697"/>
  </r>
  <r>
    <x v="22"/>
    <x v="0"/>
    <m/>
    <x v="0"/>
    <s v="N/A"/>
    <s v="DK_T1_Subsample_2.csv"/>
    <s v="NA"/>
    <n v="34.161000000000001"/>
    <s v="NA"/>
    <s v="NA"/>
    <n v="0"/>
    <n v="1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5">
  <location ref="A3:M48" firstHeaderRow="1" firstDataRow="2" firstDataCol="1"/>
  <pivotFields count="13">
    <pivotField axis="axisRow" showAll="0">
      <items count="46">
        <item x="20"/>
        <item x="35"/>
        <item x="26"/>
        <item x="10"/>
        <item x="11"/>
        <item x="2"/>
        <item x="36"/>
        <item x="27"/>
        <item x="37"/>
        <item x="28"/>
        <item x="12"/>
        <item x="21"/>
        <item x="38"/>
        <item x="1"/>
        <item x="29"/>
        <item x="13"/>
        <item x="4"/>
        <item x="30"/>
        <item x="39"/>
        <item x="31"/>
        <item x="5"/>
        <item x="40"/>
        <item x="32"/>
        <item x="6"/>
        <item x="41"/>
        <item x="14"/>
        <item x="33"/>
        <item x="19"/>
        <item x="7"/>
        <item x="42"/>
        <item x="23"/>
        <item x="15"/>
        <item x="3"/>
        <item x="43"/>
        <item x="8"/>
        <item x="16"/>
        <item x="17"/>
        <item x="24"/>
        <item x="44"/>
        <item x="18"/>
        <item x="34"/>
        <item x="9"/>
        <item x="25"/>
        <item h="1" x="22"/>
        <item h="1" x="0"/>
        <item t="default"/>
      </items>
    </pivotField>
    <pivotField axis="axisCol" showAll="0">
      <items count="13">
        <item x="5"/>
        <item x="4"/>
        <item x="6"/>
        <item x="10"/>
        <item x="8"/>
        <item x="2"/>
        <item x="9"/>
        <item x="11"/>
        <item x="1"/>
        <item x="0"/>
        <item x="7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colItems>
  <dataFields count="1">
    <dataField name="Average of A.Acerv" fld="12" subtotal="average" baseField="0" baseItem="0"/>
  </dataFields>
  <chartFormats count="22"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49" firstHeaderRow="1" firstDataRow="2" firstDataCol="1"/>
  <pivotFields count="13">
    <pivotField axis="axisRow" showAll="0">
      <items count="46">
        <item x="20"/>
        <item x="35"/>
        <item x="26"/>
        <item x="10"/>
        <item x="11"/>
        <item x="2"/>
        <item x="36"/>
        <item x="27"/>
        <item x="37"/>
        <item x="28"/>
        <item x="12"/>
        <item x="21"/>
        <item x="38"/>
        <item x="1"/>
        <item x="29"/>
        <item x="13"/>
        <item x="4"/>
        <item x="30"/>
        <item x="39"/>
        <item x="31"/>
        <item x="5"/>
        <item x="40"/>
        <item x="32"/>
        <item x="6"/>
        <item x="41"/>
        <item x="14"/>
        <item x="33"/>
        <item x="19"/>
        <item x="7"/>
        <item x="42"/>
        <item x="23"/>
        <item x="15"/>
        <item x="3"/>
        <item x="43"/>
        <item x="8"/>
        <item x="16"/>
        <item x="17"/>
        <item x="24"/>
        <item x="44"/>
        <item x="18"/>
        <item x="34"/>
        <item x="9"/>
        <item x="25"/>
        <item x="22"/>
        <item h="1" x="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A.Acerv" fld="12" subtotal="average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AB50" firstHeaderRow="1" firstDataRow="3" firstDataCol="1"/>
  <pivotFields count="13">
    <pivotField axis="axisRow" showAll="0">
      <items count="46">
        <item x="20"/>
        <item x="35"/>
        <item x="26"/>
        <item x="10"/>
        <item x="11"/>
        <item x="2"/>
        <item x="36"/>
        <item x="27"/>
        <item x="37"/>
        <item x="28"/>
        <item x="12"/>
        <item x="21"/>
        <item x="38"/>
        <item x="1"/>
        <item x="29"/>
        <item x="13"/>
        <item x="4"/>
        <item x="30"/>
        <item x="39"/>
        <item x="31"/>
        <item x="5"/>
        <item x="40"/>
        <item x="32"/>
        <item x="6"/>
        <item x="41"/>
        <item x="14"/>
        <item x="33"/>
        <item x="19"/>
        <item x="7"/>
        <item x="42"/>
        <item x="23"/>
        <item x="15"/>
        <item x="3"/>
        <item x="43"/>
        <item x="8"/>
        <item x="16"/>
        <item x="17"/>
        <item x="24"/>
        <item x="44"/>
        <item x="18"/>
        <item x="34"/>
        <item x="9"/>
        <item x="25"/>
        <item x="22"/>
        <item h="1" x="0"/>
        <item t="default"/>
      </items>
    </pivotField>
    <pivotField axis="axisCol" showAll="0">
      <items count="13">
        <item x="5"/>
        <item x="4"/>
        <item x="6"/>
        <item x="10"/>
        <item x="8"/>
        <item x="2"/>
        <item x="9"/>
        <item x="11"/>
        <item x="1"/>
        <item x="0"/>
        <item x="7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2">
    <field x="3"/>
    <field x="1"/>
  </colFields>
  <col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/>
    </i>
    <i>
      <x v="1"/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2"/>
    </i>
    <i t="grand">
      <x/>
    </i>
  </colItems>
  <dataFields count="1">
    <dataField name="Average of A.Acerv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7"/>
  <sheetViews>
    <sheetView topLeftCell="C1" workbookViewId="0">
      <selection activeCell="R20" sqref="R20"/>
    </sheetView>
  </sheetViews>
  <sheetFormatPr defaultRowHeight="14.5"/>
  <cols>
    <col min="2" max="2" width="11.90625" customWidth="1"/>
    <col min="6" max="7" width="10.26953125" customWidth="1"/>
    <col min="9" max="9" width="11.54296875" customWidth="1"/>
    <col min="10" max="10" width="14.36328125" customWidth="1"/>
  </cols>
  <sheetData>
    <row r="1" spans="1:15">
      <c r="B1" t="s">
        <v>0</v>
      </c>
      <c r="C1" t="s">
        <v>18</v>
      </c>
      <c r="D1" t="s">
        <v>14</v>
      </c>
      <c r="E1" t="s">
        <v>66</v>
      </c>
      <c r="F1" t="s">
        <v>15</v>
      </c>
      <c r="G1" t="s">
        <v>16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ht="15" thickBot="1">
      <c r="A2">
        <v>1</v>
      </c>
      <c r="B2" t="s">
        <v>9</v>
      </c>
      <c r="C2" s="26"/>
      <c r="D2" s="26" t="s">
        <v>17</v>
      </c>
      <c r="E2" s="26"/>
      <c r="F2" s="26" t="s">
        <v>17</v>
      </c>
      <c r="G2" s="26" t="s">
        <v>17</v>
      </c>
      <c r="H2" t="s">
        <v>10</v>
      </c>
      <c r="I2">
        <v>7.3354999999999997</v>
      </c>
      <c r="J2">
        <v>7.8940000000000001</v>
      </c>
      <c r="K2">
        <v>0.33304729393886401</v>
      </c>
      <c r="L2">
        <v>0.275771644662754</v>
      </c>
      <c r="M2">
        <v>2</v>
      </c>
      <c r="N2">
        <v>2</v>
      </c>
      <c r="O2">
        <v>0.39530625015850701</v>
      </c>
    </row>
    <row r="3" spans="1:15" ht="15" thickBot="1">
      <c r="A3">
        <v>2</v>
      </c>
      <c r="B3">
        <v>1</v>
      </c>
      <c r="C3" s="1" t="s">
        <v>19</v>
      </c>
      <c r="D3" s="3" t="s">
        <v>20</v>
      </c>
      <c r="E3" s="4"/>
      <c r="F3" s="5" t="s">
        <v>21</v>
      </c>
      <c r="G3" s="6" t="s">
        <v>22</v>
      </c>
      <c r="H3" t="s">
        <v>10</v>
      </c>
      <c r="I3">
        <v>21.698499999999999</v>
      </c>
      <c r="J3">
        <v>23.66</v>
      </c>
      <c r="K3">
        <v>4.4547727214751698E-2</v>
      </c>
      <c r="L3">
        <v>0.257386868351901</v>
      </c>
      <c r="M3">
        <v>2</v>
      </c>
      <c r="N3">
        <v>2</v>
      </c>
      <c r="O3">
        <v>1.0453910194274501</v>
      </c>
    </row>
    <row r="4" spans="1:15" ht="15" thickBot="1">
      <c r="A4">
        <v>3</v>
      </c>
      <c r="B4">
        <v>125</v>
      </c>
      <c r="C4" s="7">
        <v>235</v>
      </c>
      <c r="D4" s="8" t="s">
        <v>23</v>
      </c>
      <c r="E4" s="2"/>
      <c r="F4" s="9" t="s">
        <v>24</v>
      </c>
      <c r="G4" s="10" t="s">
        <v>22</v>
      </c>
      <c r="H4" t="s">
        <v>10</v>
      </c>
      <c r="I4">
        <v>21.012</v>
      </c>
      <c r="J4">
        <v>24.212</v>
      </c>
      <c r="K4">
        <v>4.2426406871194497E-3</v>
      </c>
      <c r="L4">
        <v>0.16687720036002299</v>
      </c>
      <c r="M4">
        <v>2</v>
      </c>
      <c r="N4">
        <v>2</v>
      </c>
      <c r="O4">
        <v>2.4666323019971901</v>
      </c>
    </row>
    <row r="5" spans="1:15" ht="15" thickBot="1">
      <c r="A5">
        <v>4</v>
      </c>
      <c r="B5">
        <v>13</v>
      </c>
      <c r="C5" s="11" t="s">
        <v>25</v>
      </c>
      <c r="D5" s="8" t="s">
        <v>26</v>
      </c>
      <c r="E5" s="2"/>
      <c r="F5" s="12" t="s">
        <v>21</v>
      </c>
      <c r="G5" s="10" t="s">
        <v>22</v>
      </c>
      <c r="H5" t="s">
        <v>10</v>
      </c>
      <c r="I5">
        <v>20.371500000000001</v>
      </c>
      <c r="J5">
        <v>26.338000000000001</v>
      </c>
      <c r="K5">
        <v>7.2831998462212999E-2</v>
      </c>
      <c r="L5">
        <v>0.78347431355469499</v>
      </c>
      <c r="M5">
        <v>2</v>
      </c>
      <c r="N5">
        <v>2</v>
      </c>
      <c r="O5">
        <v>16.784325666256098</v>
      </c>
    </row>
    <row r="6" spans="1:15" ht="15" thickBot="1">
      <c r="A6">
        <v>5</v>
      </c>
      <c r="B6">
        <v>131</v>
      </c>
      <c r="C6" s="11" t="s">
        <v>27</v>
      </c>
      <c r="D6" s="8" t="s">
        <v>20</v>
      </c>
      <c r="E6" s="2"/>
      <c r="F6" s="12" t="s">
        <v>21</v>
      </c>
      <c r="G6" s="12" t="s">
        <v>28</v>
      </c>
      <c r="H6" t="s">
        <v>10</v>
      </c>
      <c r="I6">
        <v>21.594000000000001</v>
      </c>
      <c r="J6">
        <v>24.768999999999998</v>
      </c>
      <c r="K6">
        <v>0.156977705423412</v>
      </c>
      <c r="L6">
        <v>5.3740115370175499E-2</v>
      </c>
      <c r="M6">
        <v>2</v>
      </c>
      <c r="N6">
        <v>2</v>
      </c>
      <c r="O6">
        <v>2.4242570354399202</v>
      </c>
    </row>
    <row r="7" spans="1:15" ht="15" thickBot="1">
      <c r="A7">
        <v>6</v>
      </c>
      <c r="B7">
        <v>134</v>
      </c>
      <c r="C7" s="11" t="s">
        <v>29</v>
      </c>
      <c r="D7" s="8" t="s">
        <v>30</v>
      </c>
      <c r="E7" s="2"/>
      <c r="F7" s="12" t="s">
        <v>21</v>
      </c>
      <c r="G7" s="12" t="s">
        <v>28</v>
      </c>
      <c r="H7" t="s">
        <v>10</v>
      </c>
      <c r="I7">
        <v>22.158000000000001</v>
      </c>
      <c r="J7">
        <v>25.027999999999999</v>
      </c>
      <c r="K7">
        <v>0.123036579926459</v>
      </c>
      <c r="L7">
        <v>0.28991378028648501</v>
      </c>
      <c r="M7">
        <v>2</v>
      </c>
      <c r="N7">
        <v>2</v>
      </c>
      <c r="O7">
        <v>1.96229598824714</v>
      </c>
    </row>
    <row r="8" spans="1:15" ht="15" thickBot="1">
      <c r="A8">
        <v>7</v>
      </c>
      <c r="B8">
        <v>136</v>
      </c>
      <c r="C8" s="11" t="s">
        <v>31</v>
      </c>
      <c r="D8" s="8" t="s">
        <v>32</v>
      </c>
      <c r="E8" s="2"/>
      <c r="F8" s="12" t="s">
        <v>21</v>
      </c>
      <c r="G8" s="12" t="s">
        <v>28</v>
      </c>
      <c r="H8" t="s">
        <v>10</v>
      </c>
      <c r="I8">
        <v>21.693999999999999</v>
      </c>
      <c r="J8">
        <v>27.028500000000001</v>
      </c>
      <c r="K8">
        <v>4.5254833995939103E-2</v>
      </c>
      <c r="L8">
        <v>0.19304015126392701</v>
      </c>
      <c r="M8">
        <v>2</v>
      </c>
      <c r="N8">
        <v>2</v>
      </c>
      <c r="O8">
        <v>10.830610566198599</v>
      </c>
    </row>
    <row r="9" spans="1:15" ht="15" thickBot="1">
      <c r="A9">
        <v>8</v>
      </c>
      <c r="B9">
        <v>139</v>
      </c>
      <c r="C9" s="11" t="s">
        <v>33</v>
      </c>
      <c r="D9" s="8" t="s">
        <v>34</v>
      </c>
      <c r="E9" s="2"/>
      <c r="F9" s="12" t="s">
        <v>21</v>
      </c>
      <c r="G9" s="12" t="s">
        <v>28</v>
      </c>
      <c r="H9" t="s">
        <v>10</v>
      </c>
      <c r="I9">
        <v>21.123000000000001</v>
      </c>
      <c r="J9">
        <v>24.597999999999999</v>
      </c>
      <c r="K9">
        <v>0.17253405460951701</v>
      </c>
      <c r="L9">
        <v>5.0911688245430797E-2</v>
      </c>
      <c r="M9">
        <v>2</v>
      </c>
      <c r="N9">
        <v>2</v>
      </c>
      <c r="O9">
        <v>2.9846105056939698</v>
      </c>
    </row>
    <row r="10" spans="1:15" ht="15" thickBot="1">
      <c r="A10">
        <v>9</v>
      </c>
      <c r="B10">
        <v>14</v>
      </c>
      <c r="C10" s="11" t="s">
        <v>35</v>
      </c>
      <c r="D10" s="8" t="s">
        <v>36</v>
      </c>
      <c r="E10" s="2"/>
      <c r="F10" s="12" t="s">
        <v>21</v>
      </c>
      <c r="G10" s="10" t="s">
        <v>22</v>
      </c>
      <c r="H10" t="s">
        <v>10</v>
      </c>
      <c r="I10">
        <v>20.815000000000001</v>
      </c>
      <c r="J10">
        <v>24.692499999999999</v>
      </c>
      <c r="K10">
        <v>6.3639610306789204E-2</v>
      </c>
      <c r="L10">
        <v>0.37688791437243102</v>
      </c>
      <c r="M10">
        <v>2</v>
      </c>
      <c r="N10">
        <v>2</v>
      </c>
      <c r="O10">
        <v>3.9450474994814302</v>
      </c>
    </row>
    <row r="11" spans="1:15" ht="15" thickBot="1">
      <c r="A11">
        <v>10</v>
      </c>
      <c r="B11">
        <v>21</v>
      </c>
      <c r="C11" s="11" t="s">
        <v>37</v>
      </c>
      <c r="D11" s="8" t="s">
        <v>38</v>
      </c>
      <c r="E11" s="2"/>
      <c r="F11" s="12" t="s">
        <v>21</v>
      </c>
      <c r="G11" s="10" t="s">
        <v>22</v>
      </c>
      <c r="H11" t="s">
        <v>10</v>
      </c>
      <c r="I11">
        <v>20.472999999999999</v>
      </c>
      <c r="J11">
        <v>24.611000000000001</v>
      </c>
      <c r="K11">
        <v>2.1213203435597201E-2</v>
      </c>
      <c r="L11">
        <v>0.21354624791833701</v>
      </c>
      <c r="M11">
        <v>2</v>
      </c>
      <c r="N11">
        <v>2</v>
      </c>
      <c r="O11">
        <v>4.7257479049776601</v>
      </c>
    </row>
    <row r="12" spans="1:15" ht="15" thickBot="1">
      <c r="A12">
        <v>11</v>
      </c>
      <c r="B12">
        <v>26</v>
      </c>
      <c r="C12" s="7">
        <v>228</v>
      </c>
      <c r="D12" s="8" t="s">
        <v>39</v>
      </c>
      <c r="E12" s="2"/>
      <c r="F12" s="12" t="s">
        <v>21</v>
      </c>
      <c r="G12" s="10" t="s">
        <v>22</v>
      </c>
      <c r="H12" t="s">
        <v>10</v>
      </c>
      <c r="I12">
        <v>20.613</v>
      </c>
      <c r="J12">
        <v>23.427</v>
      </c>
      <c r="K12">
        <v>6.5053823869161503E-2</v>
      </c>
      <c r="L12">
        <v>8.2024386617639305E-2</v>
      </c>
      <c r="M12">
        <v>2</v>
      </c>
      <c r="N12">
        <v>2</v>
      </c>
      <c r="O12">
        <v>1.88758638527347</v>
      </c>
    </row>
    <row r="13" spans="1:15" ht="15" thickBot="1">
      <c r="A13">
        <v>12</v>
      </c>
      <c r="B13">
        <v>27</v>
      </c>
      <c r="C13" s="7">
        <v>230</v>
      </c>
      <c r="D13" s="8" t="s">
        <v>23</v>
      </c>
      <c r="E13" s="2"/>
      <c r="F13" s="12" t="s">
        <v>21</v>
      </c>
      <c r="G13" s="10" t="s">
        <v>22</v>
      </c>
      <c r="H13" t="s">
        <v>10</v>
      </c>
      <c r="I13">
        <v>20.593499999999999</v>
      </c>
      <c r="J13">
        <v>24.172999999999998</v>
      </c>
      <c r="K13">
        <v>0.31607673119038598</v>
      </c>
      <c r="L13">
        <v>0.15414927829866701</v>
      </c>
      <c r="M13">
        <v>2</v>
      </c>
      <c r="N13">
        <v>2</v>
      </c>
      <c r="O13">
        <v>3.2088195717213601</v>
      </c>
    </row>
    <row r="14" spans="1:15" ht="15" thickBot="1">
      <c r="A14">
        <v>13</v>
      </c>
      <c r="B14">
        <v>31</v>
      </c>
      <c r="C14" s="13">
        <v>281</v>
      </c>
      <c r="D14" s="8" t="s">
        <v>40</v>
      </c>
      <c r="E14" s="2"/>
      <c r="F14" s="12" t="s">
        <v>21</v>
      </c>
      <c r="G14" s="10" t="s">
        <v>22</v>
      </c>
      <c r="H14" t="s">
        <v>10</v>
      </c>
      <c r="I14">
        <v>21.02</v>
      </c>
      <c r="J14">
        <v>23.57</v>
      </c>
      <c r="K14">
        <v>0.106066017177981</v>
      </c>
      <c r="L14">
        <v>0.22627416997969499</v>
      </c>
      <c r="M14">
        <v>2</v>
      </c>
      <c r="N14">
        <v>2</v>
      </c>
      <c r="O14">
        <v>1.57193620709975</v>
      </c>
    </row>
    <row r="15" spans="1:15" ht="15" thickBot="1">
      <c r="A15">
        <v>14</v>
      </c>
      <c r="B15">
        <v>67</v>
      </c>
      <c r="C15" s="11" t="s">
        <v>41</v>
      </c>
      <c r="D15" s="8" t="s">
        <v>26</v>
      </c>
      <c r="E15" s="2"/>
      <c r="F15" s="9" t="s">
        <v>24</v>
      </c>
      <c r="G15" s="10" t="s">
        <v>22</v>
      </c>
      <c r="H15" t="s">
        <v>10</v>
      </c>
      <c r="I15">
        <v>21.026</v>
      </c>
      <c r="J15">
        <v>23.515499999999999</v>
      </c>
      <c r="K15">
        <v>8.4852813742388906E-3</v>
      </c>
      <c r="L15">
        <v>0.214253354699524</v>
      </c>
      <c r="M15">
        <v>2</v>
      </c>
      <c r="N15">
        <v>2</v>
      </c>
      <c r="O15">
        <v>1.50737949287769</v>
      </c>
    </row>
    <row r="16" spans="1:15" ht="15" thickBot="1">
      <c r="A16">
        <v>15</v>
      </c>
      <c r="B16">
        <v>74</v>
      </c>
      <c r="C16" s="11" t="s">
        <v>42</v>
      </c>
      <c r="D16" s="8" t="s">
        <v>34</v>
      </c>
      <c r="E16" s="2"/>
      <c r="F16" s="9" t="s">
        <v>24</v>
      </c>
      <c r="G16" s="10" t="s">
        <v>22</v>
      </c>
      <c r="H16" t="s">
        <v>10</v>
      </c>
      <c r="I16">
        <v>21.038</v>
      </c>
      <c r="J16">
        <v>25.463000000000001</v>
      </c>
      <c r="K16">
        <v>0.164048773235279</v>
      </c>
      <c r="L16">
        <v>0.12586500705120601</v>
      </c>
      <c r="M16">
        <v>2</v>
      </c>
      <c r="N16">
        <v>2</v>
      </c>
      <c r="O16">
        <v>5.76588743028113</v>
      </c>
    </row>
    <row r="17" spans="1:15" ht="15" thickBot="1">
      <c r="A17">
        <v>16</v>
      </c>
      <c r="B17">
        <v>79</v>
      </c>
      <c r="C17" s="11" t="s">
        <v>43</v>
      </c>
      <c r="D17" s="8" t="s">
        <v>20</v>
      </c>
      <c r="E17" s="2"/>
      <c r="F17" s="9" t="s">
        <v>24</v>
      </c>
      <c r="G17" s="10" t="s">
        <v>22</v>
      </c>
      <c r="H17" t="s">
        <v>10</v>
      </c>
      <c r="I17">
        <v>21.645</v>
      </c>
      <c r="J17">
        <v>23.0855</v>
      </c>
      <c r="K17">
        <v>0.33375440072005103</v>
      </c>
      <c r="L17">
        <v>9.82878425849322E-2</v>
      </c>
      <c r="M17">
        <v>2</v>
      </c>
      <c r="N17">
        <v>2</v>
      </c>
      <c r="O17">
        <v>0.72852110420313898</v>
      </c>
    </row>
    <row r="18" spans="1:15" ht="15" thickBot="1">
      <c r="A18">
        <v>17</v>
      </c>
      <c r="B18">
        <v>82</v>
      </c>
      <c r="C18" s="11" t="s">
        <v>44</v>
      </c>
      <c r="D18" s="8" t="s">
        <v>36</v>
      </c>
      <c r="E18" s="2"/>
      <c r="F18" s="9" t="s">
        <v>24</v>
      </c>
      <c r="G18" s="10" t="s">
        <v>22</v>
      </c>
      <c r="H18" t="s">
        <v>10</v>
      </c>
      <c r="I18">
        <v>21.167999999999999</v>
      </c>
      <c r="J18">
        <v>24.997</v>
      </c>
      <c r="K18">
        <v>5.23259018078032E-2</v>
      </c>
      <c r="L18">
        <v>5.6568542494942701E-3</v>
      </c>
      <c r="M18">
        <v>2</v>
      </c>
      <c r="N18">
        <v>2</v>
      </c>
      <c r="O18">
        <v>3.81462878673661</v>
      </c>
    </row>
    <row r="19" spans="1:15" ht="15" thickBot="1">
      <c r="A19">
        <v>18</v>
      </c>
      <c r="B19">
        <v>84</v>
      </c>
      <c r="C19" s="11" t="s">
        <v>45</v>
      </c>
      <c r="D19" s="8" t="s">
        <v>46</v>
      </c>
      <c r="E19" s="2"/>
      <c r="F19" s="9" t="s">
        <v>24</v>
      </c>
      <c r="G19" s="10" t="s">
        <v>22</v>
      </c>
      <c r="H19" t="s">
        <v>10</v>
      </c>
      <c r="I19">
        <v>20.558499999999999</v>
      </c>
      <c r="J19">
        <v>24.765999999999998</v>
      </c>
      <c r="K19">
        <v>4.17193000900071E-2</v>
      </c>
      <c r="L19">
        <v>2.8284271247463799E-2</v>
      </c>
      <c r="M19">
        <v>2</v>
      </c>
      <c r="N19">
        <v>2</v>
      </c>
      <c r="O19">
        <v>4.9589774699720301</v>
      </c>
    </row>
    <row r="20" spans="1:15" ht="15" thickBot="1">
      <c r="A20">
        <v>19</v>
      </c>
      <c r="B20">
        <v>87</v>
      </c>
      <c r="C20" s="11" t="s">
        <v>47</v>
      </c>
      <c r="D20" s="8" t="s">
        <v>38</v>
      </c>
      <c r="E20" s="2"/>
      <c r="F20" s="9" t="s">
        <v>24</v>
      </c>
      <c r="G20" s="10" t="s">
        <v>22</v>
      </c>
      <c r="H20" t="s">
        <v>10</v>
      </c>
      <c r="I20">
        <v>21.724</v>
      </c>
      <c r="J20">
        <v>25.9665</v>
      </c>
      <c r="K20">
        <v>0.91782460198014004</v>
      </c>
      <c r="L20">
        <v>1.90918830920375E-2</v>
      </c>
      <c r="M20">
        <v>2</v>
      </c>
      <c r="N20">
        <v>2</v>
      </c>
      <c r="O20">
        <v>5.0807542021258003</v>
      </c>
    </row>
    <row r="21" spans="1:15" ht="15" thickBot="1">
      <c r="A21">
        <v>20</v>
      </c>
      <c r="B21">
        <v>9</v>
      </c>
      <c r="C21" s="11" t="s">
        <v>48</v>
      </c>
      <c r="D21" s="8" t="s">
        <v>34</v>
      </c>
      <c r="E21" s="2"/>
      <c r="F21" s="12" t="s">
        <v>21</v>
      </c>
      <c r="G21" s="10" t="s">
        <v>22</v>
      </c>
      <c r="H21" t="s">
        <v>10</v>
      </c>
      <c r="I21">
        <v>20.735499999999998</v>
      </c>
      <c r="J21">
        <v>25.573</v>
      </c>
      <c r="K21">
        <v>0.10960155108391301</v>
      </c>
      <c r="L21">
        <v>0.57134227919873004</v>
      </c>
      <c r="M21">
        <v>2</v>
      </c>
      <c r="N21">
        <v>2</v>
      </c>
      <c r="O21">
        <v>7.6743399362941398</v>
      </c>
    </row>
    <row r="22" spans="1:15" ht="15" thickBot="1">
      <c r="A22">
        <v>21</v>
      </c>
      <c r="B22">
        <v>90</v>
      </c>
      <c r="C22" s="7">
        <v>201</v>
      </c>
      <c r="D22" s="8" t="s">
        <v>39</v>
      </c>
      <c r="E22" s="2"/>
      <c r="F22" s="9" t="s">
        <v>24</v>
      </c>
      <c r="G22" s="10" t="s">
        <v>22</v>
      </c>
      <c r="H22" t="s">
        <v>10</v>
      </c>
      <c r="I22">
        <v>21.332000000000001</v>
      </c>
      <c r="J22">
        <v>23.356000000000002</v>
      </c>
      <c r="K22">
        <v>9.4752308678997602E-2</v>
      </c>
      <c r="L22">
        <v>2.5455844122714202E-2</v>
      </c>
      <c r="M22">
        <v>2</v>
      </c>
      <c r="N22">
        <v>2</v>
      </c>
      <c r="O22">
        <v>1.0916744339731601</v>
      </c>
    </row>
    <row r="23" spans="1:15" ht="15" thickBot="1">
      <c r="A23">
        <v>22</v>
      </c>
      <c r="B23">
        <v>97</v>
      </c>
      <c r="C23" s="7">
        <v>289</v>
      </c>
      <c r="D23" s="8" t="s">
        <v>40</v>
      </c>
      <c r="E23" s="2"/>
      <c r="F23" s="9" t="s">
        <v>24</v>
      </c>
      <c r="G23" s="10" t="s">
        <v>22</v>
      </c>
      <c r="H23" t="s">
        <v>10</v>
      </c>
      <c r="I23">
        <v>21.214500000000001</v>
      </c>
      <c r="J23">
        <v>23.988499999999998</v>
      </c>
      <c r="K23">
        <v>1.62634559672904E-2</v>
      </c>
      <c r="L23">
        <v>0.113844191771033</v>
      </c>
      <c r="M23">
        <v>2</v>
      </c>
      <c r="N23">
        <v>2</v>
      </c>
      <c r="O23">
        <v>1.83597023630432</v>
      </c>
    </row>
    <row r="24" spans="1:15" ht="15" thickBot="1">
      <c r="A24">
        <v>23</v>
      </c>
      <c r="B24" t="s">
        <v>9</v>
      </c>
      <c r="C24" s="14" t="s">
        <v>17</v>
      </c>
      <c r="D24" s="15" t="s">
        <v>17</v>
      </c>
      <c r="E24" s="26"/>
      <c r="F24" s="16" t="s">
        <v>17</v>
      </c>
      <c r="G24" s="17" t="s">
        <v>17</v>
      </c>
      <c r="H24" t="s">
        <v>11</v>
      </c>
      <c r="I24">
        <v>7.8605</v>
      </c>
      <c r="J24">
        <v>7.0510000000000002</v>
      </c>
      <c r="K24">
        <v>0.50275292142363404</v>
      </c>
      <c r="L24">
        <v>1.1511698397717001</v>
      </c>
      <c r="M24">
        <v>2</v>
      </c>
      <c r="N24">
        <v>2</v>
      </c>
      <c r="O24">
        <v>0.153152696240274</v>
      </c>
    </row>
    <row r="25" spans="1:15" ht="15" thickBot="1">
      <c r="A25">
        <v>24</v>
      </c>
      <c r="B25">
        <v>141</v>
      </c>
      <c r="C25" s="11" t="s">
        <v>49</v>
      </c>
      <c r="D25" s="8" t="s">
        <v>26</v>
      </c>
      <c r="E25" s="2"/>
      <c r="F25" s="12" t="s">
        <v>21</v>
      </c>
      <c r="G25" s="12" t="s">
        <v>28</v>
      </c>
      <c r="H25" t="s">
        <v>11</v>
      </c>
      <c r="I25">
        <v>21.418500000000002</v>
      </c>
      <c r="J25">
        <v>25.850999999999999</v>
      </c>
      <c r="K25">
        <v>0.102530483272049</v>
      </c>
      <c r="L25">
        <v>0.135764501987817</v>
      </c>
      <c r="M25">
        <v>2</v>
      </c>
      <c r="N25">
        <v>2</v>
      </c>
      <c r="O25">
        <v>5.7959400430311296</v>
      </c>
    </row>
    <row r="26" spans="1:15" ht="15" thickBot="1">
      <c r="A26">
        <v>25</v>
      </c>
      <c r="B26">
        <v>145</v>
      </c>
      <c r="C26" s="11" t="s">
        <v>50</v>
      </c>
      <c r="D26" s="8" t="s">
        <v>46</v>
      </c>
      <c r="E26" s="2"/>
      <c r="F26" s="12" t="s">
        <v>21</v>
      </c>
      <c r="G26" s="12" t="s">
        <v>28</v>
      </c>
      <c r="H26" t="s">
        <v>11</v>
      </c>
      <c r="I26">
        <v>19.8505</v>
      </c>
      <c r="J26">
        <v>27.246500000000001</v>
      </c>
      <c r="K26">
        <v>0.22273863607376099</v>
      </c>
      <c r="L26">
        <v>0.25385133444596902</v>
      </c>
      <c r="M26">
        <v>2</v>
      </c>
      <c r="N26">
        <v>2</v>
      </c>
      <c r="O26">
        <v>45.209143194764501</v>
      </c>
    </row>
    <row r="27" spans="1:15" ht="15" thickBot="1">
      <c r="A27">
        <v>26</v>
      </c>
      <c r="B27">
        <v>147</v>
      </c>
      <c r="C27" s="11" t="s">
        <v>51</v>
      </c>
      <c r="D27" s="8" t="s">
        <v>38</v>
      </c>
      <c r="E27" s="2"/>
      <c r="F27" s="12" t="s">
        <v>21</v>
      </c>
      <c r="G27" s="12" t="s">
        <v>28</v>
      </c>
      <c r="H27" t="s">
        <v>11</v>
      </c>
      <c r="I27">
        <v>21.128499999999999</v>
      </c>
      <c r="J27">
        <v>25.938500000000001</v>
      </c>
      <c r="K27">
        <v>7.0710678118741195E-4</v>
      </c>
      <c r="L27">
        <v>0.33870414818835598</v>
      </c>
      <c r="M27">
        <v>2</v>
      </c>
      <c r="N27">
        <v>2</v>
      </c>
      <c r="O27">
        <v>7.5294405320855704</v>
      </c>
    </row>
    <row r="28" spans="1:15" ht="15" thickBot="1">
      <c r="A28">
        <v>27</v>
      </c>
      <c r="B28">
        <v>150</v>
      </c>
      <c r="C28" s="7">
        <v>218</v>
      </c>
      <c r="D28" s="8" t="s">
        <v>39</v>
      </c>
      <c r="E28" s="2"/>
      <c r="F28" s="12" t="s">
        <v>21</v>
      </c>
      <c r="G28" s="12" t="s">
        <v>28</v>
      </c>
      <c r="H28" t="s">
        <v>11</v>
      </c>
      <c r="I28">
        <v>21.573</v>
      </c>
      <c r="J28">
        <v>24.691500000000001</v>
      </c>
      <c r="K28">
        <v>6.5053823869161503E-2</v>
      </c>
      <c r="L28">
        <v>0.28354981925580502</v>
      </c>
      <c r="M28">
        <v>2</v>
      </c>
      <c r="N28">
        <v>2</v>
      </c>
      <c r="O28">
        <v>2.33115134404584</v>
      </c>
    </row>
    <row r="29" spans="1:15" ht="15" thickBot="1">
      <c r="A29">
        <v>28</v>
      </c>
      <c r="B29">
        <v>152</v>
      </c>
      <c r="C29" s="7">
        <v>245</v>
      </c>
      <c r="D29" s="8" t="s">
        <v>23</v>
      </c>
      <c r="E29" s="2"/>
      <c r="F29" s="12" t="s">
        <v>21</v>
      </c>
      <c r="G29" s="12" t="s">
        <v>28</v>
      </c>
      <c r="H29" t="s">
        <v>11</v>
      </c>
      <c r="I29">
        <v>21.2165</v>
      </c>
      <c r="J29">
        <v>24.982500000000002</v>
      </c>
      <c r="K29">
        <v>0.42638538905548901</v>
      </c>
      <c r="L29">
        <v>0.35567471093683301</v>
      </c>
      <c r="M29">
        <v>2</v>
      </c>
      <c r="N29">
        <v>2</v>
      </c>
      <c r="O29">
        <v>3.65163526115311</v>
      </c>
    </row>
    <row r="30" spans="1:15" ht="15" thickBot="1">
      <c r="A30">
        <v>29</v>
      </c>
      <c r="B30">
        <v>155</v>
      </c>
      <c r="C30" s="7">
        <v>268</v>
      </c>
      <c r="D30" s="8" t="s">
        <v>40</v>
      </c>
      <c r="E30" s="2"/>
      <c r="F30" s="12" t="s">
        <v>21</v>
      </c>
      <c r="G30" s="12" t="s">
        <v>28</v>
      </c>
      <c r="H30" t="s">
        <v>11</v>
      </c>
      <c r="I30">
        <v>21.353999999999999</v>
      </c>
      <c r="J30">
        <v>23.104500000000002</v>
      </c>
      <c r="K30">
        <v>0.18526197667087599</v>
      </c>
      <c r="L30">
        <v>5.3033008588990599E-2</v>
      </c>
      <c r="M30">
        <v>2</v>
      </c>
      <c r="N30">
        <v>2</v>
      </c>
      <c r="O30">
        <v>0.90315322244868601</v>
      </c>
    </row>
    <row r="31" spans="1:15" ht="15" customHeight="1" thickBot="1">
      <c r="A31">
        <v>30</v>
      </c>
      <c r="B31">
        <v>160</v>
      </c>
      <c r="C31" s="18" t="s">
        <v>52</v>
      </c>
      <c r="D31" s="8" t="s">
        <v>26</v>
      </c>
      <c r="E31" s="19" t="s">
        <v>53</v>
      </c>
      <c r="F31" s="12" t="s">
        <v>21</v>
      </c>
      <c r="G31" s="20" t="s">
        <v>54</v>
      </c>
      <c r="H31" t="s">
        <v>11</v>
      </c>
      <c r="I31">
        <v>21.808</v>
      </c>
      <c r="J31">
        <v>26.851500000000001</v>
      </c>
      <c r="K31">
        <v>8.0610173055264495E-2</v>
      </c>
      <c r="L31">
        <v>1.2020815280170899E-2</v>
      </c>
      <c r="M31">
        <v>2</v>
      </c>
      <c r="N31">
        <v>2</v>
      </c>
      <c r="O31">
        <v>8.8522406448525608</v>
      </c>
    </row>
    <row r="32" spans="1:15" ht="13.5" customHeight="1" thickBot="1">
      <c r="A32">
        <v>31</v>
      </c>
      <c r="B32">
        <v>161</v>
      </c>
      <c r="C32" s="18" t="s">
        <v>55</v>
      </c>
      <c r="D32" s="8" t="s">
        <v>20</v>
      </c>
      <c r="E32" s="19" t="s">
        <v>53</v>
      </c>
      <c r="F32" s="12" t="s">
        <v>21</v>
      </c>
      <c r="G32" s="20" t="s">
        <v>54</v>
      </c>
      <c r="H32" t="s">
        <v>11</v>
      </c>
      <c r="I32">
        <v>23.231000000000002</v>
      </c>
      <c r="J32">
        <v>22.901499999999999</v>
      </c>
      <c r="K32">
        <v>4.2426406871194497E-3</v>
      </c>
      <c r="L32">
        <v>2.33345237791544E-2</v>
      </c>
      <c r="M32">
        <v>2</v>
      </c>
      <c r="N32">
        <v>2</v>
      </c>
      <c r="O32">
        <v>0.21360875306561</v>
      </c>
    </row>
    <row r="33" spans="1:15" ht="14.5" customHeight="1" thickBot="1">
      <c r="A33">
        <v>32</v>
      </c>
      <c r="B33">
        <v>162</v>
      </c>
      <c r="C33" s="18" t="s">
        <v>56</v>
      </c>
      <c r="D33" s="8" t="s">
        <v>30</v>
      </c>
      <c r="E33" s="19" t="s">
        <v>53</v>
      </c>
      <c r="F33" s="12" t="s">
        <v>21</v>
      </c>
      <c r="G33" s="20" t="s">
        <v>54</v>
      </c>
      <c r="H33" t="s">
        <v>11</v>
      </c>
      <c r="I33">
        <v>20.942</v>
      </c>
      <c r="J33">
        <v>23.388999999999999</v>
      </c>
      <c r="K33">
        <v>9.8994949366137206E-3</v>
      </c>
      <c r="L33">
        <v>6.3639610306789204E-2</v>
      </c>
      <c r="M33">
        <v>2</v>
      </c>
      <c r="N33">
        <v>2</v>
      </c>
      <c r="O33">
        <v>1.46362165953415</v>
      </c>
    </row>
    <row r="34" spans="1:15" ht="15.5" customHeight="1" thickBot="1">
      <c r="A34">
        <v>33</v>
      </c>
      <c r="B34">
        <v>164</v>
      </c>
      <c r="C34" s="18" t="s">
        <v>57</v>
      </c>
      <c r="D34" s="8" t="s">
        <v>32</v>
      </c>
      <c r="E34" s="19" t="s">
        <v>53</v>
      </c>
      <c r="F34" s="12" t="s">
        <v>21</v>
      </c>
      <c r="G34" s="20" t="s">
        <v>54</v>
      </c>
      <c r="H34" t="s">
        <v>11</v>
      </c>
      <c r="I34">
        <v>21.504000000000001</v>
      </c>
      <c r="J34">
        <v>24.8675</v>
      </c>
      <c r="K34">
        <v>0.31112698372208197</v>
      </c>
      <c r="L34">
        <v>2.3334523779156999E-2</v>
      </c>
      <c r="M34">
        <v>2</v>
      </c>
      <c r="N34">
        <v>2</v>
      </c>
      <c r="O34">
        <v>2.7626306057994898</v>
      </c>
    </row>
    <row r="35" spans="1:15" ht="14" customHeight="1" thickBot="1">
      <c r="A35">
        <v>34</v>
      </c>
      <c r="B35">
        <v>167</v>
      </c>
      <c r="C35" s="18" t="s">
        <v>58</v>
      </c>
      <c r="D35" s="8" t="s">
        <v>34</v>
      </c>
      <c r="E35" s="19" t="s">
        <v>53</v>
      </c>
      <c r="F35" s="12" t="s">
        <v>21</v>
      </c>
      <c r="G35" s="20" t="s">
        <v>54</v>
      </c>
      <c r="H35" t="s">
        <v>11</v>
      </c>
      <c r="I35">
        <v>21.992000000000001</v>
      </c>
      <c r="J35">
        <v>24.174499999999998</v>
      </c>
      <c r="K35">
        <v>0.27294321753800699</v>
      </c>
      <c r="L35">
        <v>0.201525432638166</v>
      </c>
      <c r="M35">
        <v>2</v>
      </c>
      <c r="N35">
        <v>2</v>
      </c>
      <c r="O35">
        <v>1.2184463013025899</v>
      </c>
    </row>
    <row r="36" spans="1:15" ht="15.5" customHeight="1" thickBot="1">
      <c r="A36">
        <v>35</v>
      </c>
      <c r="B36">
        <v>176</v>
      </c>
      <c r="C36" s="18" t="s">
        <v>59</v>
      </c>
      <c r="D36" s="8" t="s">
        <v>38</v>
      </c>
      <c r="E36" s="19" t="s">
        <v>53</v>
      </c>
      <c r="F36" s="12" t="s">
        <v>21</v>
      </c>
      <c r="G36" s="20" t="s">
        <v>54</v>
      </c>
      <c r="H36" t="s">
        <v>11</v>
      </c>
      <c r="I36">
        <v>21.32</v>
      </c>
      <c r="J36">
        <v>23.752500000000001</v>
      </c>
      <c r="K36">
        <v>0.13859292911256199</v>
      </c>
      <c r="L36">
        <v>0.22698127676088301</v>
      </c>
      <c r="M36">
        <v>2</v>
      </c>
      <c r="N36">
        <v>2</v>
      </c>
      <c r="O36">
        <v>1.44898501075778</v>
      </c>
    </row>
    <row r="37" spans="1:15" ht="15.5" customHeight="1" thickBot="1">
      <c r="A37">
        <v>36</v>
      </c>
      <c r="B37">
        <v>179</v>
      </c>
      <c r="C37" s="21">
        <v>207</v>
      </c>
      <c r="D37" s="8" t="s">
        <v>39</v>
      </c>
      <c r="E37" s="19" t="s">
        <v>53</v>
      </c>
      <c r="F37" s="12" t="s">
        <v>21</v>
      </c>
      <c r="G37" s="20" t="s">
        <v>54</v>
      </c>
      <c r="H37" t="s">
        <v>11</v>
      </c>
      <c r="I37">
        <v>21.210999999999999</v>
      </c>
      <c r="J37">
        <v>24.002500000000001</v>
      </c>
      <c r="K37">
        <v>0.31819805153394598</v>
      </c>
      <c r="L37">
        <v>9.5459415460184993E-2</v>
      </c>
      <c r="M37">
        <v>2</v>
      </c>
      <c r="N37">
        <v>2</v>
      </c>
      <c r="O37">
        <v>1.8583763131507101</v>
      </c>
    </row>
    <row r="38" spans="1:15" ht="13" customHeight="1" thickBot="1">
      <c r="A38">
        <v>37</v>
      </c>
      <c r="B38">
        <v>182</v>
      </c>
      <c r="C38" s="21">
        <v>244</v>
      </c>
      <c r="D38" s="8" t="s">
        <v>23</v>
      </c>
      <c r="E38" s="19" t="s">
        <v>53</v>
      </c>
      <c r="F38" s="12" t="s">
        <v>21</v>
      </c>
      <c r="G38" s="20" t="s">
        <v>54</v>
      </c>
      <c r="H38" t="s">
        <v>11</v>
      </c>
      <c r="I38">
        <v>22.033999999999999</v>
      </c>
      <c r="J38">
        <v>22.371500000000001</v>
      </c>
      <c r="K38">
        <v>0.48790367901871901</v>
      </c>
      <c r="L38">
        <v>0.33163308037649197</v>
      </c>
      <c r="M38">
        <v>2</v>
      </c>
      <c r="N38">
        <v>2</v>
      </c>
      <c r="O38">
        <v>0.33916111313027097</v>
      </c>
    </row>
    <row r="39" spans="1:15" ht="13.5" customHeight="1" thickBot="1">
      <c r="A39">
        <v>38</v>
      </c>
      <c r="B39">
        <v>185</v>
      </c>
      <c r="C39" s="21">
        <v>263</v>
      </c>
      <c r="D39" s="8" t="s">
        <v>40</v>
      </c>
      <c r="E39" s="19" t="s">
        <v>53</v>
      </c>
      <c r="F39" s="12" t="s">
        <v>21</v>
      </c>
      <c r="G39" s="20" t="s">
        <v>54</v>
      </c>
      <c r="H39" t="s">
        <v>11</v>
      </c>
      <c r="I39">
        <v>21.4085</v>
      </c>
      <c r="J39">
        <v>22.914999999999999</v>
      </c>
      <c r="K39">
        <v>7.14177848998407E-2</v>
      </c>
      <c r="L39">
        <v>1.5556349186103E-2</v>
      </c>
      <c r="M39">
        <v>2</v>
      </c>
      <c r="N39">
        <v>2</v>
      </c>
      <c r="O39">
        <v>0.76262338251531703</v>
      </c>
    </row>
    <row r="40" spans="1:15" ht="13" customHeight="1" thickBot="1">
      <c r="A40">
        <v>39</v>
      </c>
      <c r="B40">
        <v>188</v>
      </c>
      <c r="C40" s="21">
        <v>410</v>
      </c>
      <c r="D40" s="8" t="s">
        <v>46</v>
      </c>
      <c r="E40" s="19" t="s">
        <v>53</v>
      </c>
      <c r="F40" s="12" t="s">
        <v>21</v>
      </c>
      <c r="G40" s="20" t="s">
        <v>54</v>
      </c>
      <c r="H40" t="s">
        <v>11</v>
      </c>
      <c r="I40">
        <v>20.209499999999998</v>
      </c>
      <c r="J40">
        <v>25.259499999999999</v>
      </c>
      <c r="K40">
        <v>0.11808683245815201</v>
      </c>
      <c r="L40">
        <v>6.0104076400857097E-2</v>
      </c>
      <c r="M40">
        <v>2</v>
      </c>
      <c r="N40">
        <v>2</v>
      </c>
      <c r="O40">
        <v>8.8922140130631302</v>
      </c>
    </row>
    <row r="41" spans="1:15" ht="15" thickBot="1">
      <c r="A41">
        <v>40</v>
      </c>
      <c r="B41">
        <v>191</v>
      </c>
      <c r="C41" s="11" t="s">
        <v>60</v>
      </c>
      <c r="D41" s="8" t="s">
        <v>20</v>
      </c>
      <c r="E41" s="2"/>
      <c r="F41" s="9" t="s">
        <v>24</v>
      </c>
      <c r="G41" s="12" t="s">
        <v>28</v>
      </c>
      <c r="H41" t="s">
        <v>11</v>
      </c>
      <c r="I41">
        <v>22.7775</v>
      </c>
      <c r="J41">
        <v>22.704000000000001</v>
      </c>
      <c r="K41">
        <v>0.16899852070358301</v>
      </c>
      <c r="L41">
        <v>0.171119841047145</v>
      </c>
      <c r="M41">
        <v>2</v>
      </c>
      <c r="N41">
        <v>2</v>
      </c>
      <c r="O41">
        <v>0.25508370934785801</v>
      </c>
    </row>
    <row r="42" spans="1:15" ht="15" thickBot="1">
      <c r="A42">
        <v>41</v>
      </c>
      <c r="B42">
        <v>194</v>
      </c>
      <c r="C42" s="11" t="s">
        <v>61</v>
      </c>
      <c r="D42" s="8" t="s">
        <v>30</v>
      </c>
      <c r="E42" s="2"/>
      <c r="F42" s="9" t="s">
        <v>24</v>
      </c>
      <c r="G42" s="12" t="s">
        <v>28</v>
      </c>
      <c r="H42" t="s">
        <v>11</v>
      </c>
      <c r="I42">
        <v>21.716999999999999</v>
      </c>
      <c r="J42">
        <v>22.322500000000002</v>
      </c>
      <c r="K42">
        <v>0.376180807591243</v>
      </c>
      <c r="L42">
        <v>0.13647160876900499</v>
      </c>
      <c r="M42">
        <v>2</v>
      </c>
      <c r="N42">
        <v>2</v>
      </c>
      <c r="O42">
        <v>0.408396574580216</v>
      </c>
    </row>
    <row r="43" spans="1:15" ht="15" thickBot="1">
      <c r="A43">
        <v>42</v>
      </c>
      <c r="B43">
        <v>196</v>
      </c>
      <c r="C43" s="11" t="s">
        <v>62</v>
      </c>
      <c r="D43" s="8" t="s">
        <v>32</v>
      </c>
      <c r="E43" s="2"/>
      <c r="F43" s="9" t="s">
        <v>24</v>
      </c>
      <c r="G43" s="12" t="s">
        <v>28</v>
      </c>
      <c r="H43" t="s">
        <v>11</v>
      </c>
      <c r="I43">
        <v>21.743500000000001</v>
      </c>
      <c r="J43">
        <v>22.970500000000001</v>
      </c>
      <c r="K43">
        <v>6.5760930650348895E-2</v>
      </c>
      <c r="L43">
        <v>9.8287842584929605E-2</v>
      </c>
      <c r="M43">
        <v>2</v>
      </c>
      <c r="N43">
        <v>2</v>
      </c>
      <c r="O43">
        <v>0.62830748444884499</v>
      </c>
    </row>
    <row r="44" spans="1:15" ht="15" thickBot="1">
      <c r="A44">
        <v>43</v>
      </c>
      <c r="B44">
        <v>198</v>
      </c>
      <c r="C44" s="11" t="s">
        <v>63</v>
      </c>
      <c r="D44" s="8" t="s">
        <v>34</v>
      </c>
      <c r="E44" s="2"/>
      <c r="F44" s="9" t="s">
        <v>24</v>
      </c>
      <c r="G44" s="12" t="s">
        <v>28</v>
      </c>
      <c r="H44" t="s">
        <v>11</v>
      </c>
      <c r="I44">
        <v>21.352499999999999</v>
      </c>
      <c r="J44">
        <v>23.177</v>
      </c>
      <c r="K44">
        <v>4.7376154339498801E-2</v>
      </c>
      <c r="L44">
        <v>0.34082546853191498</v>
      </c>
      <c r="M44">
        <v>2</v>
      </c>
      <c r="N44">
        <v>2</v>
      </c>
      <c r="O44">
        <v>0.950687219425709</v>
      </c>
    </row>
    <row r="45" spans="1:15" ht="15" thickBot="1">
      <c r="A45">
        <v>44</v>
      </c>
      <c r="B45">
        <v>200</v>
      </c>
      <c r="C45" s="11" t="s">
        <v>64</v>
      </c>
      <c r="D45" s="8" t="s">
        <v>26</v>
      </c>
      <c r="E45" s="2"/>
      <c r="F45" s="9" t="s">
        <v>24</v>
      </c>
      <c r="G45" s="12" t="s">
        <v>28</v>
      </c>
      <c r="H45" t="s">
        <v>11</v>
      </c>
      <c r="I45">
        <v>20.852499999999999</v>
      </c>
      <c r="J45">
        <v>22.873999999999999</v>
      </c>
      <c r="K45">
        <v>0.51123820279787302</v>
      </c>
      <c r="L45">
        <v>5.3740115370177997E-2</v>
      </c>
      <c r="M45">
        <v>2</v>
      </c>
      <c r="N45">
        <v>2</v>
      </c>
      <c r="O45">
        <v>1.0897843444439199</v>
      </c>
    </row>
    <row r="46" spans="1:15" ht="15" thickBot="1">
      <c r="A46">
        <v>45</v>
      </c>
      <c r="B46">
        <v>204</v>
      </c>
      <c r="C46" s="11" t="s">
        <v>65</v>
      </c>
      <c r="D46" s="8" t="s">
        <v>46</v>
      </c>
      <c r="E46" s="2"/>
      <c r="F46" s="9" t="s">
        <v>24</v>
      </c>
      <c r="G46" s="12" t="s">
        <v>28</v>
      </c>
      <c r="H46" t="s">
        <v>11</v>
      </c>
      <c r="I46">
        <v>21.058</v>
      </c>
      <c r="J46">
        <v>25.1005</v>
      </c>
      <c r="K46">
        <v>0.36769552621700702</v>
      </c>
      <c r="L46">
        <v>0.35567471093683301</v>
      </c>
      <c r="M46">
        <v>2</v>
      </c>
      <c r="N46">
        <v>2</v>
      </c>
      <c r="O46">
        <v>4.4230534326297697</v>
      </c>
    </row>
    <row r="47" spans="1:15">
      <c r="A47">
        <v>46</v>
      </c>
      <c r="B47" t="s">
        <v>12</v>
      </c>
      <c r="C47" s="14" t="s">
        <v>17</v>
      </c>
      <c r="D47" s="15" t="s">
        <v>17</v>
      </c>
      <c r="E47" s="26"/>
      <c r="F47" s="16" t="s">
        <v>17</v>
      </c>
      <c r="G47" s="22" t="s">
        <v>17</v>
      </c>
      <c r="H47" t="s">
        <v>11</v>
      </c>
      <c r="I47" t="s">
        <v>13</v>
      </c>
      <c r="J47">
        <v>34.161000000000001</v>
      </c>
      <c r="K47" t="s">
        <v>13</v>
      </c>
      <c r="L47" t="s">
        <v>13</v>
      </c>
      <c r="M47">
        <v>0</v>
      </c>
      <c r="N47">
        <v>1</v>
      </c>
      <c r="O47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90"/>
  <sheetViews>
    <sheetView tabSelected="1" zoomScale="50" zoomScaleNormal="50" workbookViewId="0">
      <selection activeCell="S104" sqref="S104"/>
    </sheetView>
  </sheetViews>
  <sheetFormatPr defaultRowHeight="14.5"/>
  <sheetData>
    <row r="2" spans="2:2">
      <c r="B2" s="27" t="s">
        <v>71</v>
      </c>
    </row>
    <row r="28" spans="2:2">
      <c r="B28" s="27" t="s">
        <v>72</v>
      </c>
    </row>
    <row r="51" spans="2:4">
      <c r="B51" s="27" t="s">
        <v>80</v>
      </c>
    </row>
    <row r="53" spans="2:4">
      <c r="C53" t="s">
        <v>21</v>
      </c>
      <c r="D53" t="s">
        <v>24</v>
      </c>
    </row>
    <row r="54" spans="2:4">
      <c r="B54" t="s">
        <v>76</v>
      </c>
      <c r="C54">
        <f>AVERAGE('Pivot 2'!B5:B48)</f>
        <v>5.4384764171718363</v>
      </c>
      <c r="D54">
        <f>AVERAGE('Pivot 2'!D5:D48)</f>
        <v>2.3337158815564929</v>
      </c>
    </row>
    <row r="55" spans="2:4">
      <c r="B55" t="s">
        <v>77</v>
      </c>
      <c r="C55">
        <f>STDEV('Pivot 2'!B5:B48)</f>
        <v>8.6761354043847501</v>
      </c>
      <c r="D55">
        <f>STDEV('Pivot 2'!D5:D48)</f>
        <v>1.9316931575470557</v>
      </c>
    </row>
    <row r="56" spans="2:4">
      <c r="B56" t="s">
        <v>78</v>
      </c>
      <c r="C56">
        <f>COUNT('Pivot 2'!B5:B48)</f>
        <v>28</v>
      </c>
      <c r="D56">
        <f>COUNT('Pivot 2'!D5:D48)</f>
        <v>15</v>
      </c>
    </row>
    <row r="57" spans="2:4">
      <c r="B57" t="s">
        <v>79</v>
      </c>
      <c r="C57">
        <f>C55/SQRT(C56)</f>
        <v>1.6396354729374902</v>
      </c>
      <c r="D57">
        <f>D55/SQRT(D56)</f>
        <v>0.49876102861083776</v>
      </c>
    </row>
    <row r="84" spans="2:13">
      <c r="B84" s="27" t="s">
        <v>81</v>
      </c>
    </row>
    <row r="86" spans="2:13">
      <c r="C86" t="s">
        <v>32</v>
      </c>
      <c r="D86" t="s">
        <v>30</v>
      </c>
      <c r="E86" t="s">
        <v>34</v>
      </c>
      <c r="F86" t="s">
        <v>40</v>
      </c>
      <c r="G86" t="s">
        <v>38</v>
      </c>
      <c r="H86" t="s">
        <v>23</v>
      </c>
      <c r="I86" t="s">
        <v>39</v>
      </c>
      <c r="J86" t="s">
        <v>46</v>
      </c>
      <c r="K86" t="s">
        <v>20</v>
      </c>
      <c r="L86" t="s">
        <v>36</v>
      </c>
      <c r="M86" t="s">
        <v>26</v>
      </c>
    </row>
    <row r="87" spans="2:13">
      <c r="B87" t="s">
        <v>76</v>
      </c>
      <c r="C87">
        <v>4.7405162188156451</v>
      </c>
      <c r="D87">
        <v>1.2781047407871686</v>
      </c>
      <c r="E87">
        <v>3.7187942785995078</v>
      </c>
      <c r="F87">
        <v>1.2684207620920183</v>
      </c>
      <c r="G87">
        <v>4.6962319124867022</v>
      </c>
      <c r="H87">
        <v>2.4165620620004828</v>
      </c>
      <c r="I87">
        <v>1.792197119110795</v>
      </c>
      <c r="J87">
        <v>15.870847027607358</v>
      </c>
      <c r="K87">
        <v>0.93337232429679562</v>
      </c>
      <c r="L87">
        <v>3.8798381431090201</v>
      </c>
      <c r="M87">
        <v>6.8059340382922802</v>
      </c>
    </row>
    <row r="88" spans="2:13">
      <c r="B88" t="s">
        <v>77</v>
      </c>
      <c r="C88">
        <v>5.3810566496369789</v>
      </c>
      <c r="D88">
        <v>0.79338719570247229</v>
      </c>
      <c r="E88">
        <v>2.9278880755925032</v>
      </c>
      <c r="F88">
        <v>0.51752146356154549</v>
      </c>
      <c r="G88">
        <v>2.4980266950801688</v>
      </c>
      <c r="H88">
        <v>1.4686932400691457</v>
      </c>
      <c r="I88">
        <v>0.51467869808603384</v>
      </c>
      <c r="J88">
        <v>19.660093388889521</v>
      </c>
      <c r="K88">
        <v>0.90213420232160713</v>
      </c>
      <c r="L88">
        <v>9.2219956175482773E-2</v>
      </c>
      <c r="M88">
        <v>6.4328221969978028</v>
      </c>
    </row>
    <row r="89" spans="2:13">
      <c r="B89" t="s">
        <v>78</v>
      </c>
      <c r="C89">
        <v>3</v>
      </c>
      <c r="D89">
        <v>3</v>
      </c>
      <c r="E89">
        <v>5</v>
      </c>
      <c r="F89">
        <v>4</v>
      </c>
      <c r="G89">
        <v>4</v>
      </c>
      <c r="H89">
        <v>4</v>
      </c>
      <c r="I89">
        <v>4</v>
      </c>
      <c r="J89">
        <v>4</v>
      </c>
      <c r="K89">
        <v>5</v>
      </c>
      <c r="L89">
        <v>2</v>
      </c>
      <c r="M89">
        <v>5</v>
      </c>
    </row>
    <row r="90" spans="2:13">
      <c r="B90" t="s">
        <v>79</v>
      </c>
      <c r="C90">
        <v>3.1067545051925358</v>
      </c>
      <c r="D90">
        <v>0.45806231101042472</v>
      </c>
      <c r="E90">
        <v>1.3093913535071759</v>
      </c>
      <c r="F90">
        <v>0.25876073178077275</v>
      </c>
      <c r="G90">
        <v>1.2490133475400844</v>
      </c>
      <c r="H90">
        <v>0.73434662003457285</v>
      </c>
      <c r="I90">
        <v>0.25733934904301692</v>
      </c>
      <c r="J90">
        <v>9.8300466944447606</v>
      </c>
      <c r="K90">
        <v>0.40344668024373243</v>
      </c>
      <c r="L90" t="s">
        <v>17</v>
      </c>
      <c r="M90">
        <v>2.8768455439313261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54"/>
  <sheetViews>
    <sheetView topLeftCell="G33" workbookViewId="0">
      <selection activeCell="L50" sqref="A50:L54"/>
    </sheetView>
  </sheetViews>
  <sheetFormatPr defaultRowHeight="14.5"/>
  <cols>
    <col min="1" max="1" width="16.6328125" bestFit="1" customWidth="1"/>
    <col min="2" max="2" width="15.26953125" bestFit="1" customWidth="1"/>
    <col min="3" max="14" width="11.81640625" bestFit="1" customWidth="1"/>
    <col min="15" max="24" width="8.36328125" bestFit="1" customWidth="1"/>
    <col min="25" max="25" width="9.36328125" bestFit="1" customWidth="1"/>
    <col min="26" max="33" width="8.36328125" bestFit="1" customWidth="1"/>
    <col min="34" max="34" width="9.36328125" bestFit="1" customWidth="1"/>
    <col min="35" max="38" width="8.36328125" bestFit="1" customWidth="1"/>
    <col min="39" max="39" width="9.36328125" bestFit="1" customWidth="1"/>
    <col min="40" max="46" width="8.36328125" bestFit="1" customWidth="1"/>
    <col min="47" max="47" width="11.81640625" bestFit="1" customWidth="1"/>
  </cols>
  <sheetData>
    <row r="3" spans="1:13">
      <c r="A3" s="23" t="s">
        <v>69</v>
      </c>
      <c r="B3" s="23" t="s">
        <v>70</v>
      </c>
    </row>
    <row r="4" spans="1:13">
      <c r="A4" s="23" t="s">
        <v>67</v>
      </c>
      <c r="B4" t="s">
        <v>32</v>
      </c>
      <c r="C4" t="s">
        <v>30</v>
      </c>
      <c r="D4" t="s">
        <v>34</v>
      </c>
      <c r="E4" t="s">
        <v>40</v>
      </c>
      <c r="F4" t="s">
        <v>38</v>
      </c>
      <c r="G4" t="s">
        <v>23</v>
      </c>
      <c r="H4" t="s">
        <v>39</v>
      </c>
      <c r="I4" t="s">
        <v>46</v>
      </c>
      <c r="J4" t="s">
        <v>20</v>
      </c>
      <c r="K4" t="s">
        <v>36</v>
      </c>
      <c r="L4" t="s">
        <v>26</v>
      </c>
      <c r="M4" t="s">
        <v>68</v>
      </c>
    </row>
    <row r="5" spans="1:13">
      <c r="A5" s="24">
        <v>201</v>
      </c>
      <c r="B5" s="25"/>
      <c r="C5" s="25"/>
      <c r="D5" s="25"/>
      <c r="E5" s="25"/>
      <c r="F5" s="25"/>
      <c r="G5" s="25"/>
      <c r="H5" s="25">
        <v>1.0916744339731601</v>
      </c>
      <c r="I5" s="25"/>
      <c r="J5" s="25"/>
      <c r="K5" s="25"/>
      <c r="L5" s="25"/>
      <c r="M5" s="25">
        <v>1.0916744339731601</v>
      </c>
    </row>
    <row r="6" spans="1:13">
      <c r="A6" s="24">
        <v>207</v>
      </c>
      <c r="B6" s="25"/>
      <c r="C6" s="25"/>
      <c r="D6" s="25"/>
      <c r="E6" s="25"/>
      <c r="F6" s="25"/>
      <c r="G6" s="25"/>
      <c r="H6" s="25">
        <v>1.8583763131507101</v>
      </c>
      <c r="I6" s="25"/>
      <c r="J6" s="25"/>
      <c r="K6" s="25"/>
      <c r="L6" s="25"/>
      <c r="M6" s="25">
        <v>1.8583763131507101</v>
      </c>
    </row>
    <row r="7" spans="1:13">
      <c r="A7" s="24">
        <v>218</v>
      </c>
      <c r="B7" s="25"/>
      <c r="C7" s="25"/>
      <c r="D7" s="25"/>
      <c r="E7" s="25"/>
      <c r="F7" s="25"/>
      <c r="G7" s="25"/>
      <c r="H7" s="25">
        <v>2.33115134404584</v>
      </c>
      <c r="I7" s="25"/>
      <c r="J7" s="25"/>
      <c r="K7" s="25"/>
      <c r="L7" s="25"/>
      <c r="M7" s="25">
        <v>2.33115134404584</v>
      </c>
    </row>
    <row r="8" spans="1:13">
      <c r="A8" s="24">
        <v>228</v>
      </c>
      <c r="B8" s="25"/>
      <c r="C8" s="25"/>
      <c r="D8" s="25"/>
      <c r="E8" s="25"/>
      <c r="F8" s="25"/>
      <c r="G8" s="25"/>
      <c r="H8" s="25">
        <v>1.88758638527347</v>
      </c>
      <c r="I8" s="25"/>
      <c r="J8" s="25"/>
      <c r="K8" s="25"/>
      <c r="L8" s="25"/>
      <c r="M8" s="25">
        <v>1.88758638527347</v>
      </c>
    </row>
    <row r="9" spans="1:13">
      <c r="A9" s="24">
        <v>230</v>
      </c>
      <c r="B9" s="25"/>
      <c r="C9" s="25"/>
      <c r="D9" s="25"/>
      <c r="E9" s="25"/>
      <c r="F9" s="25"/>
      <c r="G9" s="25">
        <v>3.2088195717213601</v>
      </c>
      <c r="H9" s="25"/>
      <c r="I9" s="25"/>
      <c r="J9" s="25"/>
      <c r="K9" s="25"/>
      <c r="L9" s="25"/>
      <c r="M9" s="25">
        <v>3.2088195717213601</v>
      </c>
    </row>
    <row r="10" spans="1:13">
      <c r="A10" s="24">
        <v>235</v>
      </c>
      <c r="B10" s="25"/>
      <c r="C10" s="25"/>
      <c r="D10" s="25"/>
      <c r="E10" s="25"/>
      <c r="F10" s="25"/>
      <c r="G10" s="25">
        <v>2.4666323019971901</v>
      </c>
      <c r="H10" s="25"/>
      <c r="I10" s="25"/>
      <c r="J10" s="25"/>
      <c r="K10" s="25"/>
      <c r="L10" s="25"/>
      <c r="M10" s="25">
        <v>2.4666323019971901</v>
      </c>
    </row>
    <row r="11" spans="1:13">
      <c r="A11" s="24">
        <v>244</v>
      </c>
      <c r="B11" s="25"/>
      <c r="C11" s="25"/>
      <c r="D11" s="25"/>
      <c r="E11" s="25"/>
      <c r="F11" s="25"/>
      <c r="G11" s="25">
        <v>0.33916111313027097</v>
      </c>
      <c r="H11" s="25"/>
      <c r="I11" s="25"/>
      <c r="J11" s="25"/>
      <c r="K11" s="25"/>
      <c r="L11" s="25"/>
      <c r="M11" s="25">
        <v>0.33916111313027097</v>
      </c>
    </row>
    <row r="12" spans="1:13">
      <c r="A12" s="24">
        <v>245</v>
      </c>
      <c r="B12" s="25"/>
      <c r="C12" s="25"/>
      <c r="D12" s="25"/>
      <c r="E12" s="25"/>
      <c r="F12" s="25"/>
      <c r="G12" s="25">
        <v>3.65163526115311</v>
      </c>
      <c r="H12" s="25"/>
      <c r="I12" s="25"/>
      <c r="J12" s="25"/>
      <c r="K12" s="25"/>
      <c r="L12" s="25"/>
      <c r="M12" s="25">
        <v>3.65163526115311</v>
      </c>
    </row>
    <row r="13" spans="1:13">
      <c r="A13" s="24">
        <v>263</v>
      </c>
      <c r="B13" s="25"/>
      <c r="C13" s="25"/>
      <c r="D13" s="25"/>
      <c r="E13" s="25">
        <v>0.76262338251531703</v>
      </c>
      <c r="F13" s="25"/>
      <c r="G13" s="25"/>
      <c r="H13" s="25"/>
      <c r="I13" s="25"/>
      <c r="J13" s="25"/>
      <c r="K13" s="25"/>
      <c r="L13" s="25"/>
      <c r="M13" s="25">
        <v>0.76262338251531703</v>
      </c>
    </row>
    <row r="14" spans="1:13">
      <c r="A14" s="24">
        <v>268</v>
      </c>
      <c r="B14" s="25"/>
      <c r="C14" s="25"/>
      <c r="D14" s="25"/>
      <c r="E14" s="25">
        <v>0.90315322244868601</v>
      </c>
      <c r="F14" s="25"/>
      <c r="G14" s="25"/>
      <c r="H14" s="25"/>
      <c r="I14" s="25"/>
      <c r="J14" s="25"/>
      <c r="K14" s="25"/>
      <c r="L14" s="25"/>
      <c r="M14" s="25">
        <v>0.90315322244868601</v>
      </c>
    </row>
    <row r="15" spans="1:13">
      <c r="A15" s="24">
        <v>281</v>
      </c>
      <c r="B15" s="25"/>
      <c r="C15" s="25"/>
      <c r="D15" s="25"/>
      <c r="E15" s="25">
        <v>1.57193620709975</v>
      </c>
      <c r="F15" s="25"/>
      <c r="G15" s="25"/>
      <c r="H15" s="25"/>
      <c r="I15" s="25"/>
      <c r="J15" s="25"/>
      <c r="K15" s="25"/>
      <c r="L15" s="25"/>
      <c r="M15" s="25">
        <v>1.57193620709975</v>
      </c>
    </row>
    <row r="16" spans="1:13">
      <c r="A16" s="24">
        <v>289</v>
      </c>
      <c r="B16" s="25"/>
      <c r="C16" s="25"/>
      <c r="D16" s="25"/>
      <c r="E16" s="25">
        <v>1.83597023630432</v>
      </c>
      <c r="F16" s="25"/>
      <c r="G16" s="25"/>
      <c r="H16" s="25"/>
      <c r="I16" s="25"/>
      <c r="J16" s="25"/>
      <c r="K16" s="25"/>
      <c r="L16" s="25"/>
      <c r="M16" s="25">
        <v>1.83597023630432</v>
      </c>
    </row>
    <row r="17" spans="1:13">
      <c r="A17" s="24">
        <v>410</v>
      </c>
      <c r="B17" s="25"/>
      <c r="C17" s="25"/>
      <c r="D17" s="25"/>
      <c r="E17" s="25"/>
      <c r="F17" s="25"/>
      <c r="G17" s="25"/>
      <c r="H17" s="25"/>
      <c r="I17" s="25">
        <v>8.8922140130631302</v>
      </c>
      <c r="J17" s="25"/>
      <c r="K17" s="25"/>
      <c r="L17" s="25"/>
      <c r="M17" s="25">
        <v>8.8922140130631302</v>
      </c>
    </row>
    <row r="18" spans="1:13">
      <c r="A18" s="24" t="s">
        <v>19</v>
      </c>
      <c r="B18" s="25"/>
      <c r="C18" s="25"/>
      <c r="D18" s="25"/>
      <c r="E18" s="25"/>
      <c r="F18" s="25"/>
      <c r="G18" s="25"/>
      <c r="H18" s="25"/>
      <c r="I18" s="25"/>
      <c r="J18" s="25">
        <v>1.0453910194274501</v>
      </c>
      <c r="K18" s="25"/>
      <c r="L18" s="25"/>
      <c r="M18" s="25">
        <v>1.0453910194274501</v>
      </c>
    </row>
    <row r="19" spans="1:13">
      <c r="A19" s="24" t="s">
        <v>52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>
        <v>8.8522406448525608</v>
      </c>
      <c r="M19" s="25">
        <v>8.8522406448525608</v>
      </c>
    </row>
    <row r="20" spans="1:13">
      <c r="A20" s="24" t="s">
        <v>41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>
        <v>1.50737949287769</v>
      </c>
      <c r="M20" s="25">
        <v>1.50737949287769</v>
      </c>
    </row>
    <row r="21" spans="1:13">
      <c r="A21" s="24" t="s">
        <v>27</v>
      </c>
      <c r="B21" s="25"/>
      <c r="C21" s="25"/>
      <c r="D21" s="25"/>
      <c r="E21" s="25"/>
      <c r="F21" s="25"/>
      <c r="G21" s="25"/>
      <c r="H21" s="25"/>
      <c r="I21" s="25"/>
      <c r="J21" s="25">
        <v>2.4242570354399202</v>
      </c>
      <c r="K21" s="25"/>
      <c r="L21" s="25"/>
      <c r="M21" s="25">
        <v>2.4242570354399202</v>
      </c>
    </row>
    <row r="22" spans="1:13">
      <c r="A22" s="24" t="s">
        <v>55</v>
      </c>
      <c r="B22" s="25"/>
      <c r="C22" s="25"/>
      <c r="D22" s="25"/>
      <c r="E22" s="25"/>
      <c r="F22" s="25"/>
      <c r="G22" s="25"/>
      <c r="H22" s="25"/>
      <c r="I22" s="25"/>
      <c r="J22" s="25">
        <v>0.21360875306561</v>
      </c>
      <c r="K22" s="25"/>
      <c r="L22" s="25"/>
      <c r="M22" s="25">
        <v>0.21360875306561</v>
      </c>
    </row>
    <row r="23" spans="1:13">
      <c r="A23" s="24" t="s">
        <v>60</v>
      </c>
      <c r="B23" s="25"/>
      <c r="C23" s="25"/>
      <c r="D23" s="25"/>
      <c r="E23" s="25"/>
      <c r="F23" s="25"/>
      <c r="G23" s="25"/>
      <c r="H23" s="25"/>
      <c r="I23" s="25"/>
      <c r="J23" s="25">
        <v>0.25508370934785801</v>
      </c>
      <c r="K23" s="25"/>
      <c r="L23" s="25"/>
      <c r="M23" s="25">
        <v>0.25508370934785801</v>
      </c>
    </row>
    <row r="24" spans="1:13">
      <c r="A24" s="24" t="s">
        <v>56</v>
      </c>
      <c r="B24" s="25"/>
      <c r="C24" s="25">
        <v>1.46362165953415</v>
      </c>
      <c r="D24" s="25"/>
      <c r="E24" s="25"/>
      <c r="F24" s="25"/>
      <c r="G24" s="25"/>
      <c r="H24" s="25"/>
      <c r="I24" s="25"/>
      <c r="J24" s="25"/>
      <c r="K24" s="25"/>
      <c r="L24" s="25"/>
      <c r="M24" s="25">
        <v>1.46362165953415</v>
      </c>
    </row>
    <row r="25" spans="1:13">
      <c r="A25" s="24" t="s">
        <v>29</v>
      </c>
      <c r="B25" s="25"/>
      <c r="C25" s="25">
        <v>1.96229598824714</v>
      </c>
      <c r="D25" s="25"/>
      <c r="E25" s="25"/>
      <c r="F25" s="25"/>
      <c r="G25" s="25"/>
      <c r="H25" s="25"/>
      <c r="I25" s="25"/>
      <c r="J25" s="25"/>
      <c r="K25" s="25"/>
      <c r="L25" s="25"/>
      <c r="M25" s="25">
        <v>1.96229598824714</v>
      </c>
    </row>
    <row r="26" spans="1:13">
      <c r="A26" s="24" t="s">
        <v>61</v>
      </c>
      <c r="B26" s="25"/>
      <c r="C26" s="25">
        <v>0.408396574580216</v>
      </c>
      <c r="D26" s="25"/>
      <c r="E26" s="25"/>
      <c r="F26" s="25"/>
      <c r="G26" s="25"/>
      <c r="H26" s="25"/>
      <c r="I26" s="25"/>
      <c r="J26" s="25"/>
      <c r="K26" s="25"/>
      <c r="L26" s="25"/>
      <c r="M26" s="25">
        <v>0.408396574580216</v>
      </c>
    </row>
    <row r="27" spans="1:13">
      <c r="A27" s="24" t="s">
        <v>57</v>
      </c>
      <c r="B27" s="25">
        <v>2.7626306057994898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>
        <v>2.7626306057994898</v>
      </c>
    </row>
    <row r="28" spans="1:13">
      <c r="A28" s="24" t="s">
        <v>31</v>
      </c>
      <c r="B28" s="25">
        <v>10.830610566198599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10.830610566198599</v>
      </c>
    </row>
    <row r="29" spans="1:13">
      <c r="A29" s="24" t="s">
        <v>62</v>
      </c>
      <c r="B29" s="25">
        <v>0.62830748444884499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>
        <v>0.62830748444884499</v>
      </c>
    </row>
    <row r="30" spans="1:13">
      <c r="A30" s="24" t="s">
        <v>42</v>
      </c>
      <c r="B30" s="25"/>
      <c r="C30" s="25"/>
      <c r="D30" s="25">
        <v>5.76588743028113</v>
      </c>
      <c r="E30" s="25"/>
      <c r="F30" s="25"/>
      <c r="G30" s="25"/>
      <c r="H30" s="25"/>
      <c r="I30" s="25"/>
      <c r="J30" s="25"/>
      <c r="K30" s="25"/>
      <c r="L30" s="25"/>
      <c r="M30" s="25">
        <v>5.76588743028113</v>
      </c>
    </row>
    <row r="31" spans="1:13">
      <c r="A31" s="24" t="s">
        <v>58</v>
      </c>
      <c r="B31" s="25"/>
      <c r="C31" s="25"/>
      <c r="D31" s="25">
        <v>1.2184463013025899</v>
      </c>
      <c r="E31" s="25"/>
      <c r="F31" s="25"/>
      <c r="G31" s="25"/>
      <c r="H31" s="25"/>
      <c r="I31" s="25"/>
      <c r="J31" s="25"/>
      <c r="K31" s="25"/>
      <c r="L31" s="25"/>
      <c r="M31" s="25">
        <v>1.2184463013025899</v>
      </c>
    </row>
    <row r="32" spans="1:13">
      <c r="A32" s="24" t="s">
        <v>48</v>
      </c>
      <c r="B32" s="25"/>
      <c r="C32" s="25"/>
      <c r="D32" s="25">
        <v>7.6743399362941398</v>
      </c>
      <c r="E32" s="25"/>
      <c r="F32" s="25"/>
      <c r="G32" s="25"/>
      <c r="H32" s="25"/>
      <c r="I32" s="25"/>
      <c r="J32" s="25"/>
      <c r="K32" s="25"/>
      <c r="L32" s="25"/>
      <c r="M32" s="25">
        <v>7.6743399362941398</v>
      </c>
    </row>
    <row r="33" spans="1:13">
      <c r="A33" s="24" t="s">
        <v>33</v>
      </c>
      <c r="B33" s="25"/>
      <c r="C33" s="25"/>
      <c r="D33" s="25">
        <v>2.9846105056939698</v>
      </c>
      <c r="E33" s="25"/>
      <c r="F33" s="25"/>
      <c r="G33" s="25"/>
      <c r="H33" s="25"/>
      <c r="I33" s="25"/>
      <c r="J33" s="25"/>
      <c r="K33" s="25"/>
      <c r="L33" s="25"/>
      <c r="M33" s="25">
        <v>2.9846105056939698</v>
      </c>
    </row>
    <row r="34" spans="1:13">
      <c r="A34" s="24" t="s">
        <v>63</v>
      </c>
      <c r="B34" s="25"/>
      <c r="C34" s="25"/>
      <c r="D34" s="25">
        <v>0.950687219425709</v>
      </c>
      <c r="E34" s="25"/>
      <c r="F34" s="25"/>
      <c r="G34" s="25"/>
      <c r="H34" s="25"/>
      <c r="I34" s="25"/>
      <c r="J34" s="25"/>
      <c r="K34" s="25"/>
      <c r="L34" s="25"/>
      <c r="M34" s="25">
        <v>0.950687219425709</v>
      </c>
    </row>
    <row r="35" spans="1:13">
      <c r="A35" s="24" t="s">
        <v>49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>
        <v>5.7959400430311296</v>
      </c>
      <c r="M35" s="25">
        <v>5.7959400430311296</v>
      </c>
    </row>
    <row r="36" spans="1:13">
      <c r="A36" s="24" t="s">
        <v>43</v>
      </c>
      <c r="B36" s="25"/>
      <c r="C36" s="25"/>
      <c r="D36" s="25"/>
      <c r="E36" s="25"/>
      <c r="F36" s="25"/>
      <c r="G36" s="25"/>
      <c r="H36" s="25"/>
      <c r="I36" s="25"/>
      <c r="J36" s="25">
        <v>0.72852110420313898</v>
      </c>
      <c r="K36" s="25"/>
      <c r="L36" s="25"/>
      <c r="M36" s="25">
        <v>0.72852110420313898</v>
      </c>
    </row>
    <row r="37" spans="1:13">
      <c r="A37" s="24" t="s">
        <v>25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>
        <v>16.784325666256098</v>
      </c>
      <c r="M37" s="25">
        <v>16.784325666256098</v>
      </c>
    </row>
    <row r="38" spans="1:13">
      <c r="A38" s="24" t="s">
        <v>64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>
        <v>1.0897843444439199</v>
      </c>
      <c r="M38" s="25">
        <v>1.0897843444439199</v>
      </c>
    </row>
    <row r="39" spans="1:13">
      <c r="A39" s="24" t="s">
        <v>35</v>
      </c>
      <c r="B39" s="25"/>
      <c r="C39" s="25"/>
      <c r="D39" s="25"/>
      <c r="E39" s="25"/>
      <c r="F39" s="25"/>
      <c r="G39" s="25"/>
      <c r="H39" s="25"/>
      <c r="I39" s="25"/>
      <c r="J39" s="25"/>
      <c r="K39" s="25">
        <v>3.9450474994814302</v>
      </c>
      <c r="L39" s="25"/>
      <c r="M39" s="25">
        <v>3.9450474994814302</v>
      </c>
    </row>
    <row r="40" spans="1:13">
      <c r="A40" s="24" t="s">
        <v>44</v>
      </c>
      <c r="B40" s="25"/>
      <c r="C40" s="25"/>
      <c r="D40" s="25"/>
      <c r="E40" s="25"/>
      <c r="F40" s="25"/>
      <c r="G40" s="25"/>
      <c r="H40" s="25"/>
      <c r="I40" s="25"/>
      <c r="J40" s="25"/>
      <c r="K40" s="25">
        <v>3.81462878673661</v>
      </c>
      <c r="L40" s="25"/>
      <c r="M40" s="25">
        <v>3.81462878673661</v>
      </c>
    </row>
    <row r="41" spans="1:13">
      <c r="A41" s="24" t="s">
        <v>45</v>
      </c>
      <c r="B41" s="25"/>
      <c r="C41" s="25"/>
      <c r="D41" s="25"/>
      <c r="E41" s="25"/>
      <c r="F41" s="25"/>
      <c r="G41" s="25"/>
      <c r="H41" s="25"/>
      <c r="I41" s="25">
        <v>4.9589774699720301</v>
      </c>
      <c r="J41" s="25"/>
      <c r="K41" s="25"/>
      <c r="L41" s="25"/>
      <c r="M41" s="25">
        <v>4.9589774699720301</v>
      </c>
    </row>
    <row r="42" spans="1:13">
      <c r="A42" s="24" t="s">
        <v>50</v>
      </c>
      <c r="B42" s="25"/>
      <c r="C42" s="25"/>
      <c r="D42" s="25"/>
      <c r="E42" s="25"/>
      <c r="F42" s="25"/>
      <c r="G42" s="25"/>
      <c r="H42" s="25"/>
      <c r="I42" s="25">
        <v>45.209143194764501</v>
      </c>
      <c r="J42" s="25"/>
      <c r="K42" s="25"/>
      <c r="L42" s="25"/>
      <c r="M42" s="25">
        <v>45.209143194764501</v>
      </c>
    </row>
    <row r="43" spans="1:13">
      <c r="A43" s="24" t="s">
        <v>65</v>
      </c>
      <c r="B43" s="25"/>
      <c r="C43" s="25"/>
      <c r="D43" s="25"/>
      <c r="E43" s="25"/>
      <c r="F43" s="25"/>
      <c r="G43" s="25"/>
      <c r="H43" s="25"/>
      <c r="I43" s="25">
        <v>4.4230534326297697</v>
      </c>
      <c r="J43" s="25"/>
      <c r="K43" s="25"/>
      <c r="L43" s="25"/>
      <c r="M43" s="25">
        <v>4.4230534326297697</v>
      </c>
    </row>
    <row r="44" spans="1:13">
      <c r="A44" s="24" t="s">
        <v>47</v>
      </c>
      <c r="B44" s="25"/>
      <c r="C44" s="25"/>
      <c r="D44" s="25"/>
      <c r="E44" s="25"/>
      <c r="F44" s="25">
        <v>5.0807542021258003</v>
      </c>
      <c r="G44" s="25"/>
      <c r="H44" s="25"/>
      <c r="I44" s="25"/>
      <c r="J44" s="25"/>
      <c r="K44" s="25"/>
      <c r="L44" s="25"/>
      <c r="M44" s="25">
        <v>5.0807542021258003</v>
      </c>
    </row>
    <row r="45" spans="1:13">
      <c r="A45" s="24" t="s">
        <v>59</v>
      </c>
      <c r="B45" s="25"/>
      <c r="C45" s="25"/>
      <c r="D45" s="25"/>
      <c r="E45" s="25"/>
      <c r="F45" s="25">
        <v>1.44898501075778</v>
      </c>
      <c r="G45" s="25"/>
      <c r="H45" s="25"/>
      <c r="I45" s="25"/>
      <c r="J45" s="25"/>
      <c r="K45" s="25"/>
      <c r="L45" s="25"/>
      <c r="M45" s="25">
        <v>1.44898501075778</v>
      </c>
    </row>
    <row r="46" spans="1:13">
      <c r="A46" s="24" t="s">
        <v>37</v>
      </c>
      <c r="B46" s="25"/>
      <c r="C46" s="25"/>
      <c r="D46" s="25"/>
      <c r="E46" s="25"/>
      <c r="F46" s="25">
        <v>4.7257479049776601</v>
      </c>
      <c r="G46" s="25"/>
      <c r="H46" s="25"/>
      <c r="I46" s="25"/>
      <c r="J46" s="25"/>
      <c r="K46" s="25"/>
      <c r="L46" s="25"/>
      <c r="M46" s="25">
        <v>4.7257479049776601</v>
      </c>
    </row>
    <row r="47" spans="1:13">
      <c r="A47" s="24" t="s">
        <v>51</v>
      </c>
      <c r="B47" s="25"/>
      <c r="C47" s="25"/>
      <c r="D47" s="25"/>
      <c r="E47" s="25"/>
      <c r="F47" s="25">
        <v>7.5294405320855704</v>
      </c>
      <c r="G47" s="25"/>
      <c r="H47" s="25"/>
      <c r="I47" s="25"/>
      <c r="J47" s="25"/>
      <c r="K47" s="25"/>
      <c r="L47" s="25"/>
      <c r="M47" s="25">
        <v>7.5294405320855704</v>
      </c>
    </row>
    <row r="48" spans="1:13">
      <c r="A48" s="24" t="s">
        <v>68</v>
      </c>
      <c r="B48" s="25">
        <v>4.7405162188156451</v>
      </c>
      <c r="C48" s="25">
        <v>1.2781047407871686</v>
      </c>
      <c r="D48" s="25">
        <v>3.7187942785995078</v>
      </c>
      <c r="E48" s="25">
        <v>1.2684207620920183</v>
      </c>
      <c r="F48" s="25">
        <v>4.6962319124867022</v>
      </c>
      <c r="G48" s="25">
        <v>2.4165620620004828</v>
      </c>
      <c r="H48" s="25">
        <v>1.792197119110795</v>
      </c>
      <c r="I48" s="25">
        <v>15.870847027607358</v>
      </c>
      <c r="J48" s="25">
        <v>0.93337232429679562</v>
      </c>
      <c r="K48" s="25">
        <v>3.8798381431090201</v>
      </c>
      <c r="L48" s="25">
        <v>6.8059340382922802</v>
      </c>
      <c r="M48" s="25">
        <v>4.355420416375785</v>
      </c>
    </row>
    <row r="50" spans="1:12">
      <c r="A50" s="24"/>
      <c r="B50" t="s">
        <v>32</v>
      </c>
      <c r="C50" t="s">
        <v>30</v>
      </c>
      <c r="D50" t="s">
        <v>34</v>
      </c>
      <c r="E50" t="s">
        <v>40</v>
      </c>
      <c r="F50" t="s">
        <v>38</v>
      </c>
      <c r="G50" t="s">
        <v>23</v>
      </c>
      <c r="H50" t="s">
        <v>39</v>
      </c>
      <c r="I50" t="s">
        <v>46</v>
      </c>
      <c r="J50" t="s">
        <v>20</v>
      </c>
      <c r="K50" t="s">
        <v>36</v>
      </c>
      <c r="L50" t="s">
        <v>26</v>
      </c>
    </row>
    <row r="51" spans="1:12">
      <c r="A51" s="24" t="s">
        <v>76</v>
      </c>
      <c r="B51">
        <f>AVERAGE(B5:B47)</f>
        <v>4.7405162188156451</v>
      </c>
      <c r="C51">
        <f t="shared" ref="C51:J51" si="0">AVERAGE(C5:C47)</f>
        <v>1.2781047407871686</v>
      </c>
      <c r="D51">
        <f t="shared" si="0"/>
        <v>3.7187942785995078</v>
      </c>
      <c r="E51">
        <f t="shared" si="0"/>
        <v>1.2684207620920183</v>
      </c>
      <c r="F51">
        <f t="shared" si="0"/>
        <v>4.6962319124867022</v>
      </c>
      <c r="G51">
        <f t="shared" si="0"/>
        <v>2.4165620620004828</v>
      </c>
      <c r="H51">
        <f t="shared" si="0"/>
        <v>1.792197119110795</v>
      </c>
      <c r="I51">
        <f t="shared" si="0"/>
        <v>15.870847027607358</v>
      </c>
      <c r="J51">
        <f t="shared" si="0"/>
        <v>0.93337232429679562</v>
      </c>
      <c r="K51">
        <f>AVERAGE(K5:K47)</f>
        <v>3.8798381431090201</v>
      </c>
      <c r="L51">
        <f>AVERAGE(L5:L47)</f>
        <v>6.8059340382922802</v>
      </c>
    </row>
    <row r="52" spans="1:12">
      <c r="A52" s="24" t="s">
        <v>77</v>
      </c>
      <c r="B52">
        <f>STDEV(B5:B47)</f>
        <v>5.3810566496369789</v>
      </c>
      <c r="C52">
        <f t="shared" ref="C52:K52" si="1">STDEV(C5:C47)</f>
        <v>0.79338719570247229</v>
      </c>
      <c r="D52">
        <f t="shared" si="1"/>
        <v>2.9278880755925032</v>
      </c>
      <c r="E52">
        <f t="shared" si="1"/>
        <v>0.51752146356154549</v>
      </c>
      <c r="F52">
        <f t="shared" si="1"/>
        <v>2.4980266950801688</v>
      </c>
      <c r="G52">
        <f t="shared" si="1"/>
        <v>1.4686932400691457</v>
      </c>
      <c r="H52">
        <f t="shared" si="1"/>
        <v>0.51467869808603384</v>
      </c>
      <c r="I52">
        <f t="shared" si="1"/>
        <v>19.660093388889521</v>
      </c>
      <c r="J52">
        <f t="shared" si="1"/>
        <v>0.90213420232160713</v>
      </c>
      <c r="K52">
        <f t="shared" si="1"/>
        <v>9.2219956175482773E-2</v>
      </c>
      <c r="L52">
        <f>STDEV(L5:L47)</f>
        <v>6.4328221969978028</v>
      </c>
    </row>
    <row r="53" spans="1:12">
      <c r="A53" s="24" t="s">
        <v>78</v>
      </c>
      <c r="B53">
        <f>COUNT(B5:B47)</f>
        <v>3</v>
      </c>
      <c r="C53">
        <f t="shared" ref="C53:L53" si="2">COUNT(C5:C47)</f>
        <v>3</v>
      </c>
      <c r="D53">
        <f t="shared" si="2"/>
        <v>5</v>
      </c>
      <c r="E53">
        <f t="shared" si="2"/>
        <v>4</v>
      </c>
      <c r="F53">
        <f t="shared" si="2"/>
        <v>4</v>
      </c>
      <c r="G53">
        <f t="shared" si="2"/>
        <v>4</v>
      </c>
      <c r="H53">
        <f t="shared" si="2"/>
        <v>4</v>
      </c>
      <c r="I53">
        <f t="shared" si="2"/>
        <v>4</v>
      </c>
      <c r="J53">
        <f t="shared" si="2"/>
        <v>5</v>
      </c>
      <c r="K53">
        <f t="shared" si="2"/>
        <v>2</v>
      </c>
      <c r="L53">
        <f t="shared" si="2"/>
        <v>5</v>
      </c>
    </row>
    <row r="54" spans="1:12">
      <c r="A54" t="s">
        <v>79</v>
      </c>
      <c r="B54">
        <f>B52/SQRT(B53)</f>
        <v>3.1067545051925358</v>
      </c>
      <c r="C54">
        <f t="shared" ref="C54:L54" si="3">C52/SQRT(C53)</f>
        <v>0.45806231101042472</v>
      </c>
      <c r="D54">
        <f t="shared" si="3"/>
        <v>1.3093913535071759</v>
      </c>
      <c r="E54">
        <f t="shared" si="3"/>
        <v>0.25876073178077275</v>
      </c>
      <c r="F54">
        <f t="shared" si="3"/>
        <v>1.2490133475400844</v>
      </c>
      <c r="G54">
        <f t="shared" si="3"/>
        <v>0.73434662003457285</v>
      </c>
      <c r="H54">
        <f t="shared" si="3"/>
        <v>0.25733934904301692</v>
      </c>
      <c r="I54">
        <f t="shared" si="3"/>
        <v>9.8300466944447606</v>
      </c>
      <c r="J54">
        <f t="shared" si="3"/>
        <v>0.40344668024373243</v>
      </c>
      <c r="K54" t="s">
        <v>17</v>
      </c>
      <c r="L54">
        <f t="shared" si="3"/>
        <v>2.8768455439313261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9"/>
  <sheetViews>
    <sheetView workbookViewId="0">
      <selection activeCell="C64" sqref="C64"/>
    </sheetView>
  </sheetViews>
  <sheetFormatPr defaultRowHeight="14.5"/>
  <cols>
    <col min="1" max="1" width="16.6328125" bestFit="1" customWidth="1"/>
    <col min="2" max="2" width="15.26953125" bestFit="1" customWidth="1"/>
    <col min="3" max="5" width="11.81640625" bestFit="1" customWidth="1"/>
  </cols>
  <sheetData>
    <row r="3" spans="1:5">
      <c r="A3" s="23" t="s">
        <v>69</v>
      </c>
      <c r="B3" s="23" t="s">
        <v>70</v>
      </c>
    </row>
    <row r="4" spans="1:5">
      <c r="A4" s="23" t="s">
        <v>67</v>
      </c>
      <c r="B4" t="s">
        <v>21</v>
      </c>
      <c r="C4" t="s">
        <v>17</v>
      </c>
      <c r="D4" t="s">
        <v>24</v>
      </c>
      <c r="E4" t="s">
        <v>68</v>
      </c>
    </row>
    <row r="5" spans="1:5">
      <c r="A5" s="24">
        <v>201</v>
      </c>
      <c r="B5" s="25"/>
      <c r="C5" s="25"/>
      <c r="D5" s="25">
        <v>1.0916744339731601</v>
      </c>
      <c r="E5" s="25">
        <v>1.0916744339731601</v>
      </c>
    </row>
    <row r="6" spans="1:5">
      <c r="A6" s="24">
        <v>207</v>
      </c>
      <c r="B6" s="25">
        <v>1.8583763131507101</v>
      </c>
      <c r="C6" s="25"/>
      <c r="D6" s="25"/>
      <c r="E6" s="25">
        <v>1.8583763131507101</v>
      </c>
    </row>
    <row r="7" spans="1:5">
      <c r="A7" s="24">
        <v>218</v>
      </c>
      <c r="B7" s="25">
        <v>2.33115134404584</v>
      </c>
      <c r="C7" s="25"/>
      <c r="D7" s="25"/>
      <c r="E7" s="25">
        <v>2.33115134404584</v>
      </c>
    </row>
    <row r="8" spans="1:5">
      <c r="A8" s="24">
        <v>228</v>
      </c>
      <c r="B8" s="25">
        <v>1.88758638527347</v>
      </c>
      <c r="C8" s="25"/>
      <c r="D8" s="25"/>
      <c r="E8" s="25">
        <v>1.88758638527347</v>
      </c>
    </row>
    <row r="9" spans="1:5">
      <c r="A9" s="24">
        <v>230</v>
      </c>
      <c r="B9" s="25">
        <v>3.2088195717213601</v>
      </c>
      <c r="C9" s="25"/>
      <c r="D9" s="25"/>
      <c r="E9" s="25">
        <v>3.2088195717213601</v>
      </c>
    </row>
    <row r="10" spans="1:5">
      <c r="A10" s="24">
        <v>235</v>
      </c>
      <c r="B10" s="25"/>
      <c r="C10" s="25"/>
      <c r="D10" s="25">
        <v>2.4666323019971901</v>
      </c>
      <c r="E10" s="25">
        <v>2.4666323019971901</v>
      </c>
    </row>
    <row r="11" spans="1:5">
      <c r="A11" s="24">
        <v>244</v>
      </c>
      <c r="B11" s="25">
        <v>0.33916111313027097</v>
      </c>
      <c r="C11" s="25"/>
      <c r="D11" s="25"/>
      <c r="E11" s="25">
        <v>0.33916111313027097</v>
      </c>
    </row>
    <row r="12" spans="1:5">
      <c r="A12" s="24">
        <v>245</v>
      </c>
      <c r="B12" s="25">
        <v>3.65163526115311</v>
      </c>
      <c r="C12" s="25"/>
      <c r="D12" s="25"/>
      <c r="E12" s="25">
        <v>3.65163526115311</v>
      </c>
    </row>
    <row r="13" spans="1:5">
      <c r="A13" s="24">
        <v>263</v>
      </c>
      <c r="B13" s="25">
        <v>0.76262338251531703</v>
      </c>
      <c r="C13" s="25"/>
      <c r="D13" s="25"/>
      <c r="E13" s="25">
        <v>0.76262338251531703</v>
      </c>
    </row>
    <row r="14" spans="1:5">
      <c r="A14" s="24">
        <v>268</v>
      </c>
      <c r="B14" s="25">
        <v>0.90315322244868601</v>
      </c>
      <c r="C14" s="25"/>
      <c r="D14" s="25"/>
      <c r="E14" s="25">
        <v>0.90315322244868601</v>
      </c>
    </row>
    <row r="15" spans="1:5">
      <c r="A15" s="24">
        <v>281</v>
      </c>
      <c r="B15" s="25">
        <v>1.57193620709975</v>
      </c>
      <c r="C15" s="25"/>
      <c r="D15" s="25"/>
      <c r="E15" s="25">
        <v>1.57193620709975</v>
      </c>
    </row>
    <row r="16" spans="1:5">
      <c r="A16" s="24">
        <v>289</v>
      </c>
      <c r="B16" s="25"/>
      <c r="C16" s="25"/>
      <c r="D16" s="25">
        <v>1.83597023630432</v>
      </c>
      <c r="E16" s="25">
        <v>1.83597023630432</v>
      </c>
    </row>
    <row r="17" spans="1:5">
      <c r="A17" s="24">
        <v>410</v>
      </c>
      <c r="B17" s="25">
        <v>8.8922140130631302</v>
      </c>
      <c r="C17" s="25"/>
      <c r="D17" s="25"/>
      <c r="E17" s="25">
        <v>8.8922140130631302</v>
      </c>
    </row>
    <row r="18" spans="1:5">
      <c r="A18" s="24" t="s">
        <v>19</v>
      </c>
      <c r="B18" s="25">
        <v>1.0453910194274501</v>
      </c>
      <c r="C18" s="25"/>
      <c r="D18" s="25"/>
      <c r="E18" s="25">
        <v>1.0453910194274501</v>
      </c>
    </row>
    <row r="19" spans="1:5">
      <c r="A19" s="24" t="s">
        <v>52</v>
      </c>
      <c r="B19" s="25">
        <v>8.8522406448525608</v>
      </c>
      <c r="C19" s="25"/>
      <c r="D19" s="25"/>
      <c r="E19" s="25">
        <v>8.8522406448525608</v>
      </c>
    </row>
    <row r="20" spans="1:5">
      <c r="A20" s="24" t="s">
        <v>41</v>
      </c>
      <c r="B20" s="25"/>
      <c r="C20" s="25"/>
      <c r="D20" s="25">
        <v>1.50737949287769</v>
      </c>
      <c r="E20" s="25">
        <v>1.50737949287769</v>
      </c>
    </row>
    <row r="21" spans="1:5">
      <c r="A21" s="24" t="s">
        <v>27</v>
      </c>
      <c r="B21" s="25">
        <v>2.4242570354399202</v>
      </c>
      <c r="C21" s="25"/>
      <c r="D21" s="25"/>
      <c r="E21" s="25">
        <v>2.4242570354399202</v>
      </c>
    </row>
    <row r="22" spans="1:5">
      <c r="A22" s="24" t="s">
        <v>55</v>
      </c>
      <c r="B22" s="25">
        <v>0.21360875306561</v>
      </c>
      <c r="C22" s="25"/>
      <c r="D22" s="25"/>
      <c r="E22" s="25">
        <v>0.21360875306561</v>
      </c>
    </row>
    <row r="23" spans="1:5">
      <c r="A23" s="24" t="s">
        <v>60</v>
      </c>
      <c r="B23" s="25"/>
      <c r="C23" s="25"/>
      <c r="D23" s="25">
        <v>0.25508370934785801</v>
      </c>
      <c r="E23" s="25">
        <v>0.25508370934785801</v>
      </c>
    </row>
    <row r="24" spans="1:5">
      <c r="A24" s="24" t="s">
        <v>56</v>
      </c>
      <c r="B24" s="25">
        <v>1.46362165953415</v>
      </c>
      <c r="C24" s="25"/>
      <c r="D24" s="25"/>
      <c r="E24" s="25">
        <v>1.46362165953415</v>
      </c>
    </row>
    <row r="25" spans="1:5">
      <c r="A25" s="24" t="s">
        <v>29</v>
      </c>
      <c r="B25" s="25">
        <v>1.96229598824714</v>
      </c>
      <c r="C25" s="25"/>
      <c r="D25" s="25"/>
      <c r="E25" s="25">
        <v>1.96229598824714</v>
      </c>
    </row>
    <row r="26" spans="1:5">
      <c r="A26" s="24" t="s">
        <v>61</v>
      </c>
      <c r="B26" s="25"/>
      <c r="C26" s="25"/>
      <c r="D26" s="25">
        <v>0.408396574580216</v>
      </c>
      <c r="E26" s="25">
        <v>0.408396574580216</v>
      </c>
    </row>
    <row r="27" spans="1:5">
      <c r="A27" s="24" t="s">
        <v>57</v>
      </c>
      <c r="B27" s="25">
        <v>2.7626306057994898</v>
      </c>
      <c r="C27" s="25"/>
      <c r="D27" s="25"/>
      <c r="E27" s="25">
        <v>2.7626306057994898</v>
      </c>
    </row>
    <row r="28" spans="1:5">
      <c r="A28" s="24" t="s">
        <v>31</v>
      </c>
      <c r="B28" s="25">
        <v>10.830610566198599</v>
      </c>
      <c r="C28" s="25"/>
      <c r="D28" s="25"/>
      <c r="E28" s="25">
        <v>10.830610566198599</v>
      </c>
    </row>
    <row r="29" spans="1:5">
      <c r="A29" s="24" t="s">
        <v>62</v>
      </c>
      <c r="B29" s="25"/>
      <c r="C29" s="25"/>
      <c r="D29" s="25">
        <v>0.62830748444884499</v>
      </c>
      <c r="E29" s="25">
        <v>0.62830748444884499</v>
      </c>
    </row>
    <row r="30" spans="1:5">
      <c r="A30" s="24" t="s">
        <v>42</v>
      </c>
      <c r="B30" s="25"/>
      <c r="C30" s="25"/>
      <c r="D30" s="25">
        <v>5.76588743028113</v>
      </c>
      <c r="E30" s="25">
        <v>5.76588743028113</v>
      </c>
    </row>
    <row r="31" spans="1:5">
      <c r="A31" s="24" t="s">
        <v>58</v>
      </c>
      <c r="B31" s="25">
        <v>1.2184463013025899</v>
      </c>
      <c r="C31" s="25"/>
      <c r="D31" s="25"/>
      <c r="E31" s="25">
        <v>1.2184463013025899</v>
      </c>
    </row>
    <row r="32" spans="1:5">
      <c r="A32" s="24" t="s">
        <v>48</v>
      </c>
      <c r="B32" s="25">
        <v>7.6743399362941398</v>
      </c>
      <c r="C32" s="25"/>
      <c r="D32" s="25"/>
      <c r="E32" s="25">
        <v>7.6743399362941398</v>
      </c>
    </row>
    <row r="33" spans="1:5">
      <c r="A33" s="24" t="s">
        <v>33</v>
      </c>
      <c r="B33" s="25">
        <v>2.9846105056939698</v>
      </c>
      <c r="C33" s="25"/>
      <c r="D33" s="25"/>
      <c r="E33" s="25">
        <v>2.9846105056939698</v>
      </c>
    </row>
    <row r="34" spans="1:5">
      <c r="A34" s="24" t="s">
        <v>63</v>
      </c>
      <c r="B34" s="25"/>
      <c r="C34" s="25"/>
      <c r="D34" s="25">
        <v>0.950687219425709</v>
      </c>
      <c r="E34" s="25">
        <v>0.950687219425709</v>
      </c>
    </row>
    <row r="35" spans="1:5">
      <c r="A35" s="24" t="s">
        <v>49</v>
      </c>
      <c r="B35" s="25">
        <v>5.7959400430311296</v>
      </c>
      <c r="C35" s="25"/>
      <c r="D35" s="25"/>
      <c r="E35" s="25">
        <v>5.7959400430311296</v>
      </c>
    </row>
    <row r="36" spans="1:5">
      <c r="A36" s="24" t="s">
        <v>43</v>
      </c>
      <c r="B36" s="25"/>
      <c r="C36" s="25"/>
      <c r="D36" s="25">
        <v>0.72852110420313898</v>
      </c>
      <c r="E36" s="25">
        <v>0.72852110420313898</v>
      </c>
    </row>
    <row r="37" spans="1:5">
      <c r="A37" s="24" t="s">
        <v>25</v>
      </c>
      <c r="B37" s="25">
        <v>16.784325666256098</v>
      </c>
      <c r="C37" s="25"/>
      <c r="D37" s="25"/>
      <c r="E37" s="25">
        <v>16.784325666256098</v>
      </c>
    </row>
    <row r="38" spans="1:5">
      <c r="A38" s="24" t="s">
        <v>64</v>
      </c>
      <c r="B38" s="25"/>
      <c r="C38" s="25"/>
      <c r="D38" s="25">
        <v>1.0897843444439199</v>
      </c>
      <c r="E38" s="25">
        <v>1.0897843444439199</v>
      </c>
    </row>
    <row r="39" spans="1:5">
      <c r="A39" s="24" t="s">
        <v>35</v>
      </c>
      <c r="B39" s="25">
        <v>3.9450474994814302</v>
      </c>
      <c r="C39" s="25"/>
      <c r="D39" s="25"/>
      <c r="E39" s="25">
        <v>3.9450474994814302</v>
      </c>
    </row>
    <row r="40" spans="1:5">
      <c r="A40" s="24" t="s">
        <v>44</v>
      </c>
      <c r="B40" s="25"/>
      <c r="C40" s="25"/>
      <c r="D40" s="25">
        <v>3.81462878673661</v>
      </c>
      <c r="E40" s="25">
        <v>3.81462878673661</v>
      </c>
    </row>
    <row r="41" spans="1:5">
      <c r="A41" s="24" t="s">
        <v>45</v>
      </c>
      <c r="B41" s="25"/>
      <c r="C41" s="25"/>
      <c r="D41" s="25">
        <v>4.9589774699720301</v>
      </c>
      <c r="E41" s="25">
        <v>4.9589774699720301</v>
      </c>
    </row>
    <row r="42" spans="1:5">
      <c r="A42" s="24" t="s">
        <v>50</v>
      </c>
      <c r="B42" s="25">
        <v>45.209143194764501</v>
      </c>
      <c r="C42" s="25"/>
      <c r="D42" s="25"/>
      <c r="E42" s="25">
        <v>45.209143194764501</v>
      </c>
    </row>
    <row r="43" spans="1:5">
      <c r="A43" s="24" t="s">
        <v>65</v>
      </c>
      <c r="B43" s="25"/>
      <c r="C43" s="25"/>
      <c r="D43" s="25">
        <v>4.4230534326297697</v>
      </c>
      <c r="E43" s="25">
        <v>4.4230534326297697</v>
      </c>
    </row>
    <row r="44" spans="1:5">
      <c r="A44" s="24" t="s">
        <v>47</v>
      </c>
      <c r="B44" s="25"/>
      <c r="C44" s="25"/>
      <c r="D44" s="25">
        <v>5.0807542021258003</v>
      </c>
      <c r="E44" s="25">
        <v>5.0807542021258003</v>
      </c>
    </row>
    <row r="45" spans="1:5">
      <c r="A45" s="24" t="s">
        <v>59</v>
      </c>
      <c r="B45" s="25">
        <v>1.44898501075778</v>
      </c>
      <c r="C45" s="25"/>
      <c r="D45" s="25"/>
      <c r="E45" s="25">
        <v>1.44898501075778</v>
      </c>
    </row>
    <row r="46" spans="1:5">
      <c r="A46" s="24" t="s">
        <v>37</v>
      </c>
      <c r="B46" s="25">
        <v>4.7257479049776601</v>
      </c>
      <c r="C46" s="25"/>
      <c r="D46" s="25"/>
      <c r="E46" s="25">
        <v>4.7257479049776601</v>
      </c>
    </row>
    <row r="47" spans="1:5">
      <c r="A47" s="24" t="s">
        <v>51</v>
      </c>
      <c r="B47" s="25">
        <v>7.5294405320855704</v>
      </c>
      <c r="C47" s="25"/>
      <c r="D47" s="25"/>
      <c r="E47" s="25">
        <v>7.5294405320855704</v>
      </c>
    </row>
    <row r="48" spans="1:5">
      <c r="A48" s="24" t="s">
        <v>17</v>
      </c>
      <c r="B48" s="25"/>
      <c r="C48" s="25">
        <v>0.153152696240274</v>
      </c>
      <c r="D48" s="25"/>
      <c r="E48" s="25">
        <v>0.153152696240274</v>
      </c>
    </row>
    <row r="49" spans="1:5">
      <c r="A49" s="24" t="s">
        <v>68</v>
      </c>
      <c r="B49" s="25">
        <v>5.4384764171718363</v>
      </c>
      <c r="C49" s="25">
        <v>0.153152696240274</v>
      </c>
      <c r="D49" s="25">
        <v>2.3337158815564929</v>
      </c>
      <c r="E49" s="25">
        <v>4.2599143318272512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B50"/>
  <sheetViews>
    <sheetView workbookViewId="0">
      <selection activeCell="A3" sqref="A3:AB50"/>
    </sheetView>
  </sheetViews>
  <sheetFormatPr defaultRowHeight="14.5"/>
  <cols>
    <col min="1" max="1" width="16.6328125" bestFit="1" customWidth="1"/>
    <col min="2" max="2" width="15.26953125" bestFit="1" customWidth="1"/>
    <col min="3" max="12" width="11.81640625" bestFit="1" customWidth="1"/>
    <col min="13" max="13" width="12.7265625" bestFit="1" customWidth="1"/>
    <col min="14" max="37" width="11.81640625" bestFit="1" customWidth="1"/>
  </cols>
  <sheetData>
    <row r="3" spans="1:28">
      <c r="A3" s="23" t="s">
        <v>69</v>
      </c>
      <c r="B3" s="23" t="s">
        <v>70</v>
      </c>
    </row>
    <row r="4" spans="1:28">
      <c r="B4" t="s">
        <v>21</v>
      </c>
      <c r="M4" t="s">
        <v>74</v>
      </c>
      <c r="N4" t="s">
        <v>17</v>
      </c>
      <c r="O4" t="s">
        <v>73</v>
      </c>
      <c r="P4" t="s">
        <v>24</v>
      </c>
      <c r="AA4" t="s">
        <v>75</v>
      </c>
      <c r="AB4" t="s">
        <v>68</v>
      </c>
    </row>
    <row r="5" spans="1:28">
      <c r="A5" s="23" t="s">
        <v>67</v>
      </c>
      <c r="B5" t="s">
        <v>32</v>
      </c>
      <c r="C5" t="s">
        <v>30</v>
      </c>
      <c r="D5" t="s">
        <v>34</v>
      </c>
      <c r="E5" t="s">
        <v>40</v>
      </c>
      <c r="F5" t="s">
        <v>38</v>
      </c>
      <c r="G5" t="s">
        <v>23</v>
      </c>
      <c r="H5" t="s">
        <v>39</v>
      </c>
      <c r="I5" t="s">
        <v>46</v>
      </c>
      <c r="J5" t="s">
        <v>20</v>
      </c>
      <c r="K5" t="s">
        <v>36</v>
      </c>
      <c r="L5" t="s">
        <v>26</v>
      </c>
      <c r="N5" t="s">
        <v>17</v>
      </c>
      <c r="P5" t="s">
        <v>32</v>
      </c>
      <c r="Q5" t="s">
        <v>30</v>
      </c>
      <c r="R5" t="s">
        <v>34</v>
      </c>
      <c r="S5" t="s">
        <v>40</v>
      </c>
      <c r="T5" t="s">
        <v>38</v>
      </c>
      <c r="U5" t="s">
        <v>23</v>
      </c>
      <c r="V5" t="s">
        <v>39</v>
      </c>
      <c r="W5" t="s">
        <v>46</v>
      </c>
      <c r="X5" t="s">
        <v>20</v>
      </c>
      <c r="Y5" t="s">
        <v>36</v>
      </c>
      <c r="Z5" t="s">
        <v>26</v>
      </c>
    </row>
    <row r="6" spans="1:28">
      <c r="A6" s="24">
        <v>201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>
        <v>1.0916744339731601</v>
      </c>
      <c r="W6" s="25"/>
      <c r="X6" s="25"/>
      <c r="Y6" s="25"/>
      <c r="Z6" s="25"/>
      <c r="AA6" s="25">
        <v>1.0916744339731601</v>
      </c>
      <c r="AB6" s="25">
        <v>1.0916744339731601</v>
      </c>
    </row>
    <row r="7" spans="1:28">
      <c r="A7" s="24">
        <v>207</v>
      </c>
      <c r="B7" s="25"/>
      <c r="C7" s="25"/>
      <c r="D7" s="25"/>
      <c r="E7" s="25"/>
      <c r="F7" s="25"/>
      <c r="G7" s="25"/>
      <c r="H7" s="25">
        <v>1.8583763131507101</v>
      </c>
      <c r="I7" s="25"/>
      <c r="J7" s="25"/>
      <c r="K7" s="25"/>
      <c r="L7" s="25"/>
      <c r="M7" s="25">
        <v>1.8583763131507101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>
        <v>1.8583763131507101</v>
      </c>
    </row>
    <row r="8" spans="1:28">
      <c r="A8" s="24">
        <v>218</v>
      </c>
      <c r="B8" s="25"/>
      <c r="C8" s="25"/>
      <c r="D8" s="25"/>
      <c r="E8" s="25"/>
      <c r="F8" s="25"/>
      <c r="G8" s="25"/>
      <c r="H8" s="25">
        <v>2.33115134404584</v>
      </c>
      <c r="I8" s="25"/>
      <c r="J8" s="25"/>
      <c r="K8" s="25"/>
      <c r="L8" s="25"/>
      <c r="M8" s="25">
        <v>2.33115134404584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>
        <v>2.33115134404584</v>
      </c>
    </row>
    <row r="9" spans="1:28">
      <c r="A9" s="24">
        <v>228</v>
      </c>
      <c r="B9" s="25"/>
      <c r="C9" s="25"/>
      <c r="D9" s="25"/>
      <c r="E9" s="25"/>
      <c r="F9" s="25"/>
      <c r="G9" s="25"/>
      <c r="H9" s="25">
        <v>1.88758638527347</v>
      </c>
      <c r="I9" s="25"/>
      <c r="J9" s="25"/>
      <c r="K9" s="25"/>
      <c r="L9" s="25"/>
      <c r="M9" s="25">
        <v>1.88758638527347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>
        <v>1.88758638527347</v>
      </c>
    </row>
    <row r="10" spans="1:28">
      <c r="A10" s="24">
        <v>230</v>
      </c>
      <c r="B10" s="25"/>
      <c r="C10" s="25"/>
      <c r="D10" s="25"/>
      <c r="E10" s="25"/>
      <c r="F10" s="25"/>
      <c r="G10" s="25">
        <v>3.2088195717213601</v>
      </c>
      <c r="H10" s="25"/>
      <c r="I10" s="25"/>
      <c r="J10" s="25"/>
      <c r="K10" s="25"/>
      <c r="L10" s="25"/>
      <c r="M10" s="25">
        <v>3.2088195717213601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>
        <v>3.2088195717213601</v>
      </c>
    </row>
    <row r="11" spans="1:28">
      <c r="A11" s="24">
        <v>235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>
        <v>2.4666323019971901</v>
      </c>
      <c r="V11" s="25"/>
      <c r="W11" s="25"/>
      <c r="X11" s="25"/>
      <c r="Y11" s="25"/>
      <c r="Z11" s="25"/>
      <c r="AA11" s="25">
        <v>2.4666323019971901</v>
      </c>
      <c r="AB11" s="25">
        <v>2.4666323019971901</v>
      </c>
    </row>
    <row r="12" spans="1:28">
      <c r="A12" s="24">
        <v>244</v>
      </c>
      <c r="B12" s="25"/>
      <c r="C12" s="25"/>
      <c r="D12" s="25"/>
      <c r="E12" s="25"/>
      <c r="F12" s="25"/>
      <c r="G12" s="25">
        <v>0.33916111313027097</v>
      </c>
      <c r="H12" s="25"/>
      <c r="I12" s="25"/>
      <c r="J12" s="25"/>
      <c r="K12" s="25"/>
      <c r="L12" s="25"/>
      <c r="M12" s="25">
        <v>0.33916111313027097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>
        <v>0.33916111313027097</v>
      </c>
    </row>
    <row r="13" spans="1:28">
      <c r="A13" s="24">
        <v>245</v>
      </c>
      <c r="B13" s="25"/>
      <c r="C13" s="25"/>
      <c r="D13" s="25"/>
      <c r="E13" s="25"/>
      <c r="F13" s="25"/>
      <c r="G13" s="25">
        <v>3.65163526115311</v>
      </c>
      <c r="H13" s="25"/>
      <c r="I13" s="25"/>
      <c r="J13" s="25"/>
      <c r="K13" s="25"/>
      <c r="L13" s="25"/>
      <c r="M13" s="25">
        <v>3.65163526115311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>
        <v>3.65163526115311</v>
      </c>
    </row>
    <row r="14" spans="1:28">
      <c r="A14" s="24">
        <v>263</v>
      </c>
      <c r="B14" s="25"/>
      <c r="C14" s="25"/>
      <c r="D14" s="25"/>
      <c r="E14" s="25">
        <v>0.76262338251531703</v>
      </c>
      <c r="F14" s="25"/>
      <c r="G14" s="25"/>
      <c r="H14" s="25"/>
      <c r="I14" s="25"/>
      <c r="J14" s="25"/>
      <c r="K14" s="25"/>
      <c r="L14" s="25"/>
      <c r="M14" s="25">
        <v>0.76262338251531703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>
        <v>0.76262338251531703</v>
      </c>
    </row>
    <row r="15" spans="1:28">
      <c r="A15" s="24">
        <v>268</v>
      </c>
      <c r="B15" s="25"/>
      <c r="C15" s="25"/>
      <c r="D15" s="25"/>
      <c r="E15" s="25">
        <v>0.90315322244868601</v>
      </c>
      <c r="F15" s="25"/>
      <c r="G15" s="25"/>
      <c r="H15" s="25"/>
      <c r="I15" s="25"/>
      <c r="J15" s="25"/>
      <c r="K15" s="25"/>
      <c r="L15" s="25"/>
      <c r="M15" s="25">
        <v>0.90315322244868601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>
        <v>0.90315322244868601</v>
      </c>
    </row>
    <row r="16" spans="1:28">
      <c r="A16" s="24">
        <v>281</v>
      </c>
      <c r="B16" s="25"/>
      <c r="C16" s="25"/>
      <c r="D16" s="25"/>
      <c r="E16" s="25">
        <v>1.57193620709975</v>
      </c>
      <c r="F16" s="25"/>
      <c r="G16" s="25"/>
      <c r="H16" s="25"/>
      <c r="I16" s="25"/>
      <c r="J16" s="25"/>
      <c r="K16" s="25"/>
      <c r="L16" s="25"/>
      <c r="M16" s="25">
        <v>1.57193620709975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>
        <v>1.57193620709975</v>
      </c>
    </row>
    <row r="17" spans="1:28">
      <c r="A17" s="24">
        <v>289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>
        <v>1.83597023630432</v>
      </c>
      <c r="T17" s="25"/>
      <c r="U17" s="25"/>
      <c r="V17" s="25"/>
      <c r="W17" s="25"/>
      <c r="X17" s="25"/>
      <c r="Y17" s="25"/>
      <c r="Z17" s="25"/>
      <c r="AA17" s="25">
        <v>1.83597023630432</v>
      </c>
      <c r="AB17" s="25">
        <v>1.83597023630432</v>
      </c>
    </row>
    <row r="18" spans="1:28">
      <c r="A18" s="24">
        <v>410</v>
      </c>
      <c r="B18" s="25"/>
      <c r="C18" s="25"/>
      <c r="D18" s="25"/>
      <c r="E18" s="25"/>
      <c r="F18" s="25"/>
      <c r="G18" s="25"/>
      <c r="H18" s="25"/>
      <c r="I18" s="25">
        <v>8.8922140130631302</v>
      </c>
      <c r="J18" s="25"/>
      <c r="K18" s="25"/>
      <c r="L18" s="25"/>
      <c r="M18" s="25">
        <v>8.8922140130631302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>
        <v>8.8922140130631302</v>
      </c>
    </row>
    <row r="19" spans="1:28">
      <c r="A19" s="24" t="s">
        <v>19</v>
      </c>
      <c r="B19" s="25"/>
      <c r="C19" s="25"/>
      <c r="D19" s="25"/>
      <c r="E19" s="25"/>
      <c r="F19" s="25"/>
      <c r="G19" s="25"/>
      <c r="H19" s="25"/>
      <c r="I19" s="25"/>
      <c r="J19" s="25">
        <v>1.0453910194274501</v>
      </c>
      <c r="K19" s="25"/>
      <c r="L19" s="25"/>
      <c r="M19" s="25">
        <v>1.0453910194274501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>
        <v>1.0453910194274501</v>
      </c>
    </row>
    <row r="20" spans="1:28">
      <c r="A20" s="24" t="s">
        <v>52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>
        <v>8.8522406448525608</v>
      </c>
      <c r="M20" s="25">
        <v>8.8522406448525608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>
        <v>8.8522406448525608</v>
      </c>
    </row>
    <row r="21" spans="1:28">
      <c r="A21" s="24" t="s">
        <v>41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>
        <v>1.50737949287769</v>
      </c>
      <c r="AA21" s="25">
        <v>1.50737949287769</v>
      </c>
      <c r="AB21" s="25">
        <v>1.50737949287769</v>
      </c>
    </row>
    <row r="22" spans="1:28">
      <c r="A22" s="24" t="s">
        <v>27</v>
      </c>
      <c r="B22" s="25"/>
      <c r="C22" s="25"/>
      <c r="D22" s="25"/>
      <c r="E22" s="25"/>
      <c r="F22" s="25"/>
      <c r="G22" s="25"/>
      <c r="H22" s="25"/>
      <c r="I22" s="25"/>
      <c r="J22" s="25">
        <v>2.4242570354399202</v>
      </c>
      <c r="K22" s="25"/>
      <c r="L22" s="25"/>
      <c r="M22" s="25">
        <v>2.4242570354399202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>
        <v>2.4242570354399202</v>
      </c>
    </row>
    <row r="23" spans="1:28">
      <c r="A23" s="24" t="s">
        <v>55</v>
      </c>
      <c r="B23" s="25"/>
      <c r="C23" s="25"/>
      <c r="D23" s="25"/>
      <c r="E23" s="25"/>
      <c r="F23" s="25"/>
      <c r="G23" s="25"/>
      <c r="H23" s="25"/>
      <c r="I23" s="25"/>
      <c r="J23" s="25">
        <v>0.21360875306561</v>
      </c>
      <c r="K23" s="25"/>
      <c r="L23" s="25"/>
      <c r="M23" s="25">
        <v>0.21360875306561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>
        <v>0.21360875306561</v>
      </c>
    </row>
    <row r="24" spans="1:28">
      <c r="A24" s="24" t="s">
        <v>60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>
        <v>0.25508370934785801</v>
      </c>
      <c r="Y24" s="25"/>
      <c r="Z24" s="25"/>
      <c r="AA24" s="25">
        <v>0.25508370934785801</v>
      </c>
      <c r="AB24" s="25">
        <v>0.25508370934785801</v>
      </c>
    </row>
    <row r="25" spans="1:28">
      <c r="A25" s="24" t="s">
        <v>56</v>
      </c>
      <c r="B25" s="25"/>
      <c r="C25" s="25">
        <v>1.46362165953415</v>
      </c>
      <c r="D25" s="25"/>
      <c r="E25" s="25"/>
      <c r="F25" s="25"/>
      <c r="G25" s="25"/>
      <c r="H25" s="25"/>
      <c r="I25" s="25"/>
      <c r="J25" s="25"/>
      <c r="K25" s="25"/>
      <c r="L25" s="25"/>
      <c r="M25" s="25">
        <v>1.46362165953415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>
        <v>1.46362165953415</v>
      </c>
    </row>
    <row r="26" spans="1:28">
      <c r="A26" s="24" t="s">
        <v>29</v>
      </c>
      <c r="B26" s="25"/>
      <c r="C26" s="25">
        <v>1.96229598824714</v>
      </c>
      <c r="D26" s="25"/>
      <c r="E26" s="25"/>
      <c r="F26" s="25"/>
      <c r="G26" s="25"/>
      <c r="H26" s="25"/>
      <c r="I26" s="25"/>
      <c r="J26" s="25"/>
      <c r="K26" s="25"/>
      <c r="L26" s="25"/>
      <c r="M26" s="25">
        <v>1.96229598824714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>
        <v>1.96229598824714</v>
      </c>
    </row>
    <row r="27" spans="1:28">
      <c r="A27" s="24" t="s">
        <v>61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>
        <v>0.408396574580216</v>
      </c>
      <c r="R27" s="25"/>
      <c r="S27" s="25"/>
      <c r="T27" s="25"/>
      <c r="U27" s="25"/>
      <c r="V27" s="25"/>
      <c r="W27" s="25"/>
      <c r="X27" s="25"/>
      <c r="Y27" s="25"/>
      <c r="Z27" s="25"/>
      <c r="AA27" s="25">
        <v>0.408396574580216</v>
      </c>
      <c r="AB27" s="25">
        <v>0.408396574580216</v>
      </c>
    </row>
    <row r="28" spans="1:28">
      <c r="A28" s="24" t="s">
        <v>57</v>
      </c>
      <c r="B28" s="25">
        <v>2.7626306057994898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2.7626306057994898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2.7626306057994898</v>
      </c>
    </row>
    <row r="29" spans="1:28">
      <c r="A29" s="24" t="s">
        <v>31</v>
      </c>
      <c r="B29" s="25">
        <v>10.830610566198599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>
        <v>10.830610566198599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>
        <v>10.830610566198599</v>
      </c>
    </row>
    <row r="30" spans="1:28">
      <c r="A30" s="24" t="s">
        <v>62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>
        <v>0.62830748444884499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>
        <v>0.62830748444884499</v>
      </c>
      <c r="AB30" s="25">
        <v>0.62830748444884499</v>
      </c>
    </row>
    <row r="31" spans="1:28">
      <c r="A31" s="24" t="s">
        <v>42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>
        <v>5.76588743028113</v>
      </c>
      <c r="S31" s="25"/>
      <c r="T31" s="25"/>
      <c r="U31" s="25"/>
      <c r="V31" s="25"/>
      <c r="W31" s="25"/>
      <c r="X31" s="25"/>
      <c r="Y31" s="25"/>
      <c r="Z31" s="25"/>
      <c r="AA31" s="25">
        <v>5.76588743028113</v>
      </c>
      <c r="AB31" s="25">
        <v>5.76588743028113</v>
      </c>
    </row>
    <row r="32" spans="1:28">
      <c r="A32" s="24" t="s">
        <v>58</v>
      </c>
      <c r="B32" s="25"/>
      <c r="C32" s="25"/>
      <c r="D32" s="25">
        <v>1.2184463013025899</v>
      </c>
      <c r="E32" s="25"/>
      <c r="F32" s="25"/>
      <c r="G32" s="25"/>
      <c r="H32" s="25"/>
      <c r="I32" s="25"/>
      <c r="J32" s="25"/>
      <c r="K32" s="25"/>
      <c r="L32" s="25"/>
      <c r="M32" s="25">
        <v>1.2184463013025899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>
        <v>1.2184463013025899</v>
      </c>
    </row>
    <row r="33" spans="1:28">
      <c r="A33" s="24" t="s">
        <v>48</v>
      </c>
      <c r="B33" s="25"/>
      <c r="C33" s="25"/>
      <c r="D33" s="25">
        <v>7.6743399362941398</v>
      </c>
      <c r="E33" s="25"/>
      <c r="F33" s="25"/>
      <c r="G33" s="25"/>
      <c r="H33" s="25"/>
      <c r="I33" s="25"/>
      <c r="J33" s="25"/>
      <c r="K33" s="25"/>
      <c r="L33" s="25"/>
      <c r="M33" s="25">
        <v>7.6743399362941398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>
        <v>7.6743399362941398</v>
      </c>
    </row>
    <row r="34" spans="1:28">
      <c r="A34" s="24" t="s">
        <v>33</v>
      </c>
      <c r="B34" s="25"/>
      <c r="C34" s="25"/>
      <c r="D34" s="25">
        <v>2.9846105056939698</v>
      </c>
      <c r="E34" s="25"/>
      <c r="F34" s="25"/>
      <c r="G34" s="25"/>
      <c r="H34" s="25"/>
      <c r="I34" s="25"/>
      <c r="J34" s="25"/>
      <c r="K34" s="25"/>
      <c r="L34" s="25"/>
      <c r="M34" s="25">
        <v>2.9846105056939698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v>2.9846105056939698</v>
      </c>
    </row>
    <row r="35" spans="1:28">
      <c r="A35" s="24" t="s">
        <v>63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>
        <v>0.950687219425709</v>
      </c>
      <c r="S35" s="25"/>
      <c r="T35" s="25"/>
      <c r="U35" s="25"/>
      <c r="V35" s="25"/>
      <c r="W35" s="25"/>
      <c r="X35" s="25"/>
      <c r="Y35" s="25"/>
      <c r="Z35" s="25"/>
      <c r="AA35" s="25">
        <v>0.950687219425709</v>
      </c>
      <c r="AB35" s="25">
        <v>0.950687219425709</v>
      </c>
    </row>
    <row r="36" spans="1:28">
      <c r="A36" s="24" t="s">
        <v>49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>
        <v>5.7959400430311296</v>
      </c>
      <c r="M36" s="25">
        <v>5.7959400430311296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>
        <v>5.7959400430311296</v>
      </c>
    </row>
    <row r="37" spans="1:28">
      <c r="A37" s="24" t="s">
        <v>43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0.72852110420313898</v>
      </c>
      <c r="Y37" s="25"/>
      <c r="Z37" s="25"/>
      <c r="AA37" s="25">
        <v>0.72852110420313898</v>
      </c>
      <c r="AB37" s="25">
        <v>0.72852110420313898</v>
      </c>
    </row>
    <row r="38" spans="1:28">
      <c r="A38" s="24" t="s">
        <v>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>
        <v>16.784325666256098</v>
      </c>
      <c r="M38" s="25">
        <v>16.784325666256098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>
        <v>16.784325666256098</v>
      </c>
    </row>
    <row r="39" spans="1:28">
      <c r="A39" s="24" t="s">
        <v>64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>
        <v>1.0897843444439199</v>
      </c>
      <c r="AA39" s="25">
        <v>1.0897843444439199</v>
      </c>
      <c r="AB39" s="25">
        <v>1.0897843444439199</v>
      </c>
    </row>
    <row r="40" spans="1:28">
      <c r="A40" s="24" t="s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>
        <v>3.9450474994814302</v>
      </c>
      <c r="L40" s="25"/>
      <c r="M40" s="25">
        <v>3.9450474994814302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>
        <v>3.9450474994814302</v>
      </c>
    </row>
    <row r="41" spans="1:28">
      <c r="A41" s="24" t="s">
        <v>44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>
        <v>3.81462878673661</v>
      </c>
      <c r="Z41" s="25"/>
      <c r="AA41" s="25">
        <v>3.81462878673661</v>
      </c>
      <c r="AB41" s="25">
        <v>3.81462878673661</v>
      </c>
    </row>
    <row r="42" spans="1:28">
      <c r="A42" s="24" t="s">
        <v>45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>
        <v>4.9589774699720301</v>
      </c>
      <c r="X42" s="25"/>
      <c r="Y42" s="25"/>
      <c r="Z42" s="25"/>
      <c r="AA42" s="25">
        <v>4.9589774699720301</v>
      </c>
      <c r="AB42" s="25">
        <v>4.9589774699720301</v>
      </c>
    </row>
    <row r="43" spans="1:28">
      <c r="A43" s="24" t="s">
        <v>50</v>
      </c>
      <c r="B43" s="25"/>
      <c r="C43" s="25"/>
      <c r="D43" s="25"/>
      <c r="E43" s="25"/>
      <c r="F43" s="25"/>
      <c r="G43" s="25"/>
      <c r="H43" s="25"/>
      <c r="I43" s="25">
        <v>45.209143194764501</v>
      </c>
      <c r="J43" s="25"/>
      <c r="K43" s="25"/>
      <c r="L43" s="25"/>
      <c r="M43" s="25">
        <v>45.209143194764501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>
        <v>45.209143194764501</v>
      </c>
    </row>
    <row r="44" spans="1:28">
      <c r="A44" s="24" t="s">
        <v>65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>
        <v>4.4230534326297697</v>
      </c>
      <c r="X44" s="25"/>
      <c r="Y44" s="25"/>
      <c r="Z44" s="25"/>
      <c r="AA44" s="25">
        <v>4.4230534326297697</v>
      </c>
      <c r="AB44" s="25">
        <v>4.4230534326297697</v>
      </c>
    </row>
    <row r="45" spans="1:28">
      <c r="A45" s="24" t="s">
        <v>47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5.0807542021258003</v>
      </c>
      <c r="U45" s="25"/>
      <c r="V45" s="25"/>
      <c r="W45" s="25"/>
      <c r="X45" s="25"/>
      <c r="Y45" s="25"/>
      <c r="Z45" s="25"/>
      <c r="AA45" s="25">
        <v>5.0807542021258003</v>
      </c>
      <c r="AB45" s="25">
        <v>5.0807542021258003</v>
      </c>
    </row>
    <row r="46" spans="1:28">
      <c r="A46" s="24" t="s">
        <v>59</v>
      </c>
      <c r="B46" s="25"/>
      <c r="C46" s="25"/>
      <c r="D46" s="25"/>
      <c r="E46" s="25"/>
      <c r="F46" s="25">
        <v>1.44898501075778</v>
      </c>
      <c r="G46" s="25"/>
      <c r="H46" s="25"/>
      <c r="I46" s="25"/>
      <c r="J46" s="25"/>
      <c r="K46" s="25"/>
      <c r="L46" s="25"/>
      <c r="M46" s="25">
        <v>1.44898501075778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>
        <v>1.44898501075778</v>
      </c>
    </row>
    <row r="47" spans="1:28">
      <c r="A47" s="24" t="s">
        <v>37</v>
      </c>
      <c r="B47" s="25"/>
      <c r="C47" s="25"/>
      <c r="D47" s="25"/>
      <c r="E47" s="25"/>
      <c r="F47" s="25">
        <v>4.7257479049776601</v>
      </c>
      <c r="G47" s="25"/>
      <c r="H47" s="25"/>
      <c r="I47" s="25"/>
      <c r="J47" s="25"/>
      <c r="K47" s="25"/>
      <c r="L47" s="25"/>
      <c r="M47" s="25">
        <v>4.7257479049776601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>
        <v>4.7257479049776601</v>
      </c>
    </row>
    <row r="48" spans="1:28">
      <c r="A48" s="24" t="s">
        <v>51</v>
      </c>
      <c r="B48" s="25"/>
      <c r="C48" s="25"/>
      <c r="D48" s="25"/>
      <c r="E48" s="25"/>
      <c r="F48" s="25">
        <v>7.5294405320855704</v>
      </c>
      <c r="G48" s="25"/>
      <c r="H48" s="25"/>
      <c r="I48" s="25"/>
      <c r="J48" s="25"/>
      <c r="K48" s="25"/>
      <c r="L48" s="25"/>
      <c r="M48" s="25">
        <v>7.5294405320855704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>
        <v>7.5294405320855704</v>
      </c>
    </row>
    <row r="49" spans="1:28">
      <c r="A49" s="24" t="s">
        <v>17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>
        <v>0.153152696240274</v>
      </c>
      <c r="O49" s="25">
        <v>0.153152696240274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>
        <v>0.153152696240274</v>
      </c>
    </row>
    <row r="50" spans="1:28">
      <c r="A50" s="24" t="s">
        <v>68</v>
      </c>
      <c r="B50" s="25">
        <v>6.7966205859990447</v>
      </c>
      <c r="C50" s="25">
        <v>1.712958823890645</v>
      </c>
      <c r="D50" s="25">
        <v>3.9591322477635664</v>
      </c>
      <c r="E50" s="25">
        <v>1.079237604021251</v>
      </c>
      <c r="F50" s="25">
        <v>4.5680578159403362</v>
      </c>
      <c r="G50" s="25">
        <v>2.3998719820015801</v>
      </c>
      <c r="H50" s="25">
        <v>2.0257046808233397</v>
      </c>
      <c r="I50" s="25">
        <v>27.050678603913816</v>
      </c>
      <c r="J50" s="25">
        <v>1.2277522693109935</v>
      </c>
      <c r="K50" s="25">
        <v>3.9450474994814302</v>
      </c>
      <c r="L50" s="25">
        <v>10.477502118046596</v>
      </c>
      <c r="M50" s="25">
        <v>5.4384764171718363</v>
      </c>
      <c r="N50" s="25">
        <v>0.153152696240274</v>
      </c>
      <c r="O50" s="25">
        <v>0.153152696240274</v>
      </c>
      <c r="P50" s="25">
        <v>0.62830748444884499</v>
      </c>
      <c r="Q50" s="25">
        <v>0.408396574580216</v>
      </c>
      <c r="R50" s="25">
        <v>3.3582873248534195</v>
      </c>
      <c r="S50" s="25">
        <v>1.83597023630432</v>
      </c>
      <c r="T50" s="25">
        <v>5.0807542021258003</v>
      </c>
      <c r="U50" s="25">
        <v>2.4666323019971901</v>
      </c>
      <c r="V50" s="25">
        <v>1.0916744339731601</v>
      </c>
      <c r="W50" s="25">
        <v>4.6910154513008999</v>
      </c>
      <c r="X50" s="25">
        <v>0.49180240677549847</v>
      </c>
      <c r="Y50" s="25">
        <v>3.81462878673661</v>
      </c>
      <c r="Z50" s="25">
        <v>1.298581918660805</v>
      </c>
      <c r="AA50" s="25">
        <v>2.3337158815564929</v>
      </c>
      <c r="AB50" s="25">
        <v>4.2599143318272512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Acer_ratios_graphs</vt:lpstr>
      <vt:lpstr>Charts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Kroesche</dc:creator>
  <cp:lastModifiedBy>Danielle Kroesche</cp:lastModifiedBy>
  <dcterms:created xsi:type="dcterms:W3CDTF">2021-02-17T18:01:51Z</dcterms:created>
  <dcterms:modified xsi:type="dcterms:W3CDTF">2021-02-22T14:50:41Z</dcterms:modified>
</cp:coreProperties>
</file>