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1.共通編\別紙\"/>
    </mc:Choice>
  </mc:AlternateContent>
  <bookViews>
    <workbookView xWindow="0" yWindow="0" windowWidth="28740" windowHeight="12150" tabRatio="878"/>
  </bookViews>
  <sheets>
    <sheet name="補足資料　2.3性能" sheetId="8" r:id="rId1"/>
  </sheets>
  <externalReferences>
    <externalReference r:id="rId2"/>
    <externalReference r:id="rId3"/>
    <externalReference r:id="rId4"/>
  </externalReferences>
  <definedNames>
    <definedName name="__123Graph_B" localSheetId="0" hidden="1">'[1]9811'!#REF!</definedName>
    <definedName name="__123Graph_B" hidden="1">'[1]9811'!#REF!</definedName>
    <definedName name="__123Graph_B総評4" localSheetId="0" hidden="1">#REF!</definedName>
    <definedName name="__123Graph_B総評4" hidden="1">#REF!</definedName>
    <definedName name="__123Graph_B総評5" localSheetId="0" hidden="1">#REF!</definedName>
    <definedName name="__123Graph_B総評5" hidden="1">#REF!</definedName>
    <definedName name="__123Graph_X" localSheetId="0" hidden="1">'[1]9811'!#REF!</definedName>
    <definedName name="__123Graph_X" hidden="1">'[1]9811'!#REF!</definedName>
    <definedName name="__123Graph_X総評4" localSheetId="0" hidden="1">#REF!</definedName>
    <definedName name="__123Graph_X総評4" hidden="1">#REF!</definedName>
    <definedName name="__123Graph_X総評5" localSheetId="0" hidden="1">#REF!</definedName>
    <definedName name="__123Graph_X総評5" hidden="1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Key1" localSheetId="0" hidden="1">[2]DB2!#REF!</definedName>
    <definedName name="_Key1" hidden="1">[2]DB2!#REF!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Parse_Out" localSheetId="0" hidden="1">#REF!</definedName>
    <definedName name="_Parse_Out" hidden="1">#REF!</definedName>
    <definedName name="_Regression_X" localSheetId="0" hidden="1">#REF!</definedName>
    <definedName name="_Regression_X" hidden="1">#REF!</definedName>
    <definedName name="_Sort" localSheetId="0" hidden="1">[2]DB2!#REF!</definedName>
    <definedName name="_Sort" hidden="1">[2]DB2!#REF!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ABC" localSheetId="0" hidden="1">{"月例報告",#N/A,FALSE,"STB"}</definedName>
    <definedName name="AABC" hidden="1">{"月例報告",#N/A,FALSE,"STB"}</definedName>
    <definedName name="ＡＢＣ" localSheetId="0" hidden="1">{"月例報告",#N/A,FALSE,"STB"}</definedName>
    <definedName name="ＡＢＣ" hidden="1">{"月例報告",#N/A,FALSE,"STB"}</definedName>
    <definedName name="ADD" localSheetId="0" hidden="1">{"月例報告",#N/A,FALSE,"STB"}</definedName>
    <definedName name="ADD" hidden="1">{"月例報告",#N/A,FALSE,"STB"}</definedName>
    <definedName name="ae" localSheetId="0" hidden="1">{"月例報告",#N/A,FALSE,"STB"}</definedName>
    <definedName name="ae" hidden="1">{"月例報告",#N/A,FALSE,"STB"}</definedName>
    <definedName name="af" localSheetId="0" hidden="1">{"'ＴＢＴＭ比較案'!$A$1:$I$30","'ＴＢＴＭ比較案'!$J$31:$K$32"}</definedName>
    <definedName name="af" hidden="1">{"'ＴＢＴＭ比較案'!$A$1:$I$30","'ＴＢＴＭ比較案'!$J$31:$K$32"}</definedName>
    <definedName name="ag" localSheetId="0" hidden="1">{"'ＴＢＴＭ比較案'!$A$1:$I$30","'ＴＢＴＭ比較案'!$J$31:$K$32"}</definedName>
    <definedName name="ag" hidden="1">{"'ＴＢＴＭ比較案'!$A$1:$I$30","'ＴＢＴＭ比較案'!$J$31:$K$32"}</definedName>
    <definedName name="ah" localSheetId="0" hidden="1">{"月例報告",#N/A,FALSE,"STB"}</definedName>
    <definedName name="ah" hidden="1">{"月例報告",#N/A,FALSE,"STB"}</definedName>
    <definedName name="ai" localSheetId="0" hidden="1">{"月例報告",#N/A,FALSE,"STB"}</definedName>
    <definedName name="ai" hidden="1">{"月例報告",#N/A,FALSE,"STB"}</definedName>
    <definedName name="aj" localSheetId="0" hidden="1">{"月例報告",#N/A,FALSE,"STB"}</definedName>
    <definedName name="aj" hidden="1">{"月例報告",#N/A,FALSE,"STB"}</definedName>
    <definedName name="ak" localSheetId="0" hidden="1">{"月例報告",#N/A,FALSE,"STB"}</definedName>
    <definedName name="ak" hidden="1">{"月例報告",#N/A,FALSE,"STB"}</definedName>
    <definedName name="al" localSheetId="0" hidden="1">{"月例報告",#N/A,FALSE,"STB"}</definedName>
    <definedName name="al" hidden="1">{"月例報告",#N/A,FALSE,"STB"}</definedName>
    <definedName name="am" localSheetId="0" hidden="1">{"月例報告",#N/A,FALSE,"STB"}</definedName>
    <definedName name="am" hidden="1">{"月例報告",#N/A,FALSE,"STB"}</definedName>
    <definedName name="an" localSheetId="0" hidden="1">{"月例報告",#N/A,FALSE,"STB"}</definedName>
    <definedName name="an" hidden="1">{"月例報告",#N/A,FALSE,"STB"}</definedName>
    <definedName name="ao" localSheetId="0" hidden="1">{"月例報告",#N/A,FALSE,"STB"}</definedName>
    <definedName name="ao" hidden="1">{"月例報告",#N/A,FALSE,"STB"}</definedName>
    <definedName name="ap" localSheetId="0" hidden="1">{"月例報告",#N/A,FALSE,"STB"}</definedName>
    <definedName name="ap" hidden="1">{"月例報告",#N/A,FALSE,"STB"}</definedName>
    <definedName name="aq" localSheetId="0" hidden="1">{"月例報告",#N/A,FALSE,"STB"}</definedName>
    <definedName name="aq" hidden="1">{"月例報告",#N/A,FALSE,"STB"}</definedName>
    <definedName name="ar" localSheetId="0" hidden="1">{"月例報告",#N/A,FALSE,"STB"}</definedName>
    <definedName name="ar" hidden="1">{"月例報告",#N/A,FALSE,"STB"}</definedName>
    <definedName name="as" localSheetId="0" hidden="1">{"月例報告",#N/A,FALSE,"STB"}</definedName>
    <definedName name="as" hidden="1">{"月例報告",#N/A,FALSE,"STB"}</definedName>
    <definedName name="asasa" localSheetId="0" hidden="1">{"月例報告",#N/A,FALSE,"STB"}</definedName>
    <definedName name="asasa" hidden="1">{"月例報告",#N/A,FALSE,"STB"}</definedName>
    <definedName name="asskoioi" localSheetId="0" hidden="1">{"月例報告",#N/A,FALSE,"STB"}</definedName>
    <definedName name="asskoioi" hidden="1">{"月例報告",#N/A,FALSE,"STB"}</definedName>
    <definedName name="at" localSheetId="0" hidden="1">{"月例報告",#N/A,FALSE,"STB"}</definedName>
    <definedName name="at" hidden="1">{"月例報告",#N/A,FALSE,"STB"}</definedName>
    <definedName name="au" localSheetId="0" hidden="1">{"月例報告",#N/A,FALSE,"STB"}</definedName>
    <definedName name="au" hidden="1">{"月例報告",#N/A,FALSE,"STB"}</definedName>
    <definedName name="av" localSheetId="0" hidden="1">{"月例報告",#N/A,FALSE,"STB"}</definedName>
    <definedName name="av" hidden="1">{"月例報告",#N/A,FALSE,"STB"}</definedName>
    <definedName name="aw" localSheetId="0" hidden="1">{"月例報告",#N/A,FALSE,"STB"}</definedName>
    <definedName name="aw" hidden="1">{"月例報告",#N/A,FALSE,"STB"}</definedName>
    <definedName name="ax" localSheetId="0" hidden="1">{"月例報告",#N/A,FALSE,"STB"}</definedName>
    <definedName name="ax" hidden="1">{"月例報告",#N/A,FALSE,"STB"}</definedName>
    <definedName name="ay" localSheetId="0" hidden="1">{"'ＴＢＴＭ比較案'!$A$1:$I$30","'ＴＢＴＭ比較案'!$J$31:$K$32"}</definedName>
    <definedName name="ay" hidden="1">{"'ＴＢＴＭ比較案'!$A$1:$I$30","'ＴＢＴＭ比較案'!$J$31:$K$32"}</definedName>
    <definedName name="az" localSheetId="0" hidden="1">{"'ＴＢＴＭ比較案'!$A$1:$I$30","'ＴＢＴＭ比較案'!$J$31:$K$32"}</definedName>
    <definedName name="az" hidden="1">{"'ＴＢＴＭ比較案'!$A$1:$I$30","'ＴＢＴＭ比較案'!$J$31:$K$32"}</definedName>
    <definedName name="ba" localSheetId="0" hidden="1">{"月例報告",#N/A,FALSE,"STB"}</definedName>
    <definedName name="ba" hidden="1">{"月例報告",#N/A,FALSE,"STB"}</definedName>
    <definedName name="bc" localSheetId="0" hidden="1">{"月例報告",#N/A,FALSE,"STB"}</definedName>
    <definedName name="bc" hidden="1">{"月例報告",#N/A,FALSE,"STB"}</definedName>
    <definedName name="bd" localSheetId="0" hidden="1">{"月例報告",#N/A,FALSE,"STB"}</definedName>
    <definedName name="bd" hidden="1">{"月例報告",#N/A,FALSE,"STB"}</definedName>
    <definedName name="be" localSheetId="0" hidden="1">{"月例報告",#N/A,FALSE,"STB"}</definedName>
    <definedName name="be" hidden="1">{"月例報告",#N/A,FALSE,"STB"}</definedName>
    <definedName name="bf" localSheetId="0" hidden="1">{"月例報告",#N/A,FALSE,"STB"}</definedName>
    <definedName name="bf" hidden="1">{"月例報告",#N/A,FALSE,"STB"}</definedName>
    <definedName name="bg" localSheetId="0" hidden="1">{"月例報告",#N/A,FALSE,"STB"}</definedName>
    <definedName name="bg" hidden="1">{"月例報告",#N/A,FALSE,"STB"}</definedName>
    <definedName name="bh" localSheetId="0" hidden="1">{"月例報告",#N/A,FALSE,"STB"}</definedName>
    <definedName name="bh" hidden="1">{"月例報告",#N/A,FALSE,"STB"}</definedName>
    <definedName name="bi" localSheetId="0" hidden="1">{"月例報告",#N/A,FALSE,"STB"}</definedName>
    <definedName name="bi" hidden="1">{"月例報告",#N/A,FALSE,"STB"}</definedName>
    <definedName name="bj" localSheetId="0" hidden="1">{"月例報告",#N/A,FALSE,"STB"}</definedName>
    <definedName name="bj" hidden="1">{"月例報告",#N/A,FALSE,"STB"}</definedName>
    <definedName name="bv" localSheetId="0" hidden="1">'[3]9811'!#REF!</definedName>
    <definedName name="bv" hidden="1">'[3]9811'!#REF!</definedName>
    <definedName name="bx" localSheetId="0" hidden="1">'[3]9811'!#REF!</definedName>
    <definedName name="bx" hidden="1">'[3]9811'!#REF!</definedName>
    <definedName name="ddd" localSheetId="0" hidden="1">{"月例報告",#N/A,FALSE,"STB"}</definedName>
    <definedName name="ddd" hidden="1">{"月例報告",#N/A,FALSE,"STB"}</definedName>
    <definedName name="DEF" localSheetId="0" hidden="1">{"月例報告",#N/A,FALSE,"STB"}</definedName>
    <definedName name="DEF" hidden="1">{"月例報告",#N/A,FALSE,"STB"}</definedName>
    <definedName name="DFDFDFFD" localSheetId="0" hidden="1">{"月例報告",#N/A,FALSE,"STB"}</definedName>
    <definedName name="DFDFDFFD" hidden="1">{"月例報告",#N/A,FALSE,"STB"}</definedName>
    <definedName name="DSADAF" localSheetId="0" hidden="1">{"月例報告",#N/A,FALSE,"STB"}</definedName>
    <definedName name="DSADAF" hidden="1">{"月例報告",#N/A,FALSE,"STB"}</definedName>
    <definedName name="EB" localSheetId="0" hidden="1">#REF!</definedName>
    <definedName name="EB" hidden="1">#REF!</definedName>
    <definedName name="eee" localSheetId="0" hidden="1">{"月例報告",#N/A,FALSE,"STB"}</definedName>
    <definedName name="eee" hidden="1">{"月例報告",#N/A,FALSE,"STB"}</definedName>
    <definedName name="EEEEE" localSheetId="0" hidden="1">{"月例報告",#N/A,FALSE,"STB"}</definedName>
    <definedName name="EEEEE" hidden="1">{"月例報告",#N/A,FALSE,"STB"}</definedName>
    <definedName name="ekrnge" localSheetId="0" hidden="1">{0,0,0,0}</definedName>
    <definedName name="ekrnge" hidden="1">{0,0,0,0}</definedName>
    <definedName name="eu" localSheetId="0" hidden="1">{"月例報告",#N/A,FALSE,"STB"}</definedName>
    <definedName name="eu" hidden="1">{"月例報告",#N/A,FALSE,"STB"}</definedName>
    <definedName name="ewrknme" localSheetId="0" hidden="1">{0,0,0,0}</definedName>
    <definedName name="ewrknme" hidden="1">{0,0,0,0}</definedName>
    <definedName name="ｆｆ" localSheetId="0" hidden="1">{#N/A,#N/A,TRUE,"４－１";#N/A,#N/A,TRUE,"３－６";#N/A,#N/A,TRUE,"３－５";#N/A,#N/A,TRUE,"３－４";#N/A,#N/A,TRUE,"３－３";#N/A,#N/A,TRUE,"３－２";#N/A,#N/A,TRUE,"３－１";#N/A,#N/A,TRUE,"２－８";#N/A,#N/A,TRUE,"２－７";#N/A,#N/A,TRUE,"２－６";#N/A,#N/A,TRUE,"２－５";#N/A,#N/A,TRUE,"２－４";#N/A,#N/A,TRUE,"２－３";#N/A,#N/A,TRUE,"２－２";#N/A,#N/A,TRUE,"２－１";#N/A,#N/A,TRUE,"１－１５";#N/A,#N/A,TRUE,"１－１４";#N/A,#N/A,TRUE,"１－１３";#N/A,#N/A,TRUE,"１－１２";#N/A,#N/A,TRUE,"１－１１";#N/A,#N/A,TRUE,"１－１０";#N/A,#N/A,TRUE,"１－９";#N/A,#N/A,TRUE,"１－８";#N/A,#N/A,TRUE,"１－７";#N/A,#N/A,TRUE,"１－６";#N/A,#N/A,TRUE,"１－５";#N/A,#N/A,TRUE,"１－４";#N/A,#N/A,TRUE,"１－３";#N/A,#N/A,TRUE,"１－２";#N/A,#N/A,TRUE,"１－１";#N/A,#N/A,TRUE,"帳票一覧表"}</definedName>
    <definedName name="ｆｆ" hidden="1">{#N/A,#N/A,TRUE,"４－１";#N/A,#N/A,TRUE,"３－６";#N/A,#N/A,TRUE,"３－５";#N/A,#N/A,TRUE,"３－４";#N/A,#N/A,TRUE,"３－３";#N/A,#N/A,TRUE,"３－２";#N/A,#N/A,TRUE,"３－１";#N/A,#N/A,TRUE,"２－８";#N/A,#N/A,TRUE,"２－７";#N/A,#N/A,TRUE,"２－６";#N/A,#N/A,TRUE,"２－５";#N/A,#N/A,TRUE,"２－４";#N/A,#N/A,TRUE,"２－３";#N/A,#N/A,TRUE,"２－２";#N/A,#N/A,TRUE,"２－１";#N/A,#N/A,TRUE,"１－１５";#N/A,#N/A,TRUE,"１－１４";#N/A,#N/A,TRUE,"１－１３";#N/A,#N/A,TRUE,"１－１２";#N/A,#N/A,TRUE,"１－１１";#N/A,#N/A,TRUE,"１－１０";#N/A,#N/A,TRUE,"１－９";#N/A,#N/A,TRUE,"１－８";#N/A,#N/A,TRUE,"１－７";#N/A,#N/A,TRUE,"１－６";#N/A,#N/A,TRUE,"１－５";#N/A,#N/A,TRUE,"１－４";#N/A,#N/A,TRUE,"１－３";#N/A,#N/A,TRUE,"１－２";#N/A,#N/A,TRUE,"１－１";#N/A,#N/A,TRUE,"帳票一覧表"}</definedName>
    <definedName name="FFFFF" localSheetId="0" hidden="1">{"月例報告",#N/A,FALSE,"STB"}</definedName>
    <definedName name="FFFFF" hidden="1">{"月例報告",#N/A,FALSE,"STB"}</definedName>
    <definedName name="ＦＦＦＦＦＦＦＦＦＦＦＦＦ" localSheetId="0" hidden="1">{"月例報告",#N/A,FALSE,"STB"}</definedName>
    <definedName name="ＦＦＦＦＦＦＦＦＦＦＦＦＦ" hidden="1">{"月例報告",#N/A,FALSE,"STB"}</definedName>
    <definedName name="frfr" localSheetId="0" hidden="1">{0,0,0,0}</definedName>
    <definedName name="frfr" hidden="1">{0,0,0,0}</definedName>
    <definedName name="frkf" localSheetId="0" hidden="1">{0,0,0,0}</definedName>
    <definedName name="frkf" hidden="1">{0,0,0,0}</definedName>
    <definedName name="frkme" hidden="1">#N/A</definedName>
    <definedName name="gg" localSheetId="0" hidden="1">{"月例報告",#N/A,FALSE,"STB"}</definedName>
    <definedName name="gg" hidden="1">{"月例報告",#N/A,FALSE,"STB"}</definedName>
    <definedName name="GGGGGGGGG" localSheetId="0" hidden="1">{"月例報告",#N/A,FALSE,"STB"}</definedName>
    <definedName name="GGGGGGGGG" hidden="1">{"月例報告",#N/A,FALSE,"STB"}</definedName>
    <definedName name="GWmessage" localSheetId="0" hidden="1">#REF!</definedName>
    <definedName name="GWmessage" hidden="1">#REF!</definedName>
    <definedName name="ＧＷメッセージ一覧" localSheetId="0" hidden="1">#REF!</definedName>
    <definedName name="ＧＷメッセージ一覧" hidden="1">#REF!</definedName>
    <definedName name="hhh" localSheetId="0" hidden="1">{"月例報告",#N/A,FALSE,"STB"}</definedName>
    <definedName name="hhh" hidden="1">{"月例報告",#N/A,FALSE,"STB"}</definedName>
    <definedName name="HTML_CodePage" hidden="1">932</definedName>
    <definedName name="HTML_Control" localSheetId="0" hidden="1">{"'ＴＢＴＭ比較案'!$A$1:$I$30","'ＴＢＴＭ比較案'!$J$31:$K$32"}</definedName>
    <definedName name="HTML_Control" hidden="1">{"'ＴＢＴＭ比較案'!$A$1:$I$30","'ＴＢＴＭ比較案'!$J$31:$K$32"}</definedName>
    <definedName name="HTML_Description" hidden="1">""</definedName>
    <definedName name="HTML_Email" hidden="1">""</definedName>
    <definedName name="HTML_Header" hidden="1">"ＴＢＴＭ比較案"</definedName>
    <definedName name="HTML_LastUpdate" hidden="1">"01/02/20"</definedName>
    <definedName name="HTML_LineAfter" hidden="1">FALSE</definedName>
    <definedName name="HTML_LineBefore" hidden="1">FALSE</definedName>
    <definedName name="HTML_Name" hidden="1">"F56145"</definedName>
    <definedName name="HTML_OBDlg2" hidden="1">TRUE</definedName>
    <definedName name="HTML_OBDlg4" hidden="1">TRUE</definedName>
    <definedName name="HTML_OS" hidden="1">0</definedName>
    <definedName name="HTML_PathFile" hidden="1">"D:\A\MyHTML.htm"</definedName>
    <definedName name="HTML_Title" hidden="1">"共同化再検討資料20001228"</definedName>
    <definedName name="huht" localSheetId="0" hidden="1">{"月例報告",#N/A,FALSE,"STB"}</definedName>
    <definedName name="huht" hidden="1">{"月例報告",#N/A,FALSE,"STB"}</definedName>
    <definedName name="hulft" localSheetId="0" hidden="1">{"月例報告",#N/A,FALSE,"STB"}</definedName>
    <definedName name="hulft" hidden="1">{"月例報告",#N/A,FALSE,"STB"}</definedName>
    <definedName name="ii" localSheetId="0" hidden="1">{"月例報告",#N/A,FALSE,"STB"}</definedName>
    <definedName name="ii" hidden="1">{"月例報告",#N/A,FALSE,"STB"}</definedName>
    <definedName name="iii" localSheetId="0" hidden="1">{"月例報告",#N/A,FALSE,"STB"}</definedName>
    <definedName name="iii" hidden="1">{"月例報告",#N/A,FALSE,"STB"}</definedName>
    <definedName name="kgene" localSheetId="0" hidden="1">#REF!</definedName>
    <definedName name="kgene" hidden="1">#REF!</definedName>
    <definedName name="kk" localSheetId="0" hidden="1">{"月例報告",#N/A,FALSE,"STB"}</definedName>
    <definedName name="kk" hidden="1">{"月例報告",#N/A,FALSE,"STB"}</definedName>
    <definedName name="KKKKKKDDD" localSheetId="0" hidden="1">{"'ＴＢＴＭ比較案'!$A$1:$I$30","'ＴＢＴＭ比較案'!$J$31:$K$32"}</definedName>
    <definedName name="KKKKKKDDD" hidden="1">{"'ＴＢＴＭ比較案'!$A$1:$I$30","'ＴＢＴＭ比較案'!$J$31:$K$32"}</definedName>
    <definedName name="kn" localSheetId="0" hidden="1">{0,0,0,0}</definedName>
    <definedName name="kn" hidden="1">{0,0,0,0}</definedName>
    <definedName name="LD" localSheetId="0" hidden="1">{0,#N/A,FALSE,0}</definedName>
    <definedName name="LD" hidden="1">{0,#N/A,FALSE,0}</definedName>
    <definedName name="lll" localSheetId="0" hidden="1">{"月例報告",#N/A,FALSE,"STB"}</definedName>
    <definedName name="lll" hidden="1">{"月例報告",#N/A,FALSE,"STB"}</definedName>
    <definedName name="ｍｍ" localSheetId="0" hidden="1">{"月例報告",#N/A,FALSE,"STB"}</definedName>
    <definedName name="ｍｍ" hidden="1">{"月例報告",#N/A,FALSE,"STB"}</definedName>
    <definedName name="mmm" localSheetId="0" hidden="1">{"'ＴＢＴＭ比較案'!$A$1:$I$30","'ＴＢＴＭ比較案'!$J$31:$K$32"}</definedName>
    <definedName name="mmm" hidden="1">{"'ＴＢＴＭ比較案'!$A$1:$I$30","'ＴＢＴＭ比較案'!$J$31:$K$32"}</definedName>
    <definedName name="nnn" localSheetId="0" hidden="1">{"月例報告",#N/A,FALSE,"STB"}</definedName>
    <definedName name="nnn" hidden="1">{"月例報告",#N/A,FALSE,"STB"}</definedName>
    <definedName name="NNNNNNNNNNN" localSheetId="0" hidden="1">{"月例報告",#N/A,FALSE,"STB"}</definedName>
    <definedName name="NNNNNNNNNNN" hidden="1">{"月例報告",#N/A,FALSE,"STB"}</definedName>
    <definedName name="p" localSheetId="0" hidden="1">{"月例報告",#N/A,FALSE,"STB"}</definedName>
    <definedName name="p" hidden="1">{"月例報告",#N/A,FALSE,"STB"}</definedName>
    <definedName name="P000" localSheetId="0" hidden="1">{"月例報告",#N/A,FALSE,"STB"}</definedName>
    <definedName name="P000" hidden="1">{"月例報告",#N/A,FALSE,"STB"}</definedName>
    <definedName name="Ｑ" localSheetId="0" hidden="1">{"月例報告",#N/A,FALSE,"STB"}</definedName>
    <definedName name="Ｑ" hidden="1">{"月例報告",#N/A,FALSE,"STB"}</definedName>
    <definedName name="rejngr" localSheetId="0" hidden="1">{0,0,0,0}</definedName>
    <definedName name="rejngr" hidden="1">{0,0,0,0}</definedName>
    <definedName name="ｒうぇｔｋｋｔ" localSheetId="0" hidden="1">{0,#N/A,FALSE,0}</definedName>
    <definedName name="ｒうぇｔｋｋｔ" hidden="1">{0,#N/A,FALSE,0}</definedName>
    <definedName name="ｒわｔｋｋ" localSheetId="0" hidden="1">{0,#N/A,FALSE,0}</definedName>
    <definedName name="ｒわｔｋｋ" hidden="1">{0,#N/A,FALSE,0}</definedName>
    <definedName name="saasdds" localSheetId="0" hidden="1">{"月例報告",#N/A,FALSE,"STB"}</definedName>
    <definedName name="saasdds" hidden="1">{"月例報告",#N/A,FALSE,"STB"}</definedName>
    <definedName name="SASASA" localSheetId="0" hidden="1">{"月例報告",#N/A,FALSE,"STB"}</definedName>
    <definedName name="SASASA" hidden="1">{"月例報告",#N/A,FALSE,"STB"}</definedName>
    <definedName name="sasasajjkk" localSheetId="0" hidden="1">{"月例報告",#N/A,FALSE,"STB"}</definedName>
    <definedName name="sasasajjkk" hidden="1">{"月例報告",#N/A,FALSE,"STB"}</definedName>
    <definedName name="sasasall" localSheetId="0" hidden="1">{"月例報告",#N/A,FALSE,"STB"}</definedName>
    <definedName name="sasasall" hidden="1">{"月例報告",#N/A,FALSE,"STB"}</definedName>
    <definedName name="sasooj" localSheetId="0" hidden="1">{"'ＴＢＴＭ比較案'!$A$1:$I$30","'ＴＢＴＭ比較案'!$J$31:$K$32"}</definedName>
    <definedName name="sasooj" hidden="1">{"'ＴＢＴＭ比較案'!$A$1:$I$30","'ＴＢＴＭ比較案'!$J$31:$K$32"}</definedName>
    <definedName name="SC" localSheetId="0" hidden="1">{0,#N/A,FALSE,0}</definedName>
    <definedName name="SC" hidden="1">{0,#N/A,FALSE,0}</definedName>
    <definedName name="SDSDS" localSheetId="0" hidden="1">{"月例報告",#N/A,FALSE,"STB"}</definedName>
    <definedName name="SDSDS" hidden="1">{"月例報告",#N/A,FALSE,"STB"}</definedName>
    <definedName name="SG" localSheetId="0" hidden="1">{0,#N/A,FALSE,0}</definedName>
    <definedName name="SG" hidden="1">{0,#N/A,FALSE,0}</definedName>
    <definedName name="sgsgsgs" localSheetId="0" hidden="1">{"月例報告",#N/A,FALSE,"STB"}</definedName>
    <definedName name="sgsgsgs" hidden="1">{"月例報告",#N/A,FALSE,"STB"}</definedName>
    <definedName name="ｓｓｓｓａｂｃ" localSheetId="0" hidden="1">{"月例報告",#N/A,FALSE,"STB"}</definedName>
    <definedName name="ｓｓｓｓａｂｃ" hidden="1">{"月例報告",#N/A,FALSE,"STB"}</definedName>
    <definedName name="tamama" localSheetId="0" hidden="1">{"月例報告",#N/A,FALSE,"STB"}</definedName>
    <definedName name="tamama" hidden="1">{"月例報告",#N/A,FALSE,"STB"}</definedName>
    <definedName name="tamama2" localSheetId="0" hidden="1">{"月例報告",#N/A,FALSE,"STB"}</definedName>
    <definedName name="tamama2" hidden="1">{"月例報告",#N/A,FALSE,"STB"}</definedName>
    <definedName name="tamama3" localSheetId="0" hidden="1">{"月例報告",#N/A,FALSE,"STB"}</definedName>
    <definedName name="tamama3" hidden="1">{"月例報告",#N/A,FALSE,"STB"}</definedName>
    <definedName name="ToDo" localSheetId="0" hidden="1">{"月例報告",#N/A,FALSE,"STB"}</definedName>
    <definedName name="ToDo" hidden="1">{"月例報告",#N/A,FALSE,"STB"}</definedName>
    <definedName name="u" localSheetId="0" hidden="1">{"月例報告",#N/A,FALSE,"STB"}</definedName>
    <definedName name="u" hidden="1">{"月例報告",#N/A,FALSE,"STB"}</definedName>
    <definedName name="ue" localSheetId="0" hidden="1">{"月例報告",#N/A,FALSE,"STB"}</definedName>
    <definedName name="ue" hidden="1">{"月例報告",#N/A,FALSE,"STB"}</definedName>
    <definedName name="uu" localSheetId="0" hidden="1">{"月例報告",#N/A,FALSE,"STB"}</definedName>
    <definedName name="uu" hidden="1">{"月例報告",#N/A,FALSE,"STB"}</definedName>
    <definedName name="v" localSheetId="0" hidden="1">{"月例報告",#N/A,FALSE,"STB"}</definedName>
    <definedName name="v" hidden="1">{"月例報告",#N/A,FALSE,"STB"}</definedName>
    <definedName name="ｖｖｂ" localSheetId="0" hidden="1">{"月例報告",#N/A,FALSE,"STB"}</definedName>
    <definedName name="ｖｖｂ" hidden="1">{"月例報告",#N/A,FALSE,"STB"}</definedName>
    <definedName name="w" localSheetId="0" hidden="1">{"月例報告",#N/A,FALSE,"STB"}</definedName>
    <definedName name="w" hidden="1">{"月例報告",#N/A,FALSE,"STB"}</definedName>
    <definedName name="ＷＥＥＷ" localSheetId="0" hidden="1">{"月例報告",#N/A,FALSE,"STB"}</definedName>
    <definedName name="ＷＥＥＷ" hidden="1">{"月例報告",#N/A,FALSE,"STB"}</definedName>
    <definedName name="WQWEWE" localSheetId="0" hidden="1">{"月例報告",#N/A,FALSE,"STB"}</definedName>
    <definedName name="WQWEWE" hidden="1">{"月例報告",#N/A,FALSE,"STB"}</definedName>
    <definedName name="wrn.10月29日作業中." localSheetId="0" hidden="1">{#N/A,#N/A,TRUE,"４－１";#N/A,#N/A,TRUE,"３－６";#N/A,#N/A,TRUE,"３－５";#N/A,#N/A,TRUE,"３－４";#N/A,#N/A,TRUE,"３－３";#N/A,#N/A,TRUE,"３－２";#N/A,#N/A,TRUE,"３－１";#N/A,#N/A,TRUE,"２－８";#N/A,#N/A,TRUE,"２－７";#N/A,#N/A,TRUE,"２－６";#N/A,#N/A,TRUE,"２－５";#N/A,#N/A,TRUE,"２－４";#N/A,#N/A,TRUE,"２－３";#N/A,#N/A,TRUE,"２－２";#N/A,#N/A,TRUE,"２－１";#N/A,#N/A,TRUE,"１－１５";#N/A,#N/A,TRUE,"１－１４";#N/A,#N/A,TRUE,"１－１３";#N/A,#N/A,TRUE,"１－１２";#N/A,#N/A,TRUE,"１－１１";#N/A,#N/A,TRUE,"１－１０";#N/A,#N/A,TRUE,"１－９";#N/A,#N/A,TRUE,"１－８";#N/A,#N/A,TRUE,"１－７";#N/A,#N/A,TRUE,"１－６";#N/A,#N/A,TRUE,"１－５";#N/A,#N/A,TRUE,"１－４";#N/A,#N/A,TRUE,"１－３";#N/A,#N/A,TRUE,"１－２";#N/A,#N/A,TRUE,"１－１";#N/A,#N/A,TRUE,"帳票一覧表"}</definedName>
    <definedName name="wrn.10月29日作業中." hidden="1">{#N/A,#N/A,TRUE,"４－１";#N/A,#N/A,TRUE,"３－６";#N/A,#N/A,TRUE,"３－５";#N/A,#N/A,TRUE,"３－４";#N/A,#N/A,TRUE,"３－３";#N/A,#N/A,TRUE,"３－２";#N/A,#N/A,TRUE,"３－１";#N/A,#N/A,TRUE,"２－８";#N/A,#N/A,TRUE,"２－７";#N/A,#N/A,TRUE,"２－６";#N/A,#N/A,TRUE,"２－５";#N/A,#N/A,TRUE,"２－４";#N/A,#N/A,TRUE,"２－３";#N/A,#N/A,TRUE,"２－２";#N/A,#N/A,TRUE,"２－１";#N/A,#N/A,TRUE,"１－１５";#N/A,#N/A,TRUE,"１－１４";#N/A,#N/A,TRUE,"１－１３";#N/A,#N/A,TRUE,"１－１２";#N/A,#N/A,TRUE,"１－１１";#N/A,#N/A,TRUE,"１－１０";#N/A,#N/A,TRUE,"１－９";#N/A,#N/A,TRUE,"１－８";#N/A,#N/A,TRUE,"１－７";#N/A,#N/A,TRUE,"１－６";#N/A,#N/A,TRUE,"１－５";#N/A,#N/A,TRUE,"１－４";#N/A,#N/A,TRUE,"１－３";#N/A,#N/A,TRUE,"１－２";#N/A,#N/A,TRUE,"１－１";#N/A,#N/A,TRUE,"帳票一覧表"}</definedName>
    <definedName name="wrn.月例報告." localSheetId="0" hidden="1">{"月例報告",#N/A,FALSE,"STB"}</definedName>
    <definedName name="wrn.月例報告." hidden="1">{"月例報告",#N/A,FALSE,"STB"}</definedName>
    <definedName name="www" localSheetId="0" hidden="1">{"月例報告",#N/A,FALSE,"STB"}</definedName>
    <definedName name="www" hidden="1">{"月例報告",#N/A,FALSE,"STB"}</definedName>
    <definedName name="ＸＸＸＸＸＸＸ" localSheetId="0" hidden="1">{"月例報告",#N/A,FALSE,"STB"}</definedName>
    <definedName name="ＸＸＸＸＸＸＸ" hidden="1">{"月例報告",#N/A,FALSE,"STB"}</definedName>
    <definedName name="XXXXXXXXXX" localSheetId="0" hidden="1">{"月例報告",#N/A,FALSE,"STB"}</definedName>
    <definedName name="XXXXXXXXXX" hidden="1">{"月例報告",#N/A,FALSE,"STB"}</definedName>
    <definedName name="ｘｙｚ" localSheetId="0" hidden="1">{"月例報告",#N/A,FALSE,"STB"}</definedName>
    <definedName name="ｘｙｚ" hidden="1">{"月例報告",#N/A,FALSE,"STB"}</definedName>
    <definedName name="y" localSheetId="0" hidden="1">{"月例報告",#N/A,FALSE,"STB"}</definedName>
    <definedName name="y" hidden="1">{"月例報告",#N/A,FALSE,"STB"}</definedName>
    <definedName name="yreyryr" localSheetId="0" hidden="1">{"月例報告",#N/A,FALSE,"STB"}</definedName>
    <definedName name="yreyryr" hidden="1">{"月例報告",#N/A,FALSE,"STB"}</definedName>
    <definedName name="yuuy" localSheetId="0" hidden="1">{"月例報告",#N/A,FALSE,"STB"}</definedName>
    <definedName name="yuuy" hidden="1">{"月例報告",#N/A,FALSE,"STB"}</definedName>
    <definedName name="yy" localSheetId="0" hidden="1">{"月例報告",#N/A,FALSE,"STB"}</definedName>
    <definedName name="yy" hidden="1">{"月例報告",#N/A,FALSE,"STB"}</definedName>
    <definedName name="ＹＹＹ" localSheetId="0" hidden="1">{"月例報告",#N/A,FALSE,"STB"}</definedName>
    <definedName name="ＹＹＹ" hidden="1">{"月例報告",#N/A,FALSE,"STB"}</definedName>
    <definedName name="z" localSheetId="0" hidden="1">{"月例報告",#N/A,FALSE,"STB"}</definedName>
    <definedName name="z" hidden="1">{"月例報告",#N/A,FALSE,"STB"}</definedName>
    <definedName name="ｚａｂｃ" localSheetId="0" hidden="1">{"月例報告",#N/A,FALSE,"STB"}</definedName>
    <definedName name="ｚａｂｃ" hidden="1">{"月例報告",#N/A,FALSE,"STB"}</definedName>
    <definedName name="ｚｚ" localSheetId="0" hidden="1">{#N/A,#N/A,TRUE,"４－１";#N/A,#N/A,TRUE,"３－６";#N/A,#N/A,TRUE,"３－５";#N/A,#N/A,TRUE,"３－４";#N/A,#N/A,TRUE,"３－３";#N/A,#N/A,TRUE,"３－２";#N/A,#N/A,TRUE,"３－１";#N/A,#N/A,TRUE,"２－８";#N/A,#N/A,TRUE,"２－７";#N/A,#N/A,TRUE,"２－６";#N/A,#N/A,TRUE,"２－５";#N/A,#N/A,TRUE,"２－４";#N/A,#N/A,TRUE,"２－３";#N/A,#N/A,TRUE,"２－２";#N/A,#N/A,TRUE,"２－１";#N/A,#N/A,TRUE,"１－１５";#N/A,#N/A,TRUE,"１－１４";#N/A,#N/A,TRUE,"１－１３";#N/A,#N/A,TRUE,"１－１２";#N/A,#N/A,TRUE,"１－１１";#N/A,#N/A,TRUE,"１－１０";#N/A,#N/A,TRUE,"１－９";#N/A,#N/A,TRUE,"１－８";#N/A,#N/A,TRUE,"１－７";#N/A,#N/A,TRUE,"１－６";#N/A,#N/A,TRUE,"１－５";#N/A,#N/A,TRUE,"１－４";#N/A,#N/A,TRUE,"１－３";#N/A,#N/A,TRUE,"１－２";#N/A,#N/A,TRUE,"１－１";#N/A,#N/A,TRUE,"帳票一覧表"}</definedName>
    <definedName name="ｚｚ" hidden="1">{#N/A,#N/A,TRUE,"４－１";#N/A,#N/A,TRUE,"３－６";#N/A,#N/A,TRUE,"３－５";#N/A,#N/A,TRUE,"３－４";#N/A,#N/A,TRUE,"３－３";#N/A,#N/A,TRUE,"３－２";#N/A,#N/A,TRUE,"３－１";#N/A,#N/A,TRUE,"２－８";#N/A,#N/A,TRUE,"２－７";#N/A,#N/A,TRUE,"２－６";#N/A,#N/A,TRUE,"２－５";#N/A,#N/A,TRUE,"２－４";#N/A,#N/A,TRUE,"２－３";#N/A,#N/A,TRUE,"２－２";#N/A,#N/A,TRUE,"２－１";#N/A,#N/A,TRUE,"１－１５";#N/A,#N/A,TRUE,"１－１４";#N/A,#N/A,TRUE,"１－１３";#N/A,#N/A,TRUE,"１－１２";#N/A,#N/A,TRUE,"１－１１";#N/A,#N/A,TRUE,"１－１０";#N/A,#N/A,TRUE,"１－９";#N/A,#N/A,TRUE,"１－８";#N/A,#N/A,TRUE,"１－７";#N/A,#N/A,TRUE,"１－６";#N/A,#N/A,TRUE,"１－５";#N/A,#N/A,TRUE,"１－４";#N/A,#N/A,TRUE,"１－３";#N/A,#N/A,TRUE,"１－２";#N/A,#N/A,TRUE,"１－１";#N/A,#N/A,TRUE,"帳票一覧表"}</definedName>
    <definedName name="ｚｚｚｚ" localSheetId="0" hidden="1">{"'ＴＢＴＭ比較案'!$A$1:$I$30","'ＴＢＴＭ比較案'!$J$31:$K$32"}</definedName>
    <definedName name="ｚｚｚｚ" hidden="1">{"'ＴＢＴＭ比較案'!$A$1:$I$30","'ＴＢＴＭ比較案'!$J$31:$K$32"}</definedName>
    <definedName name="あああああ" localSheetId="0" hidden="1">{"'ＴＢＴＭ比較案'!$A$1:$I$30","'ＴＢＴＭ比較案'!$J$31:$K$32"}</definedName>
    <definedName name="あああああ" hidden="1">{"'ＴＢＴＭ比較案'!$A$1:$I$30","'ＴＢＴＭ比較案'!$J$31:$K$32"}</definedName>
    <definedName name="ああああああ" localSheetId="0" hidden="1">{"月例報告",#N/A,FALSE,"STB"}</definedName>
    <definedName name="ああああああ" hidden="1">{"月例報告",#N/A,FALSE,"STB"}</definedName>
    <definedName name="いういうういうぇＷ" localSheetId="0" hidden="1">{"月例報告",#N/A,FALSE,"STB"}</definedName>
    <definedName name="いういうういうぇＷ" hidden="1">{"月例報告",#N/A,FALSE,"STB"}</definedName>
    <definedName name="えっうぇうぇ" localSheetId="0" hidden="1">{"月例報告",#N/A,FALSE,"STB"}</definedName>
    <definedName name="えっうぇうぇ" hidden="1">{"月例報告",#N/A,FALSE,"STB"}</definedName>
    <definedName name="きき" localSheetId="0" hidden="1">{"月例報告",#N/A,FALSE,"STB"}</definedName>
    <definedName name="きき" hidden="1">{"月例報告",#N/A,FALSE,"STB"}</definedName>
    <definedName name="く" localSheetId="0" hidden="1">{"月例報告",#N/A,FALSE,"STB"}</definedName>
    <definedName name="く" hidden="1">{"月例報告",#N/A,FALSE,"STB"}</definedName>
    <definedName name="サンプル" localSheetId="0" hidden="1">#REF!</definedName>
    <definedName name="サンプル" hidden="1">#REF!</definedName>
    <definedName name="タスクドキュメント１" localSheetId="0" hidden="1">#REF!</definedName>
    <definedName name="タスクドキュメント１" hidden="1">#REF!</definedName>
    <definedName name="れあｇっか" localSheetId="0" hidden="1">{0,#N/A,FALSE,0}</definedName>
    <definedName name="れあｇっか" hidden="1">{0,#N/A,FALSE,0}</definedName>
    <definedName name="安藤" localSheetId="0" hidden="1">#REF!</definedName>
    <definedName name="安藤" hidden="1">#REF!</definedName>
    <definedName name="関連表" localSheetId="0" hidden="1">#REF!</definedName>
    <definedName name="関連表" hidden="1">#REF!</definedName>
    <definedName name="商品１２" localSheetId="0" hidden="1">{"月例報告",#N/A,FALSE,"STB"}</definedName>
    <definedName name="商品１２" hidden="1">{"月例報告",#N/A,FALSE,"STB"}</definedName>
    <definedName name="束原" localSheetId="0" hidden="1">#REF!</definedName>
    <definedName name="束原" hidden="1">#REF!</definedName>
    <definedName name="代理貸２０" localSheetId="0" hidden="1">{"月例報告",#N/A,FALSE,"STB"}</definedName>
    <definedName name="代理貸２０" hidden="1">{"月例報告",#N/A,FALSE,"STB"}</definedName>
    <definedName name="通帳明細Ａ" localSheetId="0" hidden="1">{"月例報告",#N/A,FALSE,"STB"}</definedName>
    <definedName name="通帳明細Ａ" hidden="1">{"月例報告",#N/A,FALSE,"STB"}</definedName>
    <definedName name="本田" localSheetId="0" hidden="1">{"'ＴＢＴＭ比較案'!$A$1:$I$30","'ＴＢＴＭ比較案'!$J$31:$K$32"}</definedName>
    <definedName name="本田" hidden="1">{"'ＴＢＴＭ比較案'!$A$1:$I$30","'ＴＢＴＭ比較案'!$J$31:$K$32"}</definedName>
    <definedName name="無視" localSheetId="0" hidden="1">{"月例報告",#N/A,FALSE,"STB"}</definedName>
    <definedName name="無視" hidden="1">{"月例報告",#N/A,FALSE,"STB"}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T5" i="8"/>
  <c r="G6" i="8"/>
  <c r="T6" i="8"/>
  <c r="T7" i="8"/>
  <c r="T8" i="8"/>
  <c r="M12" i="8"/>
  <c r="Z12" i="8"/>
  <c r="M13" i="8"/>
  <c r="Z13" i="8"/>
  <c r="Z14" i="8"/>
  <c r="M19" i="8"/>
  <c r="Z19" i="8"/>
  <c r="M20" i="8"/>
  <c r="Z20" i="8"/>
  <c r="Z21" i="8"/>
  <c r="G25" i="8"/>
  <c r="M38" i="8" s="1"/>
  <c r="G38" i="8" s="1"/>
  <c r="T25" i="8"/>
  <c r="Z40" i="8" s="1"/>
  <c r="T40" i="8" s="1"/>
  <c r="G26" i="8"/>
  <c r="M39" i="8" s="1"/>
  <c r="G39" i="8" s="1"/>
  <c r="T26" i="8"/>
  <c r="Z41" i="8" s="1"/>
  <c r="U41" i="8" s="1"/>
  <c r="T27" i="8"/>
  <c r="Z42" i="8" s="1"/>
  <c r="T42" i="8" s="1"/>
  <c r="F32" i="8"/>
  <c r="G32" i="8"/>
  <c r="H32" i="8"/>
  <c r="I32" i="8"/>
  <c r="J32" i="8"/>
  <c r="S32" i="8"/>
  <c r="T32" i="8"/>
  <c r="U32" i="8"/>
  <c r="V32" i="8"/>
  <c r="W32" i="8"/>
  <c r="F33" i="8"/>
  <c r="G33" i="8"/>
  <c r="H33" i="8"/>
  <c r="I33" i="8"/>
  <c r="J33" i="8"/>
  <c r="S33" i="8"/>
  <c r="T33" i="8"/>
  <c r="U33" i="8"/>
  <c r="V33" i="8"/>
  <c r="W33" i="8"/>
  <c r="M34" i="8"/>
  <c r="G34" i="8" s="1"/>
  <c r="Z34" i="8"/>
  <c r="T34" i="8" s="1"/>
  <c r="M35" i="8"/>
  <c r="G35" i="8" s="1"/>
  <c r="Z35" i="8"/>
  <c r="T35" i="8" s="1"/>
  <c r="M36" i="8"/>
  <c r="G36" i="8" s="1"/>
  <c r="Z36" i="8"/>
  <c r="T36" i="8" s="1"/>
  <c r="M37" i="8"/>
  <c r="F37" i="8" s="1"/>
  <c r="Z37" i="8"/>
  <c r="T37" i="8" s="1"/>
  <c r="Z38" i="8"/>
  <c r="T38" i="8" s="1"/>
  <c r="Z39" i="8"/>
  <c r="T39" i="8" s="1"/>
  <c r="G37" i="8" l="1"/>
  <c r="H37" i="8" s="1"/>
  <c r="I37" i="8" s="1"/>
  <c r="J37" i="8" s="1"/>
  <c r="W41" i="8"/>
  <c r="J39" i="8"/>
  <c r="W34" i="8"/>
  <c r="U42" i="8"/>
  <c r="U40" i="8"/>
  <c r="H39" i="8"/>
  <c r="H38" i="8"/>
  <c r="U37" i="8"/>
  <c r="U36" i="8"/>
  <c r="H36" i="8"/>
  <c r="H35" i="8"/>
  <c r="U34" i="8"/>
  <c r="H34" i="8"/>
  <c r="T41" i="8"/>
  <c r="S42" i="8"/>
  <c r="S41" i="8"/>
  <c r="S40" i="8"/>
  <c r="S39" i="8"/>
  <c r="F39" i="8"/>
  <c r="S38" i="8"/>
  <c r="F38" i="8"/>
  <c r="S37" i="8"/>
  <c r="S36" i="8"/>
  <c r="F36" i="8"/>
  <c r="S35" i="8"/>
  <c r="F35" i="8"/>
  <c r="S34" i="8"/>
  <c r="F34" i="8"/>
  <c r="W40" i="8"/>
  <c r="W38" i="8"/>
  <c r="W37" i="8"/>
  <c r="J36" i="8"/>
  <c r="W35" i="8"/>
  <c r="J35" i="8"/>
  <c r="V42" i="8"/>
  <c r="V41" i="8"/>
  <c r="V40" i="8"/>
  <c r="V39" i="8"/>
  <c r="I39" i="8"/>
  <c r="V38" i="8"/>
  <c r="I38" i="8"/>
  <c r="V37" i="8"/>
  <c r="V36" i="8"/>
  <c r="I36" i="8"/>
  <c r="V35" i="8"/>
  <c r="I35" i="8"/>
  <c r="V34" i="8"/>
  <c r="I34" i="8"/>
  <c r="W42" i="8"/>
  <c r="W39" i="8"/>
  <c r="J38" i="8"/>
  <c r="W36" i="8"/>
  <c r="J34" i="8"/>
  <c r="U39" i="8"/>
  <c r="U38" i="8"/>
  <c r="U35" i="8"/>
</calcChain>
</file>

<file path=xl/sharedStrings.xml><?xml version="1.0" encoding="utf-8"?>
<sst xmlns="http://schemas.openxmlformats.org/spreadsheetml/2006/main" count="300" uniqueCount="148">
  <si>
    <t>xx</t>
    <phoneticPr fontId="47"/>
  </si>
  <si>
    <t>業務機能数</t>
    <rPh sb="0" eb="2">
      <t>ギョウム</t>
    </rPh>
    <rPh sb="2" eb="4">
      <t>キノウ</t>
    </rPh>
    <rPh sb="4" eb="5">
      <t>スウ</t>
    </rPh>
    <phoneticPr fontId="47"/>
  </si>
  <si>
    <t>バッチ処理件数</t>
    <rPh sb="3" eb="5">
      <t>ショリ</t>
    </rPh>
    <rPh sb="5" eb="7">
      <t>ケンスウ</t>
    </rPh>
    <phoneticPr fontId="47"/>
  </si>
  <si>
    <t>七十七銀行</t>
    <rPh sb="0" eb="3">
      <t>シチジュウシチ</t>
    </rPh>
    <rPh sb="3" eb="5">
      <t>ギンコウ</t>
    </rPh>
    <phoneticPr fontId="47"/>
  </si>
  <si>
    <t>北海道銀行</t>
    <rPh sb="0" eb="3">
      <t>ホッカイドウ</t>
    </rPh>
    <rPh sb="3" eb="5">
      <t>ギンコウ</t>
    </rPh>
    <phoneticPr fontId="47"/>
  </si>
  <si>
    <t>北陸銀行</t>
    <rPh sb="0" eb="2">
      <t>ホクリク</t>
    </rPh>
    <rPh sb="2" eb="4">
      <t>ギンコウ</t>
    </rPh>
    <phoneticPr fontId="47"/>
  </si>
  <si>
    <t>オンラインリクエスト件数</t>
    <rPh sb="10" eb="12">
      <t>ケンスウ</t>
    </rPh>
    <phoneticPr fontId="47"/>
  </si>
  <si>
    <t>東日本銀行</t>
    <rPh sb="0" eb="1">
      <t>ヒガシ</t>
    </rPh>
    <rPh sb="1" eb="3">
      <t>ニホン</t>
    </rPh>
    <rPh sb="3" eb="5">
      <t>ギンコウ</t>
    </rPh>
    <phoneticPr fontId="47"/>
  </si>
  <si>
    <t>横浜銀行</t>
    <rPh sb="0" eb="2">
      <t>ヨコハマ</t>
    </rPh>
    <rPh sb="2" eb="4">
      <t>ギンコウ</t>
    </rPh>
    <phoneticPr fontId="47"/>
  </si>
  <si>
    <t>ファイル連携データ量</t>
    <rPh sb="4" eb="6">
      <t>レンケイ</t>
    </rPh>
    <rPh sb="9" eb="10">
      <t>リョウ</t>
    </rPh>
    <phoneticPr fontId="47"/>
  </si>
  <si>
    <t>ＤＢデータ量(GB)</t>
    <rPh sb="5" eb="6">
      <t>リョウ</t>
    </rPh>
    <phoneticPr fontId="47"/>
  </si>
  <si>
    <t>同時アクセス数</t>
    <rPh sb="0" eb="2">
      <t>ドウジ</t>
    </rPh>
    <rPh sb="6" eb="7">
      <t>スウ</t>
    </rPh>
    <phoneticPr fontId="47"/>
  </si>
  <si>
    <t>ユーザ数</t>
    <rPh sb="3" eb="4">
      <t>スウ</t>
    </rPh>
    <phoneticPr fontId="47"/>
  </si>
  <si>
    <t>開始時</t>
    <rPh sb="0" eb="2">
      <t>カイシ</t>
    </rPh>
    <rPh sb="2" eb="3">
      <t>ジ</t>
    </rPh>
    <phoneticPr fontId="47"/>
  </si>
  <si>
    <t>１０年後</t>
    <rPh sb="2" eb="4">
      <t>ネンゴ</t>
    </rPh>
    <phoneticPr fontId="47"/>
  </si>
  <si>
    <t>７年後</t>
    <rPh sb="1" eb="3">
      <t>ネンゴ</t>
    </rPh>
    <phoneticPr fontId="47"/>
  </si>
  <si>
    <t>５年後</t>
    <rPh sb="1" eb="3">
      <t>ネンゴ</t>
    </rPh>
    <phoneticPr fontId="47"/>
  </si>
  <si>
    <t>３年後</t>
    <rPh sb="1" eb="3">
      <t>ネンゴ</t>
    </rPh>
    <phoneticPr fontId="47"/>
  </si>
  <si>
    <t>１年後</t>
    <rPh sb="1" eb="3">
      <t>ネンゴ</t>
    </rPh>
    <phoneticPr fontId="47"/>
  </si>
  <si>
    <t>業務量増大度</t>
    <rPh sb="0" eb="2">
      <t>ギョウム</t>
    </rPh>
    <rPh sb="2" eb="3">
      <t>リョウ</t>
    </rPh>
    <rPh sb="3" eb="5">
      <t>ゾウダイ</t>
    </rPh>
    <rPh sb="5" eb="6">
      <t>ド</t>
    </rPh>
    <phoneticPr fontId="47"/>
  </si>
  <si>
    <t>新システム</t>
    <rPh sb="0" eb="1">
      <t>シン</t>
    </rPh>
    <phoneticPr fontId="47"/>
  </si>
  <si>
    <t>現行ＹＧＳ</t>
    <rPh sb="0" eb="2">
      <t>ゲンコウ</t>
    </rPh>
    <phoneticPr fontId="47"/>
  </si>
  <si>
    <t>現行ＣＲＭ</t>
    <rPh sb="0" eb="2">
      <t>ゲンコウ</t>
    </rPh>
    <phoneticPr fontId="47"/>
  </si>
  <si>
    <t>オンラインリクエスト件数</t>
  </si>
  <si>
    <t>300
(計269)</t>
    <rPh sb="5" eb="6">
      <t>ケイ</t>
    </rPh>
    <phoneticPr fontId="47"/>
  </si>
  <si>
    <t>400
(計339)</t>
    <rPh sb="5" eb="6">
      <t>ケイ</t>
    </rPh>
    <phoneticPr fontId="47"/>
  </si>
  <si>
    <t>80
(計79)</t>
    <rPh sb="4" eb="5">
      <t>ケイ</t>
    </rPh>
    <phoneticPr fontId="47"/>
  </si>
  <si>
    <t>1,000
(計987)</t>
    <rPh sb="7" eb="8">
      <t>ケイ</t>
    </rPh>
    <phoneticPr fontId="47"/>
  </si>
  <si>
    <t>610
(計605)</t>
    <rPh sb="5" eb="6">
      <t>ケイ</t>
    </rPh>
    <phoneticPr fontId="47"/>
  </si>
  <si>
    <t>計算結果</t>
    <rPh sb="0" eb="2">
      <t>ケイサン</t>
    </rPh>
    <rPh sb="2" eb="4">
      <t>ケッカ</t>
    </rPh>
    <phoneticPr fontId="47"/>
  </si>
  <si>
    <t>配信</t>
    <rPh sb="0" eb="2">
      <t>ハイシン</t>
    </rPh>
    <phoneticPr fontId="47"/>
  </si>
  <si>
    <t>集信</t>
    <rPh sb="0" eb="2">
      <t>シュウシン</t>
    </rPh>
    <phoneticPr fontId="47"/>
  </si>
  <si>
    <t>(①+②)×③×④</t>
    <phoneticPr fontId="47"/>
  </si>
  <si>
    <t>④全体容量</t>
    <rPh sb="1" eb="3">
      <t>ゼンタイ</t>
    </rPh>
    <rPh sb="3" eb="5">
      <t>ヨウリョウ</t>
    </rPh>
    <phoneticPr fontId="47"/>
  </si>
  <si>
    <t>③増加率</t>
    <rPh sb="1" eb="3">
      <t>ゾウカ</t>
    </rPh>
    <rPh sb="3" eb="4">
      <t>リツ</t>
    </rPh>
    <phoneticPr fontId="47"/>
  </si>
  <si>
    <t>②現行ＹＧＳ</t>
    <phoneticPr fontId="47"/>
  </si>
  <si>
    <t>①現行ＣＲＭ</t>
    <phoneticPr fontId="47"/>
  </si>
  <si>
    <t>データ量 ＜ファイル連携＞</t>
  </si>
  <si>
    <t>1,300
(計1,297)</t>
    <rPh sb="7" eb="8">
      <t>ケイ</t>
    </rPh>
    <phoneticPr fontId="47"/>
  </si>
  <si>
    <t>1,300
(計1,227)</t>
    <rPh sb="7" eb="8">
      <t>ケイ</t>
    </rPh>
    <phoneticPr fontId="47"/>
  </si>
  <si>
    <t>500
(計455)</t>
    <rPh sb="5" eb="6">
      <t>ケイ</t>
    </rPh>
    <phoneticPr fontId="47"/>
  </si>
  <si>
    <t>2,300
(計2,291)</t>
    <rPh sb="7" eb="8">
      <t>ケイ</t>
    </rPh>
    <phoneticPr fontId="47"/>
  </si>
  <si>
    <t>3,700
(計3,618)</t>
    <rPh sb="7" eb="8">
      <t>ケイ</t>
    </rPh>
    <phoneticPr fontId="47"/>
  </si>
  <si>
    <t>①現行ＣＲＭ</t>
    <rPh sb="1" eb="3">
      <t>ゲンコウ</t>
    </rPh>
    <phoneticPr fontId="47"/>
  </si>
  <si>
    <t>データ量 ＜新システムＤＢ＞</t>
  </si>
  <si>
    <t>年率５％（約４年）</t>
    <rPh sb="0" eb="2">
      <t>ネンリツ</t>
    </rPh>
    <rPh sb="5" eb="6">
      <t>ヤク</t>
    </rPh>
    <rPh sb="7" eb="8">
      <t>ネン</t>
    </rPh>
    <phoneticPr fontId="47"/>
  </si>
  <si>
    <t>本システムの利用ユーザ数</t>
  </si>
  <si>
    <t>記載事項（補足内容）</t>
    <rPh sb="0" eb="2">
      <t>キサイ</t>
    </rPh>
    <rPh sb="2" eb="4">
      <t>ジコウ</t>
    </rPh>
    <rPh sb="5" eb="7">
      <t>ホソク</t>
    </rPh>
    <rPh sb="7" eb="9">
      <t>ナイヨウ</t>
    </rPh>
    <phoneticPr fontId="47"/>
  </si>
  <si>
    <t>記載事項（該当箇所）</t>
    <rPh sb="0" eb="2">
      <t>キサイ</t>
    </rPh>
    <rPh sb="2" eb="4">
      <t>ジコウ</t>
    </rPh>
    <rPh sb="5" eb="7">
      <t>ガイトウ</t>
    </rPh>
    <rPh sb="7" eb="9">
      <t>カショ</t>
    </rPh>
    <phoneticPr fontId="47"/>
  </si>
  <si>
    <t>2.3.1.1 通常時の業務量</t>
    <phoneticPr fontId="42"/>
  </si>
  <si>
    <t>2.3.1.2 業務量増大度</t>
    <phoneticPr fontId="42"/>
  </si>
  <si>
    <t>2.3.2.3 オンラインスループット</t>
    <phoneticPr fontId="42"/>
  </si>
  <si>
    <t>オンラインスループット</t>
    <phoneticPr fontId="47"/>
  </si>
  <si>
    <t>横浜銀行</t>
    <phoneticPr fontId="47"/>
  </si>
  <si>
    <t>通常時オンラインスループット</t>
    <rPh sb="0" eb="2">
      <t>ツウジョウ</t>
    </rPh>
    <rPh sb="2" eb="3">
      <t>ジ</t>
    </rPh>
    <phoneticPr fontId="47"/>
  </si>
  <si>
    <t>ピーク時オンラインスループット</t>
    <rPh sb="3" eb="4">
      <t>ジ</t>
    </rPh>
    <phoneticPr fontId="47"/>
  </si>
  <si>
    <t>現行CRM</t>
  </si>
  <si>
    <t>現行YGS</t>
  </si>
  <si>
    <t>新システム</t>
  </si>
  <si>
    <t>46TPS</t>
  </si>
  <si>
    <t>5.75TPS</t>
  </si>
  <si>
    <t>77TPS</t>
  </si>
  <si>
    <t>129.885TPS</t>
  </si>
  <si>
    <t>18TPS</t>
  </si>
  <si>
    <t>2.46TPS</t>
  </si>
  <si>
    <t>30.69TPS</t>
  </si>
  <si>
    <t>30TPS</t>
  </si>
  <si>
    <t>4.10TPS</t>
  </si>
  <si>
    <t>51.15TPS</t>
  </si>
  <si>
    <t>北陸銀行</t>
    <rPh sb="0" eb="2">
      <t>ホクリク</t>
    </rPh>
    <phoneticPr fontId="47"/>
  </si>
  <si>
    <t>6.51TPS</t>
    <phoneticPr fontId="42"/>
  </si>
  <si>
    <t>5.05TPS</t>
    <phoneticPr fontId="42"/>
  </si>
  <si>
    <t>3.42TPS</t>
    <phoneticPr fontId="42"/>
  </si>
  <si>
    <t>3.91TPS</t>
    <phoneticPr fontId="42"/>
  </si>
  <si>
    <t>3.03TPS</t>
    <phoneticPr fontId="42"/>
  </si>
  <si>
    <t>2.05TPS</t>
    <phoneticPr fontId="42"/>
  </si>
  <si>
    <t>9.59TPS</t>
    <phoneticPr fontId="42"/>
  </si>
  <si>
    <t>1年後</t>
    <rPh sb="1" eb="3">
      <t>ネンゴ</t>
    </rPh>
    <phoneticPr fontId="42"/>
  </si>
  <si>
    <t>3年後</t>
    <rPh sb="1" eb="3">
      <t>ネンゴ</t>
    </rPh>
    <phoneticPr fontId="42"/>
  </si>
  <si>
    <t>5年後</t>
    <rPh sb="1" eb="3">
      <t>ネンゴ</t>
    </rPh>
    <phoneticPr fontId="42"/>
  </si>
  <si>
    <t>7年後</t>
    <rPh sb="1" eb="3">
      <t>ネンゴ</t>
    </rPh>
    <phoneticPr fontId="42"/>
  </si>
  <si>
    <t>32.225TPS</t>
  </si>
  <si>
    <t>136.380TPS</t>
  </si>
  <si>
    <t>53.708TPS</t>
  </si>
  <si>
    <t>通常時</t>
    <rPh sb="0" eb="2">
      <t>ツウジョウ</t>
    </rPh>
    <rPh sb="2" eb="3">
      <t>ジ</t>
    </rPh>
    <phoneticPr fontId="42"/>
  </si>
  <si>
    <t>ピーク時</t>
    <rPh sb="3" eb="4">
      <t>ジ</t>
    </rPh>
    <phoneticPr fontId="42"/>
  </si>
  <si>
    <t>77.625TPS</t>
    <phoneticPr fontId="42"/>
  </si>
  <si>
    <t>ピーク時オンラインスループット</t>
    <phoneticPr fontId="47"/>
  </si>
  <si>
    <t>81.506TPS</t>
  </si>
  <si>
    <t>89.860TPS</t>
  </si>
  <si>
    <t>99.0714TPS</t>
  </si>
  <si>
    <t>109.226TPS</t>
  </si>
  <si>
    <t>126.443TPS</t>
  </si>
  <si>
    <t>35.528TPS</t>
  </si>
  <si>
    <t>39.169TPS</t>
  </si>
  <si>
    <t>43.184TPS</t>
  </si>
  <si>
    <t>49.991TPS</t>
  </si>
  <si>
    <t>150.358TPS</t>
  </si>
  <si>
    <t>165.770TPS</t>
  </si>
  <si>
    <t>182.761TPS</t>
  </si>
  <si>
    <t>211.569TPS</t>
  </si>
  <si>
    <t>59.213TPS</t>
  </si>
  <si>
    <t>65.282TPS</t>
  </si>
  <si>
    <t>71.973TPS</t>
  </si>
  <si>
    <t>83.318TPS</t>
  </si>
  <si>
    <t>58.133TPS</t>
    <phoneticPr fontId="42"/>
  </si>
  <si>
    <t>64.091TPS</t>
    <phoneticPr fontId="42"/>
  </si>
  <si>
    <t>70.661TPS</t>
    <phoneticPr fontId="42"/>
  </si>
  <si>
    <t>77.904TPS</t>
    <phoneticPr fontId="42"/>
  </si>
  <si>
    <t>90.183TPS</t>
    <phoneticPr fontId="42"/>
  </si>
  <si>
    <t>33.153TPS</t>
    <phoneticPr fontId="42"/>
  </si>
  <si>
    <t>36.552TPS</t>
    <phoneticPr fontId="42"/>
  </si>
  <si>
    <t>40.298TPS</t>
    <phoneticPr fontId="42"/>
  </si>
  <si>
    <t>44.429TPS</t>
    <phoneticPr fontId="42"/>
  </si>
  <si>
    <t>51.432TPS</t>
    <phoneticPr fontId="42"/>
  </si>
  <si>
    <t>41.028TPS</t>
    <phoneticPr fontId="42"/>
  </si>
  <si>
    <t>45.234TPS</t>
    <phoneticPr fontId="42"/>
  </si>
  <si>
    <t>49.870TPS</t>
    <phoneticPr fontId="42"/>
  </si>
  <si>
    <t>54.982TPS</t>
    <phoneticPr fontId="42"/>
  </si>
  <si>
    <t>63.649TPS</t>
    <phoneticPr fontId="42"/>
  </si>
  <si>
    <t>56.778TPS</t>
    <phoneticPr fontId="42"/>
  </si>
  <si>
    <t>62.598TPS</t>
    <phoneticPr fontId="42"/>
  </si>
  <si>
    <t>69.0149TPS</t>
    <phoneticPr fontId="42"/>
  </si>
  <si>
    <t>76.088TPS</t>
    <phoneticPr fontId="42"/>
  </si>
  <si>
    <t>88.082TPS</t>
    <phoneticPr fontId="42"/>
  </si>
  <si>
    <t>98.453TPS</t>
    <phoneticPr fontId="42"/>
  </si>
  <si>
    <t>108.544TPS</t>
    <phoneticPr fontId="42"/>
  </si>
  <si>
    <t>119.670TPS</t>
    <phoneticPr fontId="42"/>
  </si>
  <si>
    <t>131.936TPS</t>
    <phoneticPr fontId="42"/>
  </si>
  <si>
    <t>152.733TPS</t>
    <phoneticPr fontId="42"/>
  </si>
  <si>
    <t>68.386TPS</t>
    <phoneticPr fontId="42"/>
  </si>
  <si>
    <t>75.396TPS</t>
    <phoneticPr fontId="42"/>
  </si>
  <si>
    <t>83.124TPS</t>
    <phoneticPr fontId="42"/>
  </si>
  <si>
    <t>91.644TPS</t>
    <phoneticPr fontId="42"/>
  </si>
  <si>
    <t>106.089TPS</t>
    <phoneticPr fontId="42"/>
  </si>
  <si>
    <t>33TPS</t>
    <phoneticPr fontId="42"/>
  </si>
  <si>
    <t>55.365TPS</t>
    <phoneticPr fontId="42"/>
  </si>
  <si>
    <t>56TPS</t>
    <phoneticPr fontId="42"/>
  </si>
  <si>
    <t>93.765TPS</t>
    <phoneticPr fontId="42"/>
  </si>
  <si>
    <t>18TPS</t>
    <phoneticPr fontId="42"/>
  </si>
  <si>
    <t>31.575TPS</t>
    <phoneticPr fontId="42"/>
  </si>
  <si>
    <t>31TPS</t>
    <phoneticPr fontId="42"/>
  </si>
  <si>
    <t>54.075TPS</t>
    <phoneticPr fontId="42"/>
  </si>
  <si>
    <t>24TPS</t>
    <phoneticPr fontId="42"/>
  </si>
  <si>
    <t>39.075TPS</t>
    <phoneticPr fontId="42"/>
  </si>
  <si>
    <t>40TPS</t>
    <phoneticPr fontId="42"/>
  </si>
  <si>
    <t>65.130TPS</t>
    <phoneticPr fontId="42"/>
  </si>
  <si>
    <t>10年後</t>
    <rPh sb="2" eb="4">
      <t>ネンゴ</t>
    </rPh>
    <phoneticPr fontId="4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</si>
</sst>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00000"/>
    <numFmt numFmtId="179" formatCode="0;[Red]\-0"/>
    <numFmt numFmtId="180" formatCode="0.0_);[Red]\(0.0\)"/>
    <numFmt numFmtId="181" formatCode="&quot;¥&quot;#,##0.00;\-&quot;¥&quot;#,##0.00"/>
    <numFmt numFmtId="182" formatCode="_-* #,##0_-;\-* #,##0_-;_-* &quot;-&quot;_-;_-@_-"/>
    <numFmt numFmtId="183" formatCode="@&quot;／１８&quot;"/>
    <numFmt numFmtId="184" formatCode="#,##0&quot; &quot;;[Red]&quot;▲&quot;#,##0&quot; &quot;"/>
    <numFmt numFmtId="185" formatCode="&quot;¥&quot;#,##0;[Red]&quot;¥&quot;&quot;¥&quot;&quot;¥&quot;&quot;¥&quot;\-#,##0"/>
    <numFmt numFmtId="186" formatCode="&quot;¥&quot;#,##0.00;[Red]&quot;¥&quot;&quot;¥&quot;&quot;¥&quot;&quot;¥&quot;\-#,##0.00"/>
    <numFmt numFmtId="187" formatCode="&quot;$&quot;#,##0;\-&quot;$&quot;#,##0"/>
    <numFmt numFmtId="188" formatCode="_(* #,##0.0000_);_(* \(#,##0.0000\);_(* &quot;-&quot;??_);_(@_)"/>
    <numFmt numFmtId="189" formatCode="0.0%;[Red]\(0.0%\)"/>
    <numFmt numFmtId="190" formatCode="0%;[Red]\(0%\)"/>
    <numFmt numFmtId="191" formatCode="0.0%;\(0.0%\)"/>
    <numFmt numFmtId="192" formatCode="&quot;   &quot;@"/>
    <numFmt numFmtId="193" formatCode="_(* #,##0_);_(* \(#,##0\);_(* &quot;-&quot;_)"/>
    <numFmt numFmtId="194" formatCode="_(* #,##0,_);_(* \(#,##0,\);_(* &quot;-&quot;_)"/>
    <numFmt numFmtId="195" formatCode=";;;"/>
    <numFmt numFmtId="196" formatCode="#,##0.0;[Red]\-#,##0.0"/>
    <numFmt numFmtId="197" formatCode="0.0"/>
    <numFmt numFmtId="198" formatCode="#,##0.000;[Red]\-#,##0.000"/>
  </numFmts>
  <fonts count="50"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MS Serif"/>
      <family val="1"/>
    </font>
    <font>
      <sz val="8"/>
      <color indexed="8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2"/>
      <name val="Times New Roman"/>
      <family val="1"/>
    </font>
    <font>
      <sz val="8"/>
      <name val="ＭＳ ゴシック"/>
      <family val="3"/>
      <charset val="128"/>
    </font>
    <font>
      <sz val="10"/>
      <name val="ＭＳ ・団"/>
      <family val="3"/>
      <charset val="128"/>
    </font>
    <font>
      <sz val="10"/>
      <name val="中ゴシック体"/>
      <family val="3"/>
      <charset val="128"/>
    </font>
    <font>
      <sz val="9"/>
      <name val="ＭＳ Ｐ明朝"/>
      <family val="1"/>
      <charset val="128"/>
    </font>
    <font>
      <sz val="11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明朝"/>
      <family val="1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7">
    <xf numFmtId="0" fontId="0" fillId="0" borderId="0"/>
    <xf numFmtId="0" fontId="44" fillId="0" borderId="0">
      <alignment vertical="top"/>
    </xf>
    <xf numFmtId="0" fontId="3" fillId="0" borderId="1" applyNumberFormat="0" applyFont="0" applyFill="0" applyAlignment="0" applyProtection="0"/>
    <xf numFmtId="0" fontId="4" fillId="0" borderId="2"/>
    <xf numFmtId="180" fontId="5" fillId="0" borderId="0">
      <alignment horizontal="right"/>
      <protection locked="0"/>
    </xf>
    <xf numFmtId="0" fontId="6" fillId="0" borderId="0">
      <alignment horizontal="center" wrapText="1"/>
      <protection locked="0"/>
    </xf>
    <xf numFmtId="180" fontId="5" fillId="0" borderId="0">
      <alignment horizontal="right"/>
      <protection locked="0"/>
    </xf>
    <xf numFmtId="176" fontId="7" fillId="0" borderId="0" applyFill="0" applyBorder="0" applyAlignment="0"/>
    <xf numFmtId="189" fontId="8" fillId="0" borderId="0" applyFill="0" applyBorder="0" applyAlignment="0"/>
    <xf numFmtId="190" fontId="8" fillId="0" borderId="0" applyFill="0" applyBorder="0" applyAlignment="0"/>
    <xf numFmtId="191" fontId="8" fillId="0" borderId="0" applyFill="0" applyBorder="0" applyAlignment="0"/>
    <xf numFmtId="192" fontId="8" fillId="0" borderId="0" applyFill="0" applyBorder="0" applyAlignment="0"/>
    <xf numFmtId="187" fontId="8" fillId="0" borderId="0" applyFill="0" applyBorder="0" applyAlignment="0"/>
    <xf numFmtId="193" fontId="8" fillId="0" borderId="0" applyFill="0" applyBorder="0" applyAlignment="0"/>
    <xf numFmtId="189" fontId="8" fillId="0" borderId="0" applyFill="0" applyBorder="0" applyAlignment="0"/>
    <xf numFmtId="187" fontId="8" fillId="0" borderId="0" applyFont="0" applyFill="0" applyBorder="0" applyAlignment="0" applyProtection="0"/>
    <xf numFmtId="0" fontId="10" fillId="0" borderId="0" applyNumberFormat="0" applyAlignment="0">
      <alignment horizontal="left"/>
    </xf>
    <xf numFmtId="189" fontId="8" fillId="0" borderId="0" applyFont="0" applyFill="0" applyBorder="0" applyAlignment="0" applyProtection="0"/>
    <xf numFmtId="178" fontId="11" fillId="0" borderId="3">
      <alignment horizontal="left" vertical="top" wrapText="1"/>
      <protection locked="0"/>
    </xf>
    <xf numFmtId="14" fontId="7" fillId="0" borderId="0" applyFill="0" applyBorder="0" applyAlignment="0"/>
    <xf numFmtId="187" fontId="8" fillId="0" borderId="0" applyFill="0" applyBorder="0" applyAlignment="0"/>
    <xf numFmtId="189" fontId="8" fillId="0" borderId="0" applyFill="0" applyBorder="0" applyAlignment="0"/>
    <xf numFmtId="187" fontId="8" fillId="0" borderId="0" applyFill="0" applyBorder="0" applyAlignment="0"/>
    <xf numFmtId="193" fontId="8" fillId="0" borderId="0" applyFill="0" applyBorder="0" applyAlignment="0"/>
    <xf numFmtId="189" fontId="8" fillId="0" borderId="0" applyFill="0" applyBorder="0" applyAlignment="0"/>
    <xf numFmtId="0" fontId="12" fillId="0" borderId="0" applyNumberFormat="0" applyAlignment="0">
      <alignment horizontal="left"/>
    </xf>
    <xf numFmtId="0" fontId="13" fillId="0" borderId="0">
      <alignment horizontal="left"/>
    </xf>
    <xf numFmtId="0" fontId="14" fillId="0" borderId="0">
      <alignment vertical="center"/>
    </xf>
    <xf numFmtId="38" fontId="15" fillId="2" borderId="0" applyNumberFormat="0" applyBorder="0" applyAlignment="0" applyProtection="0"/>
    <xf numFmtId="0" fontId="16" fillId="0" borderId="4" applyNumberFormat="0" applyAlignment="0" applyProtection="0">
      <alignment horizontal="left" vertical="center"/>
    </xf>
    <xf numFmtId="0" fontId="16" fillId="0" borderId="5">
      <alignment horizontal="left" vertical="center"/>
    </xf>
    <xf numFmtId="0" fontId="17" fillId="0" borderId="6">
      <alignment horizontal="center"/>
    </xf>
    <xf numFmtId="0" fontId="17" fillId="0" borderId="0">
      <alignment horizontal="center"/>
    </xf>
    <xf numFmtId="0" fontId="18" fillId="0" borderId="0" applyBorder="0"/>
    <xf numFmtId="10" fontId="15" fillId="3" borderId="2" applyNumberFormat="0" applyBorder="0" applyAlignment="0" applyProtection="0"/>
    <xf numFmtId="0" fontId="44" fillId="0" borderId="0">
      <alignment vertical="top"/>
    </xf>
    <xf numFmtId="0" fontId="18" fillId="0" borderId="0"/>
    <xf numFmtId="187" fontId="8" fillId="0" borderId="0" applyFill="0" applyBorder="0" applyAlignment="0"/>
    <xf numFmtId="189" fontId="8" fillId="0" borderId="0" applyFill="0" applyBorder="0" applyAlignment="0"/>
    <xf numFmtId="187" fontId="8" fillId="0" borderId="0" applyFill="0" applyBorder="0" applyAlignment="0"/>
    <xf numFmtId="193" fontId="8" fillId="0" borderId="0" applyFill="0" applyBorder="0" applyAlignment="0"/>
    <xf numFmtId="189" fontId="8" fillId="0" borderId="0" applyFill="0" applyBorder="0" applyAlignment="0"/>
    <xf numFmtId="0" fontId="19" fillId="0" borderId="0" applyFill="0" applyBorder="0" applyProtection="0">
      <alignment horizontal="left" vertical="center" wrapText="1"/>
    </xf>
    <xf numFmtId="37" fontId="20" fillId="0" borderId="0"/>
    <xf numFmtId="177" fontId="21" fillId="0" borderId="0"/>
    <xf numFmtId="14" fontId="6" fillId="0" borderId="0">
      <alignment horizontal="center" wrapText="1"/>
      <protection locked="0"/>
    </xf>
    <xf numFmtId="192" fontId="8" fillId="0" borderId="0" applyFont="0" applyFill="0" applyBorder="0" applyAlignment="0" applyProtection="0"/>
    <xf numFmtId="188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87" fontId="8" fillId="0" borderId="0" applyFill="0" applyBorder="0" applyAlignment="0"/>
    <xf numFmtId="189" fontId="8" fillId="0" borderId="0" applyFill="0" applyBorder="0" applyAlignment="0"/>
    <xf numFmtId="187" fontId="8" fillId="0" borderId="0" applyFill="0" applyBorder="0" applyAlignment="0"/>
    <xf numFmtId="193" fontId="8" fillId="0" borderId="0" applyFill="0" applyBorder="0" applyAlignment="0"/>
    <xf numFmtId="189" fontId="8" fillId="0" borderId="0" applyFill="0" applyBorder="0" applyAlignment="0"/>
    <xf numFmtId="4" fontId="13" fillId="0" borderId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0" fontId="23" fillId="0" borderId="6">
      <alignment horizontal="center"/>
    </xf>
    <xf numFmtId="0" fontId="24" fillId="4" borderId="0" applyNumberFormat="0" applyFont="0" applyBorder="0" applyAlignment="0">
      <alignment horizontal="center"/>
    </xf>
    <xf numFmtId="4" fontId="25" fillId="0" borderId="0">
      <alignment horizontal="right"/>
    </xf>
    <xf numFmtId="30" fontId="26" fillId="0" borderId="0" applyNumberFormat="0" applyFill="0" applyBorder="0" applyAlignment="0" applyProtection="0">
      <alignment horizontal="left"/>
    </xf>
    <xf numFmtId="0" fontId="27" fillId="0" borderId="0">
      <alignment horizontal="left"/>
    </xf>
    <xf numFmtId="0" fontId="24" fillId="1" borderId="5" applyNumberFormat="0" applyFont="0" applyAlignment="0">
      <alignment horizontal="center"/>
    </xf>
    <xf numFmtId="0" fontId="28" fillId="0" borderId="0" applyNumberFormat="0" applyFill="0" applyBorder="0" applyAlignment="0">
      <alignment horizontal="center"/>
    </xf>
    <xf numFmtId="0" fontId="29" fillId="0" borderId="0"/>
    <xf numFmtId="40" fontId="30" fillId="0" borderId="0" applyBorder="0">
      <alignment horizontal="right"/>
    </xf>
    <xf numFmtId="49" fontId="7" fillId="0" borderId="0" applyFill="0" applyBorder="0" applyAlignment="0"/>
    <xf numFmtId="194" fontId="8" fillId="0" borderId="0" applyFill="0" applyBorder="0" applyAlignment="0"/>
    <xf numFmtId="195" fontId="8" fillId="0" borderId="0" applyFill="0" applyBorder="0" applyAlignment="0"/>
    <xf numFmtId="0" fontId="31" fillId="0" borderId="0">
      <alignment horizontal="center"/>
    </xf>
    <xf numFmtId="0" fontId="44" fillId="0" borderId="0">
      <alignment vertical="top"/>
    </xf>
    <xf numFmtId="0" fontId="32" fillId="0" borderId="0"/>
    <xf numFmtId="0" fontId="9" fillId="0" borderId="0"/>
    <xf numFmtId="0" fontId="32" fillId="0" borderId="0"/>
    <xf numFmtId="1" fontId="32" fillId="0" borderId="0" applyNumberFormat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2" fillId="0" borderId="7">
      <alignment horizontal="center" vertical="center"/>
    </xf>
    <xf numFmtId="183" fontId="43" fillId="0" borderId="7">
      <alignment horizontal="center" vertical="center"/>
    </xf>
    <xf numFmtId="0" fontId="37" fillId="0" borderId="0"/>
    <xf numFmtId="0" fontId="45" fillId="0" borderId="0">
      <alignment vertical="top"/>
    </xf>
    <xf numFmtId="0" fontId="4" fillId="0" borderId="8"/>
    <xf numFmtId="0" fontId="45" fillId="0" borderId="0">
      <alignment vertical="top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0" fontId="4" fillId="0" borderId="0" applyFont="0" applyFill="0" applyBorder="0" applyAlignment="0" applyProtection="0"/>
    <xf numFmtId="181" fontId="33" fillId="0" borderId="0">
      <alignment vertical="center"/>
    </xf>
    <xf numFmtId="182" fontId="33" fillId="0" borderId="0" applyFont="0" applyFill="0" applyBorder="0" applyProtection="0">
      <alignment vertical="center"/>
    </xf>
    <xf numFmtId="0" fontId="4" fillId="0" borderId="0"/>
    <xf numFmtId="184" fontId="4" fillId="0" borderId="0" applyFont="0" applyFill="0" applyBorder="0" applyProtection="0">
      <alignment vertical="center"/>
    </xf>
    <xf numFmtId="186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0" fontId="35" fillId="0" borderId="0"/>
    <xf numFmtId="0" fontId="36" fillId="0" borderId="0"/>
    <xf numFmtId="0" fontId="45" fillId="0" borderId="9" applyBorder="0">
      <alignment vertical="top"/>
    </xf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>
      <alignment vertical="center"/>
    </xf>
    <xf numFmtId="179" fontId="40" fillId="0" borderId="10" applyFont="0" applyFill="0" applyBorder="0" applyAlignment="0" applyProtection="0">
      <alignment horizontal="center"/>
    </xf>
    <xf numFmtId="0" fontId="41" fillId="0" borderId="0"/>
    <xf numFmtId="0" fontId="37" fillId="0" borderId="0"/>
    <xf numFmtId="0" fontId="4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48" fillId="0" borderId="0" xfId="105" applyFont="1">
      <alignment vertical="center"/>
    </xf>
    <xf numFmtId="0" fontId="49" fillId="0" borderId="0" xfId="105" applyFont="1">
      <alignment vertical="center"/>
    </xf>
    <xf numFmtId="0" fontId="49" fillId="6" borderId="2" xfId="105" applyFont="1" applyFill="1" applyBorder="1" applyAlignment="1">
      <alignment horizontal="center" vertical="center" shrinkToFit="1"/>
    </xf>
    <xf numFmtId="38" fontId="2" fillId="0" borderId="2" xfId="106" applyFont="1" applyBorder="1" applyAlignment="1">
      <alignment horizontal="right" vertical="center"/>
    </xf>
    <xf numFmtId="0" fontId="49" fillId="0" borderId="0" xfId="105" applyFont="1" applyBorder="1" applyAlignment="1">
      <alignment horizontal="center" vertical="center"/>
    </xf>
    <xf numFmtId="0" fontId="49" fillId="0" borderId="2" xfId="105" applyFont="1" applyBorder="1" applyAlignment="1">
      <alignment horizontal="center" vertical="center"/>
    </xf>
    <xf numFmtId="0" fontId="49" fillId="0" borderId="2" xfId="105" applyFont="1" applyBorder="1" applyAlignment="1">
      <alignment horizontal="center" vertical="center"/>
    </xf>
    <xf numFmtId="0" fontId="49" fillId="6" borderId="23" xfId="105" applyFont="1" applyFill="1" applyBorder="1" applyAlignment="1">
      <alignment horizontal="center" vertical="center" shrinkToFit="1"/>
    </xf>
    <xf numFmtId="0" fontId="49" fillId="6" borderId="24" xfId="105" applyFont="1" applyFill="1" applyBorder="1" applyAlignment="1">
      <alignment horizontal="center" vertical="center" shrinkToFit="1"/>
    </xf>
    <xf numFmtId="0" fontId="49" fillId="6" borderId="19" xfId="105" applyFont="1" applyFill="1" applyBorder="1" applyAlignment="1">
      <alignment horizontal="center" vertical="center" shrinkToFit="1"/>
    </xf>
    <xf numFmtId="0" fontId="49" fillId="6" borderId="20" xfId="105" applyFont="1" applyFill="1" applyBorder="1" applyAlignment="1">
      <alignment horizontal="center" vertical="center" shrinkToFit="1"/>
    </xf>
    <xf numFmtId="0" fontId="49" fillId="6" borderId="21" xfId="105" applyFont="1" applyFill="1" applyBorder="1" applyAlignment="1">
      <alignment horizontal="center" vertical="center" shrinkToFit="1"/>
    </xf>
    <xf numFmtId="0" fontId="49" fillId="6" borderId="22" xfId="105" applyFont="1" applyFill="1" applyBorder="1" applyAlignment="1">
      <alignment horizontal="center" vertical="center" shrinkToFit="1"/>
    </xf>
    <xf numFmtId="0" fontId="49" fillId="0" borderId="0" xfId="105" applyFont="1" applyAlignment="1">
      <alignment horizontal="left" vertical="center"/>
    </xf>
    <xf numFmtId="0" fontId="49" fillId="6" borderId="16" xfId="105" applyFont="1" applyFill="1" applyBorder="1" applyAlignment="1">
      <alignment horizontal="center" vertical="center"/>
    </xf>
    <xf numFmtId="0" fontId="49" fillId="6" borderId="2" xfId="105" applyFont="1" applyFill="1" applyBorder="1" applyAlignment="1">
      <alignment horizontal="center" vertical="center"/>
    </xf>
    <xf numFmtId="38" fontId="2" fillId="0" borderId="2" xfId="106" applyFont="1" applyBorder="1" applyAlignment="1">
      <alignment horizontal="center" vertical="center"/>
    </xf>
    <xf numFmtId="38" fontId="49" fillId="0" borderId="0" xfId="105" applyNumberFormat="1" applyFont="1">
      <alignment vertical="center"/>
    </xf>
    <xf numFmtId="38" fontId="2" fillId="0" borderId="0" xfId="106" applyFont="1" applyBorder="1" applyAlignment="1">
      <alignment horizontal="center" vertical="center"/>
    </xf>
    <xf numFmtId="38" fontId="49" fillId="0" borderId="2" xfId="106" applyFont="1" applyBorder="1" applyAlignment="1">
      <alignment horizontal="center" vertical="center"/>
    </xf>
    <xf numFmtId="0" fontId="49" fillId="0" borderId="0" xfId="105" applyFont="1" applyFill="1" applyBorder="1" applyAlignment="1">
      <alignment horizontal="left" vertical="center"/>
    </xf>
    <xf numFmtId="0" fontId="49" fillId="6" borderId="16" xfId="105" applyFont="1" applyFill="1" applyBorder="1" applyAlignment="1">
      <alignment horizontal="center" vertical="center" shrinkToFit="1"/>
    </xf>
    <xf numFmtId="0" fontId="49" fillId="5" borderId="2" xfId="105" applyFont="1" applyFill="1" applyBorder="1" applyAlignment="1">
      <alignment horizontal="center" vertical="center" shrinkToFit="1"/>
    </xf>
    <xf numFmtId="40" fontId="2" fillId="0" borderId="12" xfId="106" applyNumberFormat="1" applyFont="1" applyBorder="1" applyAlignment="1">
      <alignment horizontal="center" vertical="center"/>
    </xf>
    <xf numFmtId="38" fontId="2" fillId="0" borderId="12" xfId="106" applyNumberFormat="1" applyFont="1" applyBorder="1" applyAlignment="1">
      <alignment horizontal="center" vertical="center"/>
    </xf>
    <xf numFmtId="196" fontId="2" fillId="0" borderId="2" xfId="106" applyNumberFormat="1" applyFont="1" applyBorder="1" applyAlignment="1">
      <alignment horizontal="center" vertical="center" wrapText="1"/>
    </xf>
    <xf numFmtId="197" fontId="49" fillId="0" borderId="2" xfId="105" applyNumberFormat="1" applyFont="1" applyBorder="1">
      <alignment vertical="center"/>
    </xf>
    <xf numFmtId="40" fontId="2" fillId="0" borderId="2" xfId="106" applyNumberFormat="1" applyFont="1" applyBorder="1" applyAlignment="1">
      <alignment horizontal="center" vertical="center"/>
    </xf>
    <xf numFmtId="38" fontId="2" fillId="0" borderId="2" xfId="106" applyNumberFormat="1" applyFont="1" applyBorder="1" applyAlignment="1">
      <alignment horizontal="center" vertical="center"/>
    </xf>
    <xf numFmtId="40" fontId="2" fillId="0" borderId="11" xfId="106" applyNumberFormat="1" applyFont="1" applyBorder="1" applyAlignment="1">
      <alignment horizontal="center" vertical="center"/>
    </xf>
    <xf numFmtId="38" fontId="2" fillId="0" borderId="11" xfId="106" applyNumberFormat="1" applyFont="1" applyBorder="1" applyAlignment="1">
      <alignment horizontal="center" vertical="center"/>
    </xf>
    <xf numFmtId="0" fontId="49" fillId="6" borderId="17" xfId="105" applyFont="1" applyFill="1" applyBorder="1" applyAlignment="1">
      <alignment horizontal="center" vertical="center"/>
    </xf>
    <xf numFmtId="0" fontId="49" fillId="6" borderId="15" xfId="105" applyFont="1" applyFill="1" applyBorder="1" applyAlignment="1">
      <alignment horizontal="center" vertical="center" shrinkToFit="1"/>
    </xf>
    <xf numFmtId="0" fontId="49" fillId="6" borderId="5" xfId="105" applyFont="1" applyFill="1" applyBorder="1" applyAlignment="1">
      <alignment horizontal="center" vertical="center" shrinkToFit="1"/>
    </xf>
    <xf numFmtId="0" fontId="49" fillId="6" borderId="12" xfId="105" applyFont="1" applyFill="1" applyBorder="1" applyAlignment="1">
      <alignment horizontal="center" vertical="center" shrinkToFit="1"/>
    </xf>
    <xf numFmtId="0" fontId="49" fillId="6" borderId="14" xfId="105" applyFont="1" applyFill="1" applyBorder="1" applyAlignment="1">
      <alignment horizontal="center" vertical="center" shrinkToFit="1"/>
    </xf>
    <xf numFmtId="0" fontId="49" fillId="6" borderId="18" xfId="105" applyFont="1" applyFill="1" applyBorder="1" applyAlignment="1">
      <alignment horizontal="center" vertical="center"/>
    </xf>
    <xf numFmtId="0" fontId="49" fillId="6" borderId="11" xfId="105" applyFont="1" applyFill="1" applyBorder="1" applyAlignment="1">
      <alignment horizontal="center" vertical="center" shrinkToFit="1"/>
    </xf>
    <xf numFmtId="196" fontId="2" fillId="0" borderId="2" xfId="106" applyNumberFormat="1" applyFont="1" applyBorder="1" applyAlignment="1">
      <alignment horizontal="center" vertical="center"/>
    </xf>
    <xf numFmtId="0" fontId="49" fillId="6" borderId="16" xfId="105" applyFont="1" applyFill="1" applyBorder="1" applyAlignment="1">
      <alignment horizontal="center" vertical="center" shrinkToFit="1"/>
    </xf>
    <xf numFmtId="0" fontId="49" fillId="0" borderId="2" xfId="105" applyFont="1" applyBorder="1" applyAlignment="1">
      <alignment horizontal="center" vertical="center" wrapText="1"/>
    </xf>
    <xf numFmtId="196" fontId="2" fillId="0" borderId="2" xfId="106" applyNumberFormat="1" applyFont="1" applyBorder="1" applyAlignment="1">
      <alignment horizontal="right" vertical="center"/>
    </xf>
    <xf numFmtId="0" fontId="49" fillId="0" borderId="12" xfId="105" applyFont="1" applyBorder="1" applyAlignment="1">
      <alignment horizontal="center" vertical="center" wrapText="1"/>
    </xf>
    <xf numFmtId="0" fontId="49" fillId="0" borderId="13" xfId="105" applyFont="1" applyBorder="1" applyAlignment="1">
      <alignment horizontal="center" vertical="center" wrapText="1"/>
    </xf>
    <xf numFmtId="0" fontId="49" fillId="0" borderId="11" xfId="105" applyFont="1" applyBorder="1" applyAlignment="1">
      <alignment horizontal="center" vertical="center" wrapText="1"/>
    </xf>
    <xf numFmtId="198" fontId="2" fillId="0" borderId="0" xfId="106" applyNumberFormat="1" applyFont="1" applyBorder="1" applyAlignment="1">
      <alignment horizontal="right" vertical="center"/>
    </xf>
    <xf numFmtId="0" fontId="49" fillId="6" borderId="2" xfId="105" applyFont="1" applyFill="1" applyBorder="1" applyAlignment="1">
      <alignment horizontal="center" vertical="center" shrinkToFit="1"/>
    </xf>
    <xf numFmtId="198" fontId="2" fillId="0" borderId="2" xfId="106" applyNumberFormat="1" applyFont="1" applyBorder="1" applyAlignment="1">
      <alignment horizontal="right" vertical="center"/>
    </xf>
  </cellXfs>
  <cellStyles count="107">
    <cellStyle name="１" xfId="1"/>
    <cellStyle name="121" xfId="2"/>
    <cellStyle name="18BK" xfId="3"/>
    <cellStyle name="aaaaa" xfId="4"/>
    <cellStyle name="args.style" xfId="5"/>
    <cellStyle name="bbbb" xfId="6"/>
    <cellStyle name="Calc Currency (0)" xfId="7"/>
    <cellStyle name="Calc Currency (2)" xfId="8"/>
    <cellStyle name="Calc Percent (0)" xfId="9"/>
    <cellStyle name="Calc Percent (1)" xfId="10"/>
    <cellStyle name="Calc Percent (2)" xfId="11"/>
    <cellStyle name="Calc Units (0)" xfId="12"/>
    <cellStyle name="Calc Units (1)" xfId="13"/>
    <cellStyle name="Calc Units (2)" xfId="14"/>
    <cellStyle name="Comma [00]" xfId="15"/>
    <cellStyle name="Copied" xfId="16"/>
    <cellStyle name="Currency [00]" xfId="17"/>
    <cellStyle name="CustNum" xfId="18"/>
    <cellStyle name="Date Short" xfId="19"/>
    <cellStyle name="Enter Currency (0)" xfId="20"/>
    <cellStyle name="Enter Currency (2)" xfId="21"/>
    <cellStyle name="Enter Units (0)" xfId="22"/>
    <cellStyle name="Enter Units (1)" xfId="23"/>
    <cellStyle name="Enter Units (2)" xfId="24"/>
    <cellStyle name="Entered" xfId="25"/>
    <cellStyle name="entry" xfId="26"/>
    <cellStyle name="GBS Files" xfId="27"/>
    <cellStyle name="Grey" xfId="28"/>
    <cellStyle name="Header1" xfId="29"/>
    <cellStyle name="Header2" xfId="30"/>
    <cellStyle name="HEADINGS" xfId="31"/>
    <cellStyle name="HEADINGSTOP" xfId="32"/>
    <cellStyle name="IBM(401K)" xfId="33"/>
    <cellStyle name="Input [yellow]" xfId="34"/>
    <cellStyle name="IT計画書 (1)" xfId="35"/>
    <cellStyle name="J401K" xfId="36"/>
    <cellStyle name="Link Currency (0)" xfId="37"/>
    <cellStyle name="Link Currency (2)" xfId="38"/>
    <cellStyle name="Link Units (0)" xfId="39"/>
    <cellStyle name="Link Units (1)" xfId="40"/>
    <cellStyle name="Link Units (2)" xfId="41"/>
    <cellStyle name="NAME" xfId="42"/>
    <cellStyle name="no dec" xfId="43"/>
    <cellStyle name="Normal - Style1" xfId="44"/>
    <cellStyle name="per.style" xfId="45"/>
    <cellStyle name="Percent [0]" xfId="46"/>
    <cellStyle name="Percent [00]" xfId="47"/>
    <cellStyle name="Percent [2]" xfId="48"/>
    <cellStyle name="PrePop Currency (0)" xfId="49"/>
    <cellStyle name="PrePop Currency (2)" xfId="50"/>
    <cellStyle name="PrePop Units (0)" xfId="51"/>
    <cellStyle name="PrePop Units (1)" xfId="52"/>
    <cellStyle name="PrePop Units (2)" xfId="53"/>
    <cellStyle name="price" xfId="54"/>
    <cellStyle name="PSChar" xfId="55"/>
    <cellStyle name="PSHeading" xfId="56"/>
    <cellStyle name="regstoresfromspecstores" xfId="57"/>
    <cellStyle name="revised" xfId="58"/>
    <cellStyle name="RevList" xfId="59"/>
    <cellStyle name="section" xfId="60"/>
    <cellStyle name="SHADEDSTORES" xfId="61"/>
    <cellStyle name="specstores" xfId="62"/>
    <cellStyle name="subhead" xfId="63"/>
    <cellStyle name="Subtotal" xfId="64"/>
    <cellStyle name="Text Indent A" xfId="65"/>
    <cellStyle name="Text Indent B" xfId="66"/>
    <cellStyle name="Text Indent C" xfId="67"/>
    <cellStyle name="title" xfId="68"/>
    <cellStyle name="todo" xfId="69"/>
    <cellStyle name="ｳ｣ｹ訐laroux" xfId="70"/>
    <cellStyle name="ｳ｣ｹ訐PERSONAL" xfId="71"/>
    <cellStyle name="ｳ｣ｹ訐ﾓｲｼ" xfId="72"/>
    <cellStyle name="ｳ｣ｹ訐ﾗ､ﾂ昉・" xfId="73"/>
    <cellStyle name="ｻﾒ[0]_laroux" xfId="74"/>
    <cellStyle name="ｻﾒ_1000A UNIX" xfId="75"/>
    <cellStyle name="タイトル" xfId="104" builtinId="15" hidden="1"/>
    <cellStyle name="ﾇｧﾎｻ[0]_laroux" xfId="76"/>
    <cellStyle name="ﾇｧﾎｻ_laroux" xfId="77"/>
    <cellStyle name="ﾇｧﾎｻｷﾖｸ0]_PERSONAL" xfId="78"/>
    <cellStyle name="ﾇｧﾎｻｷﾖｸPERSONAL" xfId="79"/>
    <cellStyle name="ページ" xfId="80"/>
    <cellStyle name="ページ 2" xfId="81"/>
    <cellStyle name="・'_x000c_・・・V_x0001_ｳ_x0018_ﾘ0_x0007__x0001__x0001_" xfId="82"/>
    <cellStyle name="移行計画書" xfId="83"/>
    <cellStyle name="下点線" xfId="84"/>
    <cellStyle name="外部設計" xfId="85"/>
    <cellStyle name="桁蟻唇Ｆ [0.00]_laroux" xfId="86"/>
    <cellStyle name="桁蟻唇Ｆ_laroux" xfId="87"/>
    <cellStyle name="桁区切? [0.00]" xfId="88"/>
    <cellStyle name="桁区切り 2" xfId="106"/>
    <cellStyle name="少数１位" xfId="89"/>
    <cellStyle name="少数２位" xfId="90"/>
    <cellStyle name="常规_01_受付処理" xfId="91"/>
    <cellStyle name="整数値" xfId="92"/>
    <cellStyle name="脱浦 [0.00]_BSD-Academic" xfId="93"/>
    <cellStyle name="脱浦_BSD-Academic" xfId="94"/>
    <cellStyle name="中ゴ" xfId="95"/>
    <cellStyle name="標準" xfId="0" builtinId="0"/>
    <cellStyle name="標準 2" xfId="105"/>
    <cellStyle name="標準２" xfId="96"/>
    <cellStyle name="標準外部設計" xfId="97"/>
    <cellStyle name="標準仕様書" xfId="98"/>
    <cellStyle name="表旨巧・・ハイパーリンク" xfId="99"/>
    <cellStyle name="付表" xfId="100"/>
    <cellStyle name="本田" xfId="101"/>
    <cellStyle name="未定義" xfId="102"/>
    <cellStyle name="無人" xfId="10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pace.isid.co.jp\project01\Users\00107050\AppData\Local\Temp\Temp1_&#36913;&#27425;&#36914;&#25431;&#22577;&#21578;&#26360;_&#35506;&#38988;&#31649;&#29702;_20170111.zip\file:\S: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pace.isid.co.jp\project01\Users\00107050\AppData\Local\Temp\Temp1_&#36913;&#27425;&#36914;&#25431;&#22577;&#21578;&#26360;_&#35506;&#38988;&#31649;&#29702;_20170111.zip\file:\S:\&#36939;&#29992;&#31649;&#29702;\&#38556;&#22793;&#20250;&#35696;\&#21508;&#65409;&#65392;&#65425;&#12363;&#12425;&#12398;&#25552;&#20986;&#36039;&#26009;\DB2\2003_02_DB2&#20104;&#38450;&#20445;&#23432;APAR&#20869;&#234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pace.isid.co.jp\project01\Users\00107050\AppData\Local\Temp\Temp1_&#36913;&#27425;&#36914;&#25431;&#22577;&#21578;&#26360;_&#35506;&#38988;&#31649;&#29702;_20170111.zip\file:\T:\&#24179;&#25104;12&#24180;&#24230;&#19978;&#26399;\&#36890;&#36948;&#28155;&#20184;&#34920;\&#35413;&#203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  <sheetName val="リスト"/>
      <sheetName val="運用ルール（兼ドロップダウンリスト一覧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LM"/>
      <sheetName val="DB2"/>
      <sheetName val="DB2PM"/>
      <sheetName val="DB2(for ps)"/>
      <sheetName val="HOLD"/>
      <sheetName val="Sheet1"/>
      <sheetName val="運用ルール（兼ドロップダウンリスト一覧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3"/>
  <sheetViews>
    <sheetView tabSelected="1" zoomScaleNormal="100" workbookViewId="0"/>
  </sheetViews>
  <sheetFormatPr defaultColWidth="3" defaultRowHeight="13.5"/>
  <cols>
    <col min="1" max="3" width="3" style="1"/>
    <col min="4" max="11" width="13.28515625" style="1" customWidth="1"/>
    <col min="12" max="12" width="3" style="1"/>
    <col min="13" max="13" width="13.28515625" style="1" customWidth="1"/>
    <col min="14" max="14" width="14.140625" style="1" customWidth="1"/>
    <col min="15" max="16" width="3" style="1" customWidth="1"/>
    <col min="17" max="24" width="13.28515625" style="1" customWidth="1"/>
    <col min="25" max="25" width="3" style="1"/>
    <col min="26" max="59" width="13.28515625" style="1" customWidth="1"/>
    <col min="60" max="16384" width="3" style="1"/>
  </cols>
  <sheetData>
    <row r="1" spans="1:26" s="1" customFormat="1">
      <c r="B1" s="1" t="s">
        <v>48</v>
      </c>
      <c r="O1" s="1" t="s">
        <v>47</v>
      </c>
    </row>
    <row r="2" spans="1:26" s="1" customFormat="1">
      <c r="C2" s="2" t="s">
        <v>49</v>
      </c>
      <c r="P2" s="2" t="s">
        <v>49</v>
      </c>
    </row>
    <row r="3" spans="1:26" s="1" customFormat="1">
      <c r="A3" s="14"/>
      <c r="B3" s="14"/>
      <c r="D3" s="14" t="s">
        <v>46</v>
      </c>
      <c r="L3" s="14"/>
      <c r="Q3" s="14" t="s">
        <v>46</v>
      </c>
      <c r="Y3" s="14"/>
    </row>
    <row r="4" spans="1:26" s="1" customFormat="1">
      <c r="D4" s="15"/>
      <c r="E4" s="16" t="s">
        <v>22</v>
      </c>
      <c r="F4" s="16" t="s">
        <v>21</v>
      </c>
      <c r="G4" s="16" t="s">
        <v>20</v>
      </c>
      <c r="Q4" s="15"/>
      <c r="R4" s="16" t="s">
        <v>22</v>
      </c>
      <c r="S4" s="16" t="s">
        <v>21</v>
      </c>
      <c r="T4" s="16" t="s">
        <v>20</v>
      </c>
    </row>
    <row r="5" spans="1:26" s="1" customFormat="1" ht="24" customHeight="1">
      <c r="D5" s="6" t="s">
        <v>8</v>
      </c>
      <c r="E5" s="17">
        <v>5140</v>
      </c>
      <c r="F5" s="17">
        <v>6729</v>
      </c>
      <c r="G5" s="17">
        <f>MAX(E5:F5)</f>
        <v>6729</v>
      </c>
      <c r="J5" s="18"/>
      <c r="Q5" s="6" t="s">
        <v>5</v>
      </c>
      <c r="R5" s="17">
        <v>4332</v>
      </c>
      <c r="S5" s="17">
        <v>4033</v>
      </c>
      <c r="T5" s="17">
        <f>MAX(R5:S5)</f>
        <v>4332</v>
      </c>
    </row>
    <row r="6" spans="1:26" s="1" customFormat="1" ht="24" customHeight="1">
      <c r="D6" s="6" t="s">
        <v>7</v>
      </c>
      <c r="E6" s="17">
        <v>1239</v>
      </c>
      <c r="F6" s="17">
        <v>2501</v>
      </c>
      <c r="G6" s="17">
        <f>MAX(E6:F6)</f>
        <v>2501</v>
      </c>
      <c r="Q6" s="6" t="s">
        <v>4</v>
      </c>
      <c r="R6" s="17">
        <v>3118</v>
      </c>
      <c r="S6" s="17">
        <v>2154</v>
      </c>
      <c r="T6" s="17">
        <f>MAX(R6:S6)</f>
        <v>3118</v>
      </c>
    </row>
    <row r="7" spans="1:26" s="1" customFormat="1" ht="24" customHeight="1">
      <c r="D7" s="7" t="s">
        <v>45</v>
      </c>
      <c r="E7" s="7"/>
      <c r="F7" s="7"/>
      <c r="G7" s="17">
        <v>8142</v>
      </c>
      <c r="Q7" s="6" t="s">
        <v>3</v>
      </c>
      <c r="R7" s="17">
        <v>3359</v>
      </c>
      <c r="S7" s="17">
        <v>3527</v>
      </c>
      <c r="T7" s="17">
        <f>MAX(R7:S7)</f>
        <v>3527</v>
      </c>
    </row>
    <row r="8" spans="1:26" s="1" customFormat="1" ht="24" customHeight="1">
      <c r="D8" s="5"/>
      <c r="E8" s="5"/>
      <c r="F8" s="5"/>
      <c r="G8" s="19"/>
      <c r="Q8" s="7" t="s">
        <v>45</v>
      </c>
      <c r="R8" s="7"/>
      <c r="S8" s="7"/>
      <c r="T8" s="20">
        <f>G7</f>
        <v>8142</v>
      </c>
    </row>
    <row r="10" spans="1:26" s="1" customFormat="1">
      <c r="A10" s="21"/>
      <c r="B10" s="21"/>
      <c r="D10" s="21" t="s">
        <v>44</v>
      </c>
      <c r="L10" s="21"/>
      <c r="Q10" s="21" t="s">
        <v>44</v>
      </c>
      <c r="Y10" s="21"/>
    </row>
    <row r="11" spans="1:26" s="1" customFormat="1">
      <c r="D11" s="22"/>
      <c r="E11" s="3" t="s">
        <v>43</v>
      </c>
      <c r="F11" s="3" t="s">
        <v>35</v>
      </c>
      <c r="G11" s="3" t="s">
        <v>34</v>
      </c>
      <c r="H11" s="3" t="s">
        <v>33</v>
      </c>
      <c r="I11" s="3" t="s">
        <v>32</v>
      </c>
      <c r="M11" s="23" t="s">
        <v>29</v>
      </c>
      <c r="Q11" s="22"/>
      <c r="R11" s="3" t="s">
        <v>43</v>
      </c>
      <c r="S11" s="3" t="s">
        <v>35</v>
      </c>
      <c r="T11" s="3" t="s">
        <v>34</v>
      </c>
      <c r="U11" s="3" t="s">
        <v>33</v>
      </c>
      <c r="V11" s="3" t="s">
        <v>32</v>
      </c>
      <c r="Z11" s="23" t="s">
        <v>29</v>
      </c>
    </row>
    <row r="12" spans="1:26" s="1" customFormat="1" ht="24">
      <c r="D12" s="6" t="s">
        <v>8</v>
      </c>
      <c r="E12" s="17">
        <v>800</v>
      </c>
      <c r="F12" s="17">
        <v>550</v>
      </c>
      <c r="G12" s="24">
        <v>1.34</v>
      </c>
      <c r="H12" s="25">
        <v>2</v>
      </c>
      <c r="I12" s="26" t="s">
        <v>42</v>
      </c>
      <c r="M12" s="27">
        <f>(E12+F12)*$G$12*$H$12</f>
        <v>3618</v>
      </c>
      <c r="Q12" s="6" t="s">
        <v>5</v>
      </c>
      <c r="R12" s="17">
        <v>255</v>
      </c>
      <c r="S12" s="17">
        <v>600</v>
      </c>
      <c r="T12" s="28">
        <v>1.34</v>
      </c>
      <c r="U12" s="29">
        <v>2</v>
      </c>
      <c r="V12" s="26" t="s">
        <v>41</v>
      </c>
      <c r="Z12" s="27">
        <f>(R12+S12)*$T$12*$U$12</f>
        <v>2291.4</v>
      </c>
    </row>
    <row r="13" spans="1:26" s="1" customFormat="1" ht="24">
      <c r="D13" s="6" t="s">
        <v>7</v>
      </c>
      <c r="E13" s="17">
        <v>100</v>
      </c>
      <c r="F13" s="17">
        <v>70</v>
      </c>
      <c r="G13" s="30"/>
      <c r="H13" s="31"/>
      <c r="I13" s="26" t="s">
        <v>40</v>
      </c>
      <c r="M13" s="27">
        <f>(E13+F13)*$G$12*$H$12</f>
        <v>455.6</v>
      </c>
      <c r="Q13" s="6" t="s">
        <v>4</v>
      </c>
      <c r="R13" s="17">
        <v>188</v>
      </c>
      <c r="S13" s="17">
        <v>270</v>
      </c>
      <c r="T13" s="28"/>
      <c r="U13" s="29"/>
      <c r="V13" s="26" t="s">
        <v>39</v>
      </c>
      <c r="Z13" s="27">
        <f>(R13+S13)*$T$12*$U$12</f>
        <v>1227.44</v>
      </c>
    </row>
    <row r="14" spans="1:26" s="1" customFormat="1" ht="24">
      <c r="Q14" s="6" t="s">
        <v>3</v>
      </c>
      <c r="R14" s="17">
        <v>334</v>
      </c>
      <c r="S14" s="17">
        <v>150</v>
      </c>
      <c r="T14" s="28"/>
      <c r="U14" s="29"/>
      <c r="V14" s="26" t="s">
        <v>38</v>
      </c>
      <c r="Z14" s="27">
        <f>(R14+S14)*$T$12*$U$12</f>
        <v>1297.1200000000001</v>
      </c>
    </row>
    <row r="16" spans="1:26" s="1" customFormat="1">
      <c r="A16" s="21"/>
      <c r="B16" s="21"/>
      <c r="D16" s="21" t="s">
        <v>37</v>
      </c>
      <c r="L16" s="21"/>
      <c r="Q16" s="21" t="s">
        <v>37</v>
      </c>
      <c r="Y16" s="21"/>
    </row>
    <row r="17" spans="1:26" s="1" customFormat="1">
      <c r="A17" s="21"/>
      <c r="B17" s="21"/>
      <c r="C17" s="21"/>
      <c r="D17" s="32"/>
      <c r="E17" s="33" t="s">
        <v>36</v>
      </c>
      <c r="F17" s="34"/>
      <c r="G17" s="33" t="s">
        <v>35</v>
      </c>
      <c r="H17" s="34"/>
      <c r="I17" s="35" t="s">
        <v>34</v>
      </c>
      <c r="J17" s="35" t="s">
        <v>33</v>
      </c>
      <c r="K17" s="35" t="s">
        <v>32</v>
      </c>
      <c r="L17" s="21"/>
      <c r="P17" s="21"/>
      <c r="Q17" s="32"/>
      <c r="R17" s="33" t="s">
        <v>36</v>
      </c>
      <c r="S17" s="34"/>
      <c r="T17" s="33" t="s">
        <v>35</v>
      </c>
      <c r="U17" s="36"/>
      <c r="V17" s="35" t="s">
        <v>34</v>
      </c>
      <c r="W17" s="35" t="s">
        <v>33</v>
      </c>
      <c r="X17" s="35" t="s">
        <v>32</v>
      </c>
      <c r="Y17" s="21"/>
    </row>
    <row r="18" spans="1:26" s="1" customFormat="1">
      <c r="D18" s="37"/>
      <c r="E18" s="3" t="s">
        <v>31</v>
      </c>
      <c r="F18" s="3" t="s">
        <v>30</v>
      </c>
      <c r="G18" s="3" t="s">
        <v>31</v>
      </c>
      <c r="H18" s="3" t="s">
        <v>30</v>
      </c>
      <c r="I18" s="38"/>
      <c r="J18" s="38"/>
      <c r="K18" s="38"/>
      <c r="M18" s="23" t="s">
        <v>29</v>
      </c>
      <c r="Q18" s="37"/>
      <c r="R18" s="3" t="s">
        <v>31</v>
      </c>
      <c r="S18" s="3" t="s">
        <v>30</v>
      </c>
      <c r="T18" s="3" t="s">
        <v>31</v>
      </c>
      <c r="U18" s="3" t="s">
        <v>30</v>
      </c>
      <c r="V18" s="38"/>
      <c r="W18" s="38"/>
      <c r="X18" s="38"/>
      <c r="Z18" s="23" t="s">
        <v>29</v>
      </c>
    </row>
    <row r="19" spans="1:26" s="1" customFormat="1" ht="24">
      <c r="D19" s="6" t="s">
        <v>8</v>
      </c>
      <c r="E19" s="17">
        <v>83</v>
      </c>
      <c r="F19" s="17">
        <v>37</v>
      </c>
      <c r="G19" s="39">
        <v>6.9</v>
      </c>
      <c r="H19" s="39">
        <v>89.3</v>
      </c>
      <c r="I19" s="24">
        <v>1.4</v>
      </c>
      <c r="J19" s="25">
        <v>2</v>
      </c>
      <c r="K19" s="26" t="s">
        <v>28</v>
      </c>
      <c r="M19" s="39">
        <f>(E19+F19+G19+H19)*$I$19*$J$19</f>
        <v>605.3599999999999</v>
      </c>
      <c r="Q19" s="6" t="s">
        <v>5</v>
      </c>
      <c r="R19" s="17">
        <v>26</v>
      </c>
      <c r="S19" s="17">
        <v>7</v>
      </c>
      <c r="T19" s="39">
        <v>4.5</v>
      </c>
      <c r="U19" s="39">
        <v>315</v>
      </c>
      <c r="V19" s="28">
        <v>1.4</v>
      </c>
      <c r="W19" s="29">
        <v>2</v>
      </c>
      <c r="X19" s="26" t="s">
        <v>27</v>
      </c>
      <c r="Z19" s="27">
        <f>(R19+S19+T19+U19)*$I$19*$J$19</f>
        <v>986.99999999999989</v>
      </c>
    </row>
    <row r="20" spans="1:26" s="1" customFormat="1" ht="24">
      <c r="D20" s="6" t="s">
        <v>7</v>
      </c>
      <c r="E20" s="17">
        <v>10</v>
      </c>
      <c r="F20" s="39">
        <v>0.2</v>
      </c>
      <c r="G20" s="39">
        <v>0.7</v>
      </c>
      <c r="H20" s="39">
        <v>17.5</v>
      </c>
      <c r="I20" s="30"/>
      <c r="J20" s="31"/>
      <c r="K20" s="26" t="s">
        <v>26</v>
      </c>
      <c r="M20" s="39">
        <f>(E20+F20+G20+H20)*$I$19*$J$19</f>
        <v>79.52</v>
      </c>
      <c r="Q20" s="6" t="s">
        <v>4</v>
      </c>
      <c r="R20" s="17">
        <v>26</v>
      </c>
      <c r="S20" s="39">
        <v>3.3</v>
      </c>
      <c r="T20" s="39">
        <v>2.7</v>
      </c>
      <c r="U20" s="39">
        <v>89.1</v>
      </c>
      <c r="V20" s="28"/>
      <c r="W20" s="29"/>
      <c r="X20" s="26" t="s">
        <v>25</v>
      </c>
      <c r="Z20" s="27">
        <f>(R20+S20+T20+U20)*$I$19*$J$19</f>
        <v>339.08</v>
      </c>
    </row>
    <row r="21" spans="1:26" s="1" customFormat="1" ht="24">
      <c r="Q21" s="6" t="s">
        <v>3</v>
      </c>
      <c r="R21" s="17">
        <v>32</v>
      </c>
      <c r="S21" s="17">
        <v>33</v>
      </c>
      <c r="T21" s="39">
        <v>2.2999999999999998</v>
      </c>
      <c r="U21" s="39">
        <v>29</v>
      </c>
      <c r="V21" s="28"/>
      <c r="W21" s="29"/>
      <c r="X21" s="26" t="s">
        <v>24</v>
      </c>
      <c r="Z21" s="27">
        <f>(R21+S21+T21+U21)*$I$19*$J$19</f>
        <v>269.64</v>
      </c>
    </row>
    <row r="23" spans="1:26" s="1" customFormat="1">
      <c r="A23" s="21"/>
      <c r="B23" s="21"/>
      <c r="D23" s="21" t="s">
        <v>23</v>
      </c>
      <c r="L23" s="21"/>
      <c r="Q23" s="21" t="s">
        <v>23</v>
      </c>
      <c r="Y23" s="21"/>
    </row>
    <row r="24" spans="1:26" s="1" customFormat="1">
      <c r="D24" s="22"/>
      <c r="E24" s="3" t="s">
        <v>22</v>
      </c>
      <c r="F24" s="3" t="s">
        <v>21</v>
      </c>
      <c r="G24" s="3" t="s">
        <v>20</v>
      </c>
      <c r="Q24" s="22"/>
      <c r="R24" s="3" t="s">
        <v>22</v>
      </c>
      <c r="S24" s="3" t="s">
        <v>21</v>
      </c>
      <c r="T24" s="3" t="s">
        <v>20</v>
      </c>
    </row>
    <row r="25" spans="1:26" s="1" customFormat="1" ht="24" customHeight="1">
      <c r="D25" s="6" t="s">
        <v>8</v>
      </c>
      <c r="E25" s="4">
        <v>874591</v>
      </c>
      <c r="F25" s="4">
        <v>347528</v>
      </c>
      <c r="G25" s="4">
        <f>E25+F25</f>
        <v>1222119</v>
      </c>
      <c r="Q25" s="6" t="s">
        <v>5</v>
      </c>
      <c r="R25" s="4">
        <v>541075</v>
      </c>
      <c r="S25" s="4">
        <v>291704</v>
      </c>
      <c r="T25" s="4">
        <f>R25+S25</f>
        <v>832779</v>
      </c>
    </row>
    <row r="26" spans="1:26" s="1" customFormat="1" ht="24" customHeight="1">
      <c r="D26" s="6" t="s">
        <v>7</v>
      </c>
      <c r="E26" s="4">
        <v>159318</v>
      </c>
      <c r="F26" s="4">
        <v>149401</v>
      </c>
      <c r="G26" s="4">
        <f>E26+F26</f>
        <v>308719</v>
      </c>
      <c r="Q26" s="6" t="s">
        <v>4</v>
      </c>
      <c r="R26" s="4">
        <v>306391</v>
      </c>
      <c r="S26" s="4">
        <v>161013</v>
      </c>
      <c r="T26" s="4">
        <f>R26+S26</f>
        <v>467404</v>
      </c>
    </row>
    <row r="27" spans="1:26" s="1" customFormat="1" ht="24" customHeight="1">
      <c r="Q27" s="6" t="s">
        <v>3</v>
      </c>
      <c r="R27" s="4">
        <v>393227</v>
      </c>
      <c r="S27" s="4">
        <v>116601</v>
      </c>
      <c r="T27" s="4">
        <f>R27+S27</f>
        <v>509828</v>
      </c>
    </row>
    <row r="29" spans="1:26" s="1" customFormat="1">
      <c r="C29" s="2" t="s">
        <v>50</v>
      </c>
      <c r="P29" s="2" t="s">
        <v>50</v>
      </c>
    </row>
    <row r="30" spans="1:26" s="1" customFormat="1">
      <c r="D30" s="1" t="s">
        <v>19</v>
      </c>
      <c r="Q30" s="1" t="s">
        <v>19</v>
      </c>
    </row>
    <row r="31" spans="1:26" s="1" customFormat="1">
      <c r="D31" s="40"/>
      <c r="E31" s="40"/>
      <c r="F31" s="3" t="s">
        <v>18</v>
      </c>
      <c r="G31" s="3" t="s">
        <v>17</v>
      </c>
      <c r="H31" s="3" t="s">
        <v>16</v>
      </c>
      <c r="I31" s="3" t="s">
        <v>15</v>
      </c>
      <c r="J31" s="3" t="s">
        <v>14</v>
      </c>
      <c r="M31" s="23" t="s">
        <v>13</v>
      </c>
      <c r="Q31" s="40"/>
      <c r="R31" s="40"/>
      <c r="S31" s="3" t="s">
        <v>18</v>
      </c>
      <c r="T31" s="3" t="s">
        <v>17</v>
      </c>
      <c r="U31" s="3" t="s">
        <v>16</v>
      </c>
      <c r="V31" s="3" t="s">
        <v>15</v>
      </c>
      <c r="W31" s="3" t="s">
        <v>14</v>
      </c>
      <c r="Z31" s="23" t="s">
        <v>13</v>
      </c>
    </row>
    <row r="32" spans="1:26" s="1" customFormat="1" ht="24" customHeight="1">
      <c r="D32" s="7" t="s">
        <v>12</v>
      </c>
      <c r="E32" s="7"/>
      <c r="F32" s="4">
        <f>ROUNDDOWN(M32*1.05^1,0)</f>
        <v>8400</v>
      </c>
      <c r="G32" s="4">
        <f>ROUNDDOWN(M32*1.05^3,0)</f>
        <v>9261</v>
      </c>
      <c r="H32" s="4">
        <f>ROUNDDOWN(M32*1.05^5,0)</f>
        <v>10210</v>
      </c>
      <c r="I32" s="4">
        <f>ROUNDDOWN(M32*1.05^7,0)</f>
        <v>11256</v>
      </c>
      <c r="J32" s="4">
        <f>ROUNDDOWN(M32*1.05^10,0)</f>
        <v>13031</v>
      </c>
      <c r="M32" s="4">
        <v>8000</v>
      </c>
      <c r="Q32" s="7" t="s">
        <v>12</v>
      </c>
      <c r="R32" s="7"/>
      <c r="S32" s="4">
        <f t="shared" ref="S32:S39" si="0">ROUNDDOWN(Z32*1.05^1,0)</f>
        <v>8400</v>
      </c>
      <c r="T32" s="4">
        <f t="shared" ref="T32:T42" si="1">ROUNDDOWN(Z32*1.05^3,0)</f>
        <v>9261</v>
      </c>
      <c r="U32" s="4">
        <f t="shared" ref="U32:U42" si="2">ROUNDDOWN(Z32*1.05^5,0)</f>
        <v>10210</v>
      </c>
      <c r="V32" s="4">
        <f t="shared" ref="V32:V42" si="3">ROUNDDOWN(Z32*1.05^7,0)</f>
        <v>11256</v>
      </c>
      <c r="W32" s="4">
        <f t="shared" ref="W32:W42" si="4">ROUNDDOWN(Z32*1.05^10,0)</f>
        <v>13031</v>
      </c>
      <c r="Z32" s="4">
        <v>8000</v>
      </c>
    </row>
    <row r="33" spans="3:26" s="1" customFormat="1" ht="24" customHeight="1">
      <c r="D33" s="7" t="s">
        <v>11</v>
      </c>
      <c r="E33" s="7"/>
      <c r="F33" s="4">
        <f>ROUNDDOWN(M33*1.05^1,0)</f>
        <v>2362</v>
      </c>
      <c r="G33" s="4">
        <f>ROUNDDOWN(M33*1.05^3,0)</f>
        <v>2604</v>
      </c>
      <c r="H33" s="4">
        <f>ROUNDDOWN(M33*1.05^5,0)</f>
        <v>2871</v>
      </c>
      <c r="I33" s="4">
        <f>ROUNDDOWN(M33*1.05^7,0)</f>
        <v>3165</v>
      </c>
      <c r="J33" s="4">
        <f>ROUNDDOWN(M33*1.05^10,0)</f>
        <v>3665</v>
      </c>
      <c r="M33" s="4">
        <v>2250</v>
      </c>
      <c r="Q33" s="7" t="s">
        <v>11</v>
      </c>
      <c r="R33" s="7"/>
      <c r="S33" s="4">
        <f t="shared" si="0"/>
        <v>2362</v>
      </c>
      <c r="T33" s="4">
        <f t="shared" si="1"/>
        <v>2604</v>
      </c>
      <c r="U33" s="4">
        <f t="shared" si="2"/>
        <v>2871</v>
      </c>
      <c r="V33" s="4">
        <f t="shared" si="3"/>
        <v>3165</v>
      </c>
      <c r="W33" s="4">
        <f t="shared" si="4"/>
        <v>3665</v>
      </c>
      <c r="Z33" s="4">
        <v>2250</v>
      </c>
    </row>
    <row r="34" spans="3:26" s="1" customFormat="1" ht="24" customHeight="1">
      <c r="D34" s="41" t="s">
        <v>10</v>
      </c>
      <c r="E34" s="6" t="s">
        <v>8</v>
      </c>
      <c r="F34" s="4">
        <f>ROUNDDOWN(M34*1.05^1,0)</f>
        <v>1640</v>
      </c>
      <c r="G34" s="4">
        <f>ROUNDDOWN(M34*1.05^3,0)</f>
        <v>1809</v>
      </c>
      <c r="H34" s="4">
        <f>ROUNDDOWN(M34*1.05^5,0)</f>
        <v>1994</v>
      </c>
      <c r="I34" s="4">
        <f>ROUNDDOWN(M34*1.05^7,0)</f>
        <v>2199</v>
      </c>
      <c r="J34" s="4">
        <f>ROUNDDOWN(M34*1.05^10,0)</f>
        <v>2545</v>
      </c>
      <c r="M34" s="42">
        <f>SUM(E12:F12)*1.05^3</f>
        <v>1562.7937500000003</v>
      </c>
      <c r="Q34" s="43" t="s">
        <v>10</v>
      </c>
      <c r="R34" s="6" t="s">
        <v>5</v>
      </c>
      <c r="S34" s="4">
        <f t="shared" si="0"/>
        <v>1039</v>
      </c>
      <c r="T34" s="4">
        <f t="shared" si="1"/>
        <v>1145</v>
      </c>
      <c r="U34" s="4">
        <f t="shared" si="2"/>
        <v>1263</v>
      </c>
      <c r="V34" s="4">
        <f t="shared" si="3"/>
        <v>1392</v>
      </c>
      <c r="W34" s="4">
        <f t="shared" si="4"/>
        <v>1612</v>
      </c>
      <c r="Z34" s="42">
        <f>SUM(R12:S12)*1.05^3</f>
        <v>989.76937500000008</v>
      </c>
    </row>
    <row r="35" spans="3:26" s="1" customFormat="1" ht="24" customHeight="1">
      <c r="D35" s="41"/>
      <c r="E35" s="6" t="s">
        <v>7</v>
      </c>
      <c r="F35" s="4">
        <f>ROUNDDOWN(M35*1.05^1,0)</f>
        <v>206</v>
      </c>
      <c r="G35" s="4">
        <f>ROUNDDOWN(M35*1.05^3,0)</f>
        <v>227</v>
      </c>
      <c r="H35" s="4">
        <f>ROUNDDOWN(M35*1.05^5,0)</f>
        <v>251</v>
      </c>
      <c r="I35" s="4">
        <f>ROUNDDOWN(M35*1.05^7,0)</f>
        <v>276</v>
      </c>
      <c r="J35" s="4">
        <f>ROUNDDOWN(M35*1.05^10,0)</f>
        <v>320</v>
      </c>
      <c r="M35" s="42">
        <f>SUM(E13:F13)*1.05^3</f>
        <v>196.79625000000001</v>
      </c>
      <c r="Q35" s="44"/>
      <c r="R35" s="6" t="s">
        <v>4</v>
      </c>
      <c r="S35" s="4">
        <f t="shared" si="0"/>
        <v>556</v>
      </c>
      <c r="T35" s="4">
        <f t="shared" si="1"/>
        <v>613</v>
      </c>
      <c r="U35" s="4">
        <f t="shared" si="2"/>
        <v>676</v>
      </c>
      <c r="V35" s="4">
        <f t="shared" si="3"/>
        <v>746</v>
      </c>
      <c r="W35" s="4">
        <f t="shared" si="4"/>
        <v>863</v>
      </c>
      <c r="Z35" s="42">
        <f>SUM(R13:S13)*1.05^3</f>
        <v>530.19225000000006</v>
      </c>
    </row>
    <row r="36" spans="3:26" s="1" customFormat="1" ht="24" customHeight="1">
      <c r="D36" s="41" t="s">
        <v>9</v>
      </c>
      <c r="E36" s="6" t="s">
        <v>8</v>
      </c>
      <c r="F36" s="4">
        <f>ROUNDDOWN(M36*1.05^1,0)</f>
        <v>262</v>
      </c>
      <c r="G36" s="4">
        <f>ROUNDDOWN(M36*1.05^3,0)</f>
        <v>289</v>
      </c>
      <c r="H36" s="4">
        <f>ROUNDDOWN(M36*1.05^5,0)</f>
        <v>319</v>
      </c>
      <c r="I36" s="4">
        <f>ROUNDDOWN(M36*1.05^7,0)</f>
        <v>352</v>
      </c>
      <c r="J36" s="4">
        <f>ROUNDDOWN(M36*1.05^10,0)</f>
        <v>407</v>
      </c>
      <c r="M36" s="42">
        <f>SUM(E19:H19)*1.05^3</f>
        <v>250.278525</v>
      </c>
      <c r="Q36" s="45"/>
      <c r="R36" s="6" t="s">
        <v>3</v>
      </c>
      <c r="S36" s="4">
        <f t="shared" si="0"/>
        <v>588</v>
      </c>
      <c r="T36" s="4">
        <f t="shared" si="1"/>
        <v>648</v>
      </c>
      <c r="U36" s="4">
        <f t="shared" si="2"/>
        <v>715</v>
      </c>
      <c r="V36" s="4">
        <f t="shared" si="3"/>
        <v>788</v>
      </c>
      <c r="W36" s="4">
        <f t="shared" si="4"/>
        <v>912</v>
      </c>
      <c r="Z36" s="42">
        <f>SUM(R14:S14)*1.05^3</f>
        <v>560.29050000000007</v>
      </c>
    </row>
    <row r="37" spans="3:26" s="1" customFormat="1" ht="24" customHeight="1">
      <c r="D37" s="41"/>
      <c r="E37" s="6" t="s">
        <v>7</v>
      </c>
      <c r="F37" s="4">
        <f>ROUND(M37*1.05^1,0)</f>
        <v>35</v>
      </c>
      <c r="G37" s="4">
        <f>ROUND(F37*1.05^2,0)</f>
        <v>39</v>
      </c>
      <c r="H37" s="4">
        <f>ROUND(G37*1.05^2,0)</f>
        <v>43</v>
      </c>
      <c r="I37" s="4">
        <f>ROUND(H37*1.05^2,0)</f>
        <v>47</v>
      </c>
      <c r="J37" s="4">
        <f>ROUNDUP(I37*1.05^3,0)</f>
        <v>55</v>
      </c>
      <c r="M37" s="42">
        <f>ROUNDUP(SUM(E20:H20)*1.05^3,0)</f>
        <v>33</v>
      </c>
      <c r="Q37" s="43" t="s">
        <v>9</v>
      </c>
      <c r="R37" s="6" t="s">
        <v>5</v>
      </c>
      <c r="S37" s="4">
        <f t="shared" si="0"/>
        <v>428</v>
      </c>
      <c r="T37" s="4">
        <f t="shared" si="1"/>
        <v>472</v>
      </c>
      <c r="U37" s="4">
        <f t="shared" si="2"/>
        <v>520</v>
      </c>
      <c r="V37" s="4">
        <f t="shared" si="3"/>
        <v>574</v>
      </c>
      <c r="W37" s="4">
        <f t="shared" si="4"/>
        <v>664</v>
      </c>
      <c r="Z37" s="42">
        <f>SUM(R19:U19)*1.05^3</f>
        <v>408.06281250000006</v>
      </c>
    </row>
    <row r="38" spans="3:26" s="1" customFormat="1" ht="24" customHeight="1">
      <c r="D38" s="41" t="s">
        <v>6</v>
      </c>
      <c r="E38" s="6" t="s">
        <v>8</v>
      </c>
      <c r="F38" s="4">
        <f>(ROUNDDOWN(M38*1.05^1,0))</f>
        <v>1283</v>
      </c>
      <c r="G38" s="4">
        <f>ROUNDDOWN(M38*1.05^3,0)</f>
        <v>1414</v>
      </c>
      <c r="H38" s="4">
        <f>ROUNDDOWN(M38*1.05^5,0)</f>
        <v>1559</v>
      </c>
      <c r="I38" s="4">
        <f>ROUNDDOWN(M38*1.05^7,0)</f>
        <v>1719</v>
      </c>
      <c r="J38" s="4">
        <f>ROUNDDOWN(M38*1.05^10,0)</f>
        <v>1990</v>
      </c>
      <c r="M38" s="4">
        <f>G25/1000</f>
        <v>1222.1189999999999</v>
      </c>
      <c r="Q38" s="44"/>
      <c r="R38" s="6" t="s">
        <v>4</v>
      </c>
      <c r="S38" s="4">
        <f t="shared" si="0"/>
        <v>147</v>
      </c>
      <c r="T38" s="4">
        <f t="shared" si="1"/>
        <v>162</v>
      </c>
      <c r="U38" s="4">
        <f t="shared" si="2"/>
        <v>178</v>
      </c>
      <c r="V38" s="4">
        <f t="shared" si="3"/>
        <v>197</v>
      </c>
      <c r="W38" s="4">
        <f t="shared" si="4"/>
        <v>228</v>
      </c>
      <c r="Z38" s="42">
        <f>SUM(R20:U20)*1.05^3</f>
        <v>140.1883875</v>
      </c>
    </row>
    <row r="39" spans="3:26" s="1" customFormat="1" ht="24" customHeight="1">
      <c r="D39" s="41"/>
      <c r="E39" s="6" t="s">
        <v>7</v>
      </c>
      <c r="F39" s="4">
        <f>(ROUNDDOWN(M39*1.05^1,0))</f>
        <v>323</v>
      </c>
      <c r="G39" s="4">
        <f>ROUNDDOWN(M39*1.05^3,0)</f>
        <v>356</v>
      </c>
      <c r="H39" s="4">
        <f>ROUNDDOWN(M39*1.05^5,0)</f>
        <v>393</v>
      </c>
      <c r="I39" s="4">
        <f>ROUNDDOWN(M39*1.05^7,0)</f>
        <v>433</v>
      </c>
      <c r="J39" s="4">
        <f>ROUNDDOWN(M39*1.05^10,0)</f>
        <v>501</v>
      </c>
      <c r="M39" s="4">
        <f>ROUNDDOWN(G26/1000,0)</f>
        <v>308</v>
      </c>
      <c r="Q39" s="45"/>
      <c r="R39" s="6" t="s">
        <v>3</v>
      </c>
      <c r="S39" s="4">
        <f t="shared" si="0"/>
        <v>117</v>
      </c>
      <c r="T39" s="4">
        <f t="shared" si="1"/>
        <v>129</v>
      </c>
      <c r="U39" s="4">
        <f t="shared" si="2"/>
        <v>142</v>
      </c>
      <c r="V39" s="4">
        <f t="shared" si="3"/>
        <v>156</v>
      </c>
      <c r="W39" s="4">
        <f t="shared" si="4"/>
        <v>181</v>
      </c>
      <c r="Z39" s="42">
        <f>SUM(R21:U21)*1.05^3</f>
        <v>111.47928750000001</v>
      </c>
    </row>
    <row r="40" spans="3:26" s="1" customFormat="1" ht="24" customHeight="1">
      <c r="D40" s="7" t="s">
        <v>2</v>
      </c>
      <c r="E40" s="7"/>
      <c r="F40" s="4" t="s">
        <v>0</v>
      </c>
      <c r="G40" s="4" t="s">
        <v>0</v>
      </c>
      <c r="H40" s="4" t="s">
        <v>0</v>
      </c>
      <c r="I40" s="4" t="s">
        <v>0</v>
      </c>
      <c r="J40" s="4" t="s">
        <v>0</v>
      </c>
      <c r="M40" s="4" t="s">
        <v>0</v>
      </c>
      <c r="Q40" s="43" t="s">
        <v>6</v>
      </c>
      <c r="R40" s="6" t="s">
        <v>5</v>
      </c>
      <c r="S40" s="4">
        <f>(ROUNDDOWN(Z40*1.05^1,0))</f>
        <v>874</v>
      </c>
      <c r="T40" s="4">
        <f t="shared" si="1"/>
        <v>964</v>
      </c>
      <c r="U40" s="4">
        <f t="shared" si="2"/>
        <v>1062</v>
      </c>
      <c r="V40" s="4">
        <f t="shared" si="3"/>
        <v>1171</v>
      </c>
      <c r="W40" s="4">
        <f t="shared" si="4"/>
        <v>1356</v>
      </c>
      <c r="Z40" s="4">
        <f>T25/1000</f>
        <v>832.779</v>
      </c>
    </row>
    <row r="41" spans="3:26" s="1" customFormat="1" ht="24" customHeight="1">
      <c r="D41" s="7" t="s">
        <v>1</v>
      </c>
      <c r="E41" s="7"/>
      <c r="F41" s="4" t="s">
        <v>0</v>
      </c>
      <c r="G41" s="4" t="s">
        <v>0</v>
      </c>
      <c r="H41" s="4" t="s">
        <v>0</v>
      </c>
      <c r="I41" s="4" t="s">
        <v>0</v>
      </c>
      <c r="J41" s="4" t="s">
        <v>0</v>
      </c>
      <c r="M41" s="4" t="s">
        <v>0</v>
      </c>
      <c r="Q41" s="44"/>
      <c r="R41" s="6" t="s">
        <v>4</v>
      </c>
      <c r="S41" s="4">
        <f>(ROUNDDOWN(Z41*1.05^1,0))</f>
        <v>490</v>
      </c>
      <c r="T41" s="4">
        <f t="shared" si="1"/>
        <v>541</v>
      </c>
      <c r="U41" s="4">
        <f t="shared" si="2"/>
        <v>596</v>
      </c>
      <c r="V41" s="4">
        <f t="shared" si="3"/>
        <v>657</v>
      </c>
      <c r="W41" s="4">
        <f t="shared" si="4"/>
        <v>761</v>
      </c>
      <c r="Z41" s="4">
        <f>T26/1000</f>
        <v>467.404</v>
      </c>
    </row>
    <row r="42" spans="3:26" s="1" customFormat="1" ht="24" customHeight="1">
      <c r="Q42" s="45"/>
      <c r="R42" s="6" t="s">
        <v>3</v>
      </c>
      <c r="S42" s="4">
        <f>(ROUNDDOWN(Z42*1.05^1,0))</f>
        <v>535</v>
      </c>
      <c r="T42" s="4">
        <f t="shared" si="1"/>
        <v>590</v>
      </c>
      <c r="U42" s="4">
        <f t="shared" si="2"/>
        <v>650</v>
      </c>
      <c r="V42" s="4">
        <f t="shared" si="3"/>
        <v>717</v>
      </c>
      <c r="W42" s="4">
        <f t="shared" si="4"/>
        <v>830</v>
      </c>
      <c r="Z42" s="4">
        <f>T27/1000</f>
        <v>509.82799999999997</v>
      </c>
    </row>
    <row r="43" spans="3:26" s="1" customFormat="1" ht="24" customHeight="1">
      <c r="Q43" s="7" t="s">
        <v>2</v>
      </c>
      <c r="R43" s="7"/>
      <c r="S43" s="4" t="s">
        <v>0</v>
      </c>
      <c r="T43" s="4" t="s">
        <v>0</v>
      </c>
      <c r="U43" s="4" t="s">
        <v>0</v>
      </c>
      <c r="V43" s="4" t="s">
        <v>0</v>
      </c>
      <c r="W43" s="4" t="s">
        <v>0</v>
      </c>
      <c r="Z43" s="4" t="s">
        <v>0</v>
      </c>
    </row>
    <row r="44" spans="3:26" s="1" customFormat="1" ht="24" customHeight="1">
      <c r="Q44" s="7" t="s">
        <v>1</v>
      </c>
      <c r="R44" s="7"/>
      <c r="S44" s="4" t="s">
        <v>0</v>
      </c>
      <c r="T44" s="4" t="s">
        <v>0</v>
      </c>
      <c r="U44" s="4" t="s">
        <v>0</v>
      </c>
      <c r="V44" s="4" t="s">
        <v>0</v>
      </c>
      <c r="W44" s="4" t="s">
        <v>0</v>
      </c>
      <c r="Z44" s="4" t="s">
        <v>0</v>
      </c>
    </row>
    <row r="46" spans="3:26" s="1" customFormat="1">
      <c r="C46" s="2" t="s">
        <v>51</v>
      </c>
      <c r="P46" s="2" t="s">
        <v>51</v>
      </c>
      <c r="Q46" s="2"/>
      <c r="R46" s="2"/>
      <c r="S46" s="2"/>
      <c r="T46" s="2"/>
      <c r="U46" s="2"/>
      <c r="V46" s="2"/>
      <c r="W46" s="2"/>
      <c r="X46" s="2"/>
    </row>
    <row r="47" spans="3:26" s="1" customFormat="1">
      <c r="D47" s="2" t="s">
        <v>52</v>
      </c>
      <c r="P47" s="2"/>
      <c r="Q47" s="2" t="s">
        <v>52</v>
      </c>
      <c r="R47" s="2"/>
      <c r="S47" s="2"/>
      <c r="T47" s="2"/>
      <c r="U47" s="2"/>
      <c r="V47" s="2"/>
      <c r="W47" s="2"/>
      <c r="X47" s="2"/>
    </row>
    <row r="48" spans="3:26" s="1" customFormat="1">
      <c r="D48" s="10"/>
      <c r="E48" s="11"/>
      <c r="F48" s="8" t="s">
        <v>54</v>
      </c>
      <c r="G48" s="9"/>
      <c r="H48" s="9"/>
      <c r="I48" s="8" t="s">
        <v>55</v>
      </c>
      <c r="J48" s="9"/>
      <c r="K48" s="9"/>
      <c r="P48" s="2"/>
      <c r="Q48" s="10"/>
      <c r="R48" s="11"/>
      <c r="S48" s="8" t="s">
        <v>54</v>
      </c>
      <c r="T48" s="9"/>
      <c r="U48" s="9"/>
      <c r="V48" s="8" t="s">
        <v>55</v>
      </c>
      <c r="W48" s="9"/>
      <c r="X48" s="9"/>
    </row>
    <row r="49" spans="4:24" s="1" customFormat="1">
      <c r="D49" s="12"/>
      <c r="E49" s="13"/>
      <c r="F49" s="3" t="s">
        <v>56</v>
      </c>
      <c r="G49" s="3" t="s">
        <v>57</v>
      </c>
      <c r="H49" s="3" t="s">
        <v>58</v>
      </c>
      <c r="I49" s="3" t="s">
        <v>56</v>
      </c>
      <c r="J49" s="3" t="s">
        <v>57</v>
      </c>
      <c r="K49" s="3" t="s">
        <v>58</v>
      </c>
      <c r="P49" s="2"/>
      <c r="Q49" s="12"/>
      <c r="R49" s="13"/>
      <c r="S49" s="3" t="s">
        <v>56</v>
      </c>
      <c r="T49" s="3" t="s">
        <v>57</v>
      </c>
      <c r="U49" s="3" t="s">
        <v>58</v>
      </c>
      <c r="V49" s="3" t="s">
        <v>56</v>
      </c>
      <c r="W49" s="3" t="s">
        <v>57</v>
      </c>
      <c r="X49" s="3" t="s">
        <v>58</v>
      </c>
    </row>
    <row r="50" spans="4:24" s="1" customFormat="1" ht="24" customHeight="1">
      <c r="D50" s="7" t="s">
        <v>53</v>
      </c>
      <c r="E50" s="7"/>
      <c r="F50" s="4" t="s">
        <v>59</v>
      </c>
      <c r="G50" s="4" t="s">
        <v>60</v>
      </c>
      <c r="H50" s="4" t="s">
        <v>86</v>
      </c>
      <c r="I50" s="4" t="s">
        <v>61</v>
      </c>
      <c r="J50" s="4" t="s">
        <v>76</v>
      </c>
      <c r="K50" s="4" t="s">
        <v>62</v>
      </c>
      <c r="P50" s="2"/>
      <c r="Q50" s="7" t="s">
        <v>69</v>
      </c>
      <c r="R50" s="7"/>
      <c r="S50" s="4" t="s">
        <v>135</v>
      </c>
      <c r="T50" s="4" t="s">
        <v>73</v>
      </c>
      <c r="U50" s="4" t="s">
        <v>136</v>
      </c>
      <c r="V50" s="4" t="s">
        <v>137</v>
      </c>
      <c r="W50" s="4" t="s">
        <v>70</v>
      </c>
      <c r="X50" s="4" t="s">
        <v>138</v>
      </c>
    </row>
    <row r="51" spans="4:24" s="1" customFormat="1" ht="24" customHeight="1">
      <c r="D51" s="7" t="s">
        <v>7</v>
      </c>
      <c r="E51" s="7"/>
      <c r="F51" s="4" t="s">
        <v>63</v>
      </c>
      <c r="G51" s="4" t="s">
        <v>64</v>
      </c>
      <c r="H51" s="4" t="s">
        <v>65</v>
      </c>
      <c r="I51" s="4" t="s">
        <v>66</v>
      </c>
      <c r="J51" s="4" t="s">
        <v>67</v>
      </c>
      <c r="K51" s="4" t="s">
        <v>68</v>
      </c>
      <c r="P51" s="2"/>
      <c r="Q51" s="7" t="s">
        <v>4</v>
      </c>
      <c r="R51" s="7"/>
      <c r="S51" s="4" t="s">
        <v>139</v>
      </c>
      <c r="T51" s="4" t="s">
        <v>74</v>
      </c>
      <c r="U51" s="4" t="s">
        <v>140</v>
      </c>
      <c r="V51" s="4" t="s">
        <v>141</v>
      </c>
      <c r="W51" s="4" t="s">
        <v>71</v>
      </c>
      <c r="X51" s="4" t="s">
        <v>142</v>
      </c>
    </row>
    <row r="52" spans="4:24" s="1" customFormat="1" ht="24" customHeight="1">
      <c r="P52" s="2"/>
      <c r="Q52" s="7" t="s">
        <v>3</v>
      </c>
      <c r="R52" s="7"/>
      <c r="S52" s="4" t="s">
        <v>143</v>
      </c>
      <c r="T52" s="4" t="s">
        <v>75</v>
      </c>
      <c r="U52" s="4" t="s">
        <v>144</v>
      </c>
      <c r="V52" s="4" t="s">
        <v>145</v>
      </c>
      <c r="W52" s="4" t="s">
        <v>72</v>
      </c>
      <c r="X52" s="4" t="s">
        <v>146</v>
      </c>
    </row>
    <row r="53" spans="4:24" s="1" customFormat="1">
      <c r="P53" s="2"/>
      <c r="Q53" s="5"/>
      <c r="R53" s="5"/>
      <c r="S53" s="46"/>
      <c r="T53" s="46"/>
      <c r="U53" s="46"/>
      <c r="V53" s="46"/>
      <c r="W53" s="46"/>
      <c r="X53" s="46"/>
    </row>
    <row r="54" spans="4:24" s="1" customFormat="1">
      <c r="D54" s="2" t="s">
        <v>84</v>
      </c>
      <c r="P54" s="2"/>
      <c r="Q54" s="2" t="s">
        <v>84</v>
      </c>
    </row>
    <row r="55" spans="4:24" s="1" customFormat="1">
      <c r="D55" s="40"/>
      <c r="E55" s="40"/>
      <c r="F55" s="47" t="s">
        <v>54</v>
      </c>
      <c r="G55" s="47"/>
      <c r="H55" s="47"/>
      <c r="I55" s="47"/>
      <c r="J55" s="47"/>
      <c r="P55" s="2"/>
      <c r="Q55" s="40"/>
      <c r="R55" s="40"/>
      <c r="S55" s="47" t="s">
        <v>54</v>
      </c>
      <c r="T55" s="47"/>
      <c r="U55" s="47"/>
      <c r="V55" s="47"/>
      <c r="W55" s="47"/>
    </row>
    <row r="56" spans="4:24" s="1" customFormat="1">
      <c r="D56" s="40"/>
      <c r="E56" s="40"/>
      <c r="F56" s="3" t="s">
        <v>77</v>
      </c>
      <c r="G56" s="3" t="s">
        <v>78</v>
      </c>
      <c r="H56" s="3" t="s">
        <v>79</v>
      </c>
      <c r="I56" s="3" t="s">
        <v>80</v>
      </c>
      <c r="J56" s="3" t="s">
        <v>147</v>
      </c>
      <c r="P56" s="2"/>
      <c r="Q56" s="40"/>
      <c r="R56" s="40"/>
      <c r="S56" s="3" t="s">
        <v>77</v>
      </c>
      <c r="T56" s="3" t="s">
        <v>78</v>
      </c>
      <c r="U56" s="3" t="s">
        <v>79</v>
      </c>
      <c r="V56" s="3" t="s">
        <v>80</v>
      </c>
      <c r="W56" s="3" t="s">
        <v>147</v>
      </c>
    </row>
    <row r="57" spans="4:24" s="1" customFormat="1" ht="24" customHeight="1">
      <c r="D57" s="7" t="s">
        <v>53</v>
      </c>
      <c r="E57" s="7"/>
      <c r="F57" s="4" t="s">
        <v>88</v>
      </c>
      <c r="G57" s="4" t="s">
        <v>89</v>
      </c>
      <c r="H57" s="4" t="s">
        <v>90</v>
      </c>
      <c r="I57" s="4" t="s">
        <v>91</v>
      </c>
      <c r="J57" s="4" t="s">
        <v>92</v>
      </c>
      <c r="P57" s="2"/>
      <c r="Q57" s="7" t="s">
        <v>69</v>
      </c>
      <c r="R57" s="7"/>
      <c r="S57" s="48" t="s">
        <v>105</v>
      </c>
      <c r="T57" s="48" t="s">
        <v>106</v>
      </c>
      <c r="U57" s="48" t="s">
        <v>107</v>
      </c>
      <c r="V57" s="48" t="s">
        <v>108</v>
      </c>
      <c r="W57" s="48" t="s">
        <v>109</v>
      </c>
    </row>
    <row r="58" spans="4:24" s="1" customFormat="1" ht="24" customHeight="1">
      <c r="D58" s="7" t="s">
        <v>7</v>
      </c>
      <c r="E58" s="7"/>
      <c r="F58" s="4" t="s">
        <v>81</v>
      </c>
      <c r="G58" s="4" t="s">
        <v>93</v>
      </c>
      <c r="H58" s="4" t="s">
        <v>94</v>
      </c>
      <c r="I58" s="4" t="s">
        <v>95</v>
      </c>
      <c r="J58" s="4" t="s">
        <v>96</v>
      </c>
      <c r="P58" s="2"/>
      <c r="Q58" s="7" t="s">
        <v>4</v>
      </c>
      <c r="R58" s="7"/>
      <c r="S58" s="48" t="s">
        <v>110</v>
      </c>
      <c r="T58" s="48" t="s">
        <v>111</v>
      </c>
      <c r="U58" s="48" t="s">
        <v>112</v>
      </c>
      <c r="V58" s="48" t="s">
        <v>113</v>
      </c>
      <c r="W58" s="48" t="s">
        <v>114</v>
      </c>
    </row>
    <row r="59" spans="4:24" s="1" customFormat="1" ht="24" customHeight="1">
      <c r="D59" s="5"/>
      <c r="E59" s="5"/>
      <c r="P59" s="2"/>
      <c r="Q59" s="7" t="s">
        <v>3</v>
      </c>
      <c r="R59" s="7"/>
      <c r="S59" s="48" t="s">
        <v>115</v>
      </c>
      <c r="T59" s="48" t="s">
        <v>116</v>
      </c>
      <c r="U59" s="48" t="s">
        <v>117</v>
      </c>
      <c r="V59" s="48" t="s">
        <v>118</v>
      </c>
      <c r="W59" s="48" t="s">
        <v>119</v>
      </c>
    </row>
    <row r="60" spans="4:24" s="1" customFormat="1">
      <c r="P60" s="2"/>
    </row>
    <row r="61" spans="4:24" s="1" customFormat="1">
      <c r="D61" s="2" t="s">
        <v>85</v>
      </c>
      <c r="P61" s="2"/>
      <c r="Q61" s="2" t="s">
        <v>85</v>
      </c>
    </row>
    <row r="62" spans="4:24" s="1" customFormat="1">
      <c r="D62" s="40"/>
      <c r="E62" s="40"/>
      <c r="F62" s="47" t="s">
        <v>87</v>
      </c>
      <c r="G62" s="47"/>
      <c r="H62" s="47"/>
      <c r="I62" s="47"/>
      <c r="J62" s="47"/>
      <c r="P62" s="2"/>
      <c r="Q62" s="40"/>
      <c r="R62" s="40"/>
      <c r="S62" s="47" t="s">
        <v>55</v>
      </c>
      <c r="T62" s="47"/>
      <c r="U62" s="47"/>
      <c r="V62" s="47"/>
      <c r="W62" s="47"/>
    </row>
    <row r="63" spans="4:24" s="1" customFormat="1">
      <c r="D63" s="40"/>
      <c r="E63" s="40"/>
      <c r="F63" s="3" t="s">
        <v>77</v>
      </c>
      <c r="G63" s="3" t="s">
        <v>78</v>
      </c>
      <c r="H63" s="3" t="s">
        <v>79</v>
      </c>
      <c r="I63" s="3" t="s">
        <v>80</v>
      </c>
      <c r="J63" s="3" t="s">
        <v>147</v>
      </c>
      <c r="P63" s="2"/>
      <c r="Q63" s="40"/>
      <c r="R63" s="40"/>
      <c r="S63" s="3" t="s">
        <v>77</v>
      </c>
      <c r="T63" s="3" t="s">
        <v>78</v>
      </c>
      <c r="U63" s="3" t="s">
        <v>79</v>
      </c>
      <c r="V63" s="3" t="s">
        <v>80</v>
      </c>
      <c r="W63" s="3" t="s">
        <v>147</v>
      </c>
    </row>
    <row r="64" spans="4:24" s="1" customFormat="1" ht="24" customHeight="1">
      <c r="D64" s="7" t="s">
        <v>53</v>
      </c>
      <c r="E64" s="7"/>
      <c r="F64" s="4" t="s">
        <v>82</v>
      </c>
      <c r="G64" s="4" t="s">
        <v>97</v>
      </c>
      <c r="H64" s="4" t="s">
        <v>98</v>
      </c>
      <c r="I64" s="4" t="s">
        <v>99</v>
      </c>
      <c r="J64" s="4" t="s">
        <v>100</v>
      </c>
      <c r="P64" s="2"/>
      <c r="Q64" s="7" t="s">
        <v>69</v>
      </c>
      <c r="R64" s="7"/>
      <c r="S64" s="48" t="s">
        <v>125</v>
      </c>
      <c r="T64" s="48" t="s">
        <v>126</v>
      </c>
      <c r="U64" s="48" t="s">
        <v>127</v>
      </c>
      <c r="V64" s="48" t="s">
        <v>128</v>
      </c>
      <c r="W64" s="48" t="s">
        <v>129</v>
      </c>
    </row>
    <row r="65" spans="4:23" s="1" customFormat="1" ht="24" customHeight="1">
      <c r="D65" s="7" t="s">
        <v>7</v>
      </c>
      <c r="E65" s="7"/>
      <c r="F65" s="4" t="s">
        <v>83</v>
      </c>
      <c r="G65" s="4" t="s">
        <v>101</v>
      </c>
      <c r="H65" s="4" t="s">
        <v>102</v>
      </c>
      <c r="I65" s="4" t="s">
        <v>103</v>
      </c>
      <c r="J65" s="4" t="s">
        <v>104</v>
      </c>
      <c r="Q65" s="7" t="s">
        <v>4</v>
      </c>
      <c r="R65" s="7"/>
      <c r="S65" s="48" t="s">
        <v>120</v>
      </c>
      <c r="T65" s="48" t="s">
        <v>121</v>
      </c>
      <c r="U65" s="48" t="s">
        <v>122</v>
      </c>
      <c r="V65" s="48" t="s">
        <v>123</v>
      </c>
      <c r="W65" s="48" t="s">
        <v>124</v>
      </c>
    </row>
    <row r="66" spans="4:23" s="1" customFormat="1" ht="24" customHeight="1">
      <c r="Q66" s="7" t="s">
        <v>3</v>
      </c>
      <c r="R66" s="7"/>
      <c r="S66" s="48" t="s">
        <v>130</v>
      </c>
      <c r="T66" s="48" t="s">
        <v>131</v>
      </c>
      <c r="U66" s="48" t="s">
        <v>132</v>
      </c>
      <c r="V66" s="48" t="s">
        <v>133</v>
      </c>
      <c r="W66" s="48" t="s">
        <v>134</v>
      </c>
    </row>
    <row r="67" spans="4:23" s="1" customFormat="1" ht="24" customHeight="1">
      <c r="R67" s="2"/>
    </row>
    <row r="68" spans="4:23" s="1" customFormat="1" ht="24" customHeight="1"/>
    <row r="69" spans="4:23" s="1" customFormat="1" ht="24" customHeight="1"/>
    <row r="70" spans="4:23" s="1" customFormat="1" ht="24" customHeight="1">
      <c r="R70" s="2"/>
    </row>
    <row r="71" spans="4:23" s="1" customFormat="1" ht="24" customHeight="1"/>
    <row r="72" spans="4:23" s="1" customFormat="1" ht="24" customHeight="1"/>
    <row r="73" spans="4:23" s="1" customFormat="1" ht="24" customHeight="1"/>
    <row r="74" spans="4:23" s="1" customFormat="1" ht="24" customHeight="1"/>
    <row r="75" spans="4:23" s="1" customFormat="1" ht="18.75" customHeight="1"/>
    <row r="76" spans="4:23" s="1" customFormat="1" ht="18.75" customHeight="1"/>
    <row r="77" spans="4:23" s="1" customFormat="1" ht="18.75" customHeight="1"/>
    <row r="78" spans="4:23" s="1" customFormat="1" ht="18.75" customHeight="1"/>
    <row r="79" spans="4:23" s="1" customFormat="1" ht="18.75" customHeight="1"/>
    <row r="80" spans="4:23" s="1" customFormat="1" ht="18.75" customHeight="1"/>
    <row r="81" s="1" customFormat="1" ht="18.75" customHeight="1"/>
    <row r="82" s="1" customFormat="1" ht="18.75" customHeight="1"/>
    <row r="83" s="1" customFormat="1" ht="18.75" customHeight="1"/>
  </sheetData>
  <mergeCells count="61">
    <mergeCell ref="Q66:R66"/>
    <mergeCell ref="D64:E64"/>
    <mergeCell ref="D65:E65"/>
    <mergeCell ref="Q55:R56"/>
    <mergeCell ref="S55:W55"/>
    <mergeCell ref="Q59:R59"/>
    <mergeCell ref="Q62:R63"/>
    <mergeCell ref="S62:W62"/>
    <mergeCell ref="Q64:R64"/>
    <mergeCell ref="Q65:R65"/>
    <mergeCell ref="Q58:R58"/>
    <mergeCell ref="F55:J55"/>
    <mergeCell ref="D62:E63"/>
    <mergeCell ref="F62:J62"/>
    <mergeCell ref="D57:E57"/>
    <mergeCell ref="D58:E58"/>
    <mergeCell ref="Q57:R57"/>
    <mergeCell ref="D55:E56"/>
    <mergeCell ref="S48:U48"/>
    <mergeCell ref="V48:X48"/>
    <mergeCell ref="Q52:R52"/>
    <mergeCell ref="D48:E49"/>
    <mergeCell ref="F48:H48"/>
    <mergeCell ref="I48:K48"/>
    <mergeCell ref="Q48:R49"/>
    <mergeCell ref="D50:E50"/>
    <mergeCell ref="Q50:R50"/>
    <mergeCell ref="D51:E51"/>
    <mergeCell ref="Q51:R51"/>
    <mergeCell ref="Q43:R43"/>
    <mergeCell ref="Q44:R44"/>
    <mergeCell ref="Q34:Q36"/>
    <mergeCell ref="Q37:Q39"/>
    <mergeCell ref="Q40:Q42"/>
    <mergeCell ref="Q8:S8"/>
    <mergeCell ref="R17:S17"/>
    <mergeCell ref="Q31:R31"/>
    <mergeCell ref="Q32:R32"/>
    <mergeCell ref="Q33:R33"/>
    <mergeCell ref="Q17:Q18"/>
    <mergeCell ref="T12:T14"/>
    <mergeCell ref="U12:U14"/>
    <mergeCell ref="V19:V21"/>
    <mergeCell ref="W19:W21"/>
    <mergeCell ref="E17:F17"/>
    <mergeCell ref="G17:H17"/>
    <mergeCell ref="T17:U17"/>
    <mergeCell ref="D41:E41"/>
    <mergeCell ref="I19:I20"/>
    <mergeCell ref="J19:J20"/>
    <mergeCell ref="D34:D35"/>
    <mergeCell ref="D32:E32"/>
    <mergeCell ref="D33:E33"/>
    <mergeCell ref="D31:E31"/>
    <mergeCell ref="D40:E40"/>
    <mergeCell ref="D7:F7"/>
    <mergeCell ref="G12:G13"/>
    <mergeCell ref="H12:H13"/>
    <mergeCell ref="D36:D37"/>
    <mergeCell ref="D38:D39"/>
    <mergeCell ref="D17:D18"/>
  </mergeCells>
  <phoneticPr fontId="42"/>
  <pageMargins left="0.70866141732283472" right="0.70866141732283472" top="0.74803149606299213" bottom="0.74803149606299213" header="0.31496062992125984" footer="0.31496062992125984"/>
  <pageSetup paperSize="9" scale="40" orientation="landscape" r:id="rId1"/>
  <headerFooter>
    <oddHeader>&amp;C&amp;A</oddHead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8" ma:contentTypeDescription="新しいドキュメントを作成します。" ma:contentTypeScope="" ma:versionID="74f400f1ba6e3ad59c786b0d23a33310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0298a6885e110b82aa85fad1a423e2c9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0A8158-8FB5-4605-B9D6-9EF3D2B884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D07DA9-2E1C-4A67-9E70-BCAFEC0E498E}">
  <ds:schemaRefs>
    <ds:schemaRef ds:uri="http://schemas.microsoft.com/office/2006/metadata/properties"/>
    <ds:schemaRef ds:uri="91016b31-7033-4552-9d64-a136d49ba57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ed9bcab8-5969-4b54-8949-82dc71299bf9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BABBE5-26D5-4CFF-A06B-28B6878CC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補足資料　2.3性能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上田　よう子</dc:creator>
  <cp:keywords/>
  <dc:description/>
  <cp:lastModifiedBy>関谷 啓吾</cp:lastModifiedBy>
  <cp:revision/>
  <dcterms:created xsi:type="dcterms:W3CDTF">2008-09-23T04:32:01Z</dcterms:created>
  <dcterms:modified xsi:type="dcterms:W3CDTF">2022-01-19T12:59:29Z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