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0" yWindow="0" windowWidth="23040" windowHeight="8556" activeTab="7"/>
  </bookViews>
  <sheets>
    <sheet name="1A" sheetId="1" r:id="rId1"/>
    <sheet name="1B" sheetId="2" r:id="rId2"/>
    <sheet name="1C" sheetId="3" r:id="rId3"/>
    <sheet name="1D" sheetId="4" r:id="rId4"/>
    <sheet name="2A" sheetId="5" r:id="rId5"/>
    <sheet name="2B" sheetId="6" r:id="rId6"/>
    <sheet name="2C" sheetId="7" r:id="rId7"/>
    <sheet name="2D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8" l="1"/>
  <c r="J6" i="8"/>
  <c r="J4" i="8"/>
  <c r="I7" i="8"/>
  <c r="H7" i="8"/>
  <c r="F7" i="8"/>
  <c r="D7" i="8"/>
  <c r="I5" i="8"/>
  <c r="I6" i="8"/>
  <c r="I4" i="8"/>
  <c r="H5" i="8"/>
  <c r="H6" i="8"/>
  <c r="H4" i="8"/>
  <c r="F5" i="8"/>
  <c r="F6" i="8"/>
  <c r="F4" i="8"/>
  <c r="D5" i="8"/>
  <c r="D6" i="8"/>
  <c r="D4" i="8"/>
  <c r="G7" i="7"/>
  <c r="C7" i="7"/>
  <c r="E5" i="6"/>
  <c r="E6" i="6"/>
  <c r="E7" i="6"/>
  <c r="E8" i="6"/>
  <c r="E9" i="6"/>
  <c r="E4" i="6"/>
  <c r="D5" i="6"/>
  <c r="D6" i="6"/>
  <c r="D7" i="6"/>
  <c r="D8" i="6"/>
  <c r="D9" i="6"/>
  <c r="D4" i="6"/>
  <c r="D5" i="5"/>
  <c r="D6" i="5"/>
  <c r="D7" i="5"/>
  <c r="D4" i="5"/>
  <c r="H7" i="4"/>
  <c r="F4" i="4"/>
  <c r="H4" i="4" s="1"/>
  <c r="F5" i="4"/>
  <c r="H5" i="4" s="1"/>
  <c r="F6" i="4"/>
  <c r="H6" i="4" s="1"/>
  <c r="F7" i="4"/>
  <c r="F3" i="4"/>
  <c r="H3" i="4" s="1"/>
  <c r="G7" i="3"/>
  <c r="E7" i="3"/>
  <c r="C7" i="3"/>
  <c r="H5" i="3"/>
  <c r="H6" i="3"/>
  <c r="H4" i="3"/>
  <c r="H4" i="2"/>
  <c r="H5" i="2"/>
  <c r="H6" i="2"/>
  <c r="H7" i="2"/>
  <c r="H3" i="2"/>
  <c r="G4" i="2"/>
  <c r="G5" i="2"/>
  <c r="G6" i="2"/>
  <c r="G7" i="2"/>
  <c r="G3" i="2"/>
  <c r="G4" i="1"/>
  <c r="G5" i="1"/>
  <c r="H5" i="1" s="1"/>
  <c r="G6" i="1"/>
  <c r="H6" i="1" s="1"/>
  <c r="I6" i="1" s="1"/>
  <c r="G7" i="1"/>
  <c r="G3" i="1"/>
  <c r="H7" i="1" l="1"/>
  <c r="I7" i="1" s="1"/>
  <c r="H4" i="1"/>
  <c r="I4" i="1" s="1"/>
  <c r="I5" i="1"/>
  <c r="H3" i="1"/>
  <c r="I3" i="1" s="1"/>
</calcChain>
</file>

<file path=xl/sharedStrings.xml><?xml version="1.0" encoding="utf-8"?>
<sst xmlns="http://schemas.openxmlformats.org/spreadsheetml/2006/main" count="136" uniqueCount="114">
  <si>
    <t>BẢNG LƯƠNG THÁNG 3 2021</t>
  </si>
  <si>
    <t>STT</t>
  </si>
  <si>
    <t xml:space="preserve">HỌ VÀ </t>
  </si>
  <si>
    <t>TÊN</t>
  </si>
  <si>
    <t>CHỨC VỤ</t>
  </si>
  <si>
    <t>MỨC LƯƠNG</t>
  </si>
  <si>
    <t>SỐ NGÀY</t>
  </si>
  <si>
    <t>LƯƠNG THÁNG</t>
  </si>
  <si>
    <t xml:space="preserve">TẠM ỨNG </t>
  </si>
  <si>
    <t>CÒN LẠI</t>
  </si>
  <si>
    <t xml:space="preserve">Trần Thăng </t>
  </si>
  <si>
    <t>Phúc</t>
  </si>
  <si>
    <t xml:space="preserve">Phan Đình </t>
  </si>
  <si>
    <t>Trực</t>
  </si>
  <si>
    <t xml:space="preserve">Trương Quang </t>
  </si>
  <si>
    <t>Bảo</t>
  </si>
  <si>
    <t xml:space="preserve">Nguyễn Minh </t>
  </si>
  <si>
    <t>Khuyên</t>
  </si>
  <si>
    <t xml:space="preserve">Lê Anh </t>
  </si>
  <si>
    <t>Trâm</t>
  </si>
  <si>
    <t>TP</t>
  </si>
  <si>
    <t>NV</t>
  </si>
  <si>
    <t>PP</t>
  </si>
  <si>
    <t>TÍNH BẢNG ĐIỂM TRUNG BÌNH</t>
  </si>
  <si>
    <t>HỌ VÀ</t>
  </si>
  <si>
    <t xml:space="preserve">TOÁN </t>
  </si>
  <si>
    <t>LÝ</t>
  </si>
  <si>
    <t>HÓA</t>
  </si>
  <si>
    <t>TỔNG ĐIỂM</t>
  </si>
  <si>
    <t>TRUNG BÌNH</t>
  </si>
  <si>
    <t>Tuấn</t>
  </si>
  <si>
    <t>Trần Thanh</t>
  </si>
  <si>
    <t>Trần Trung</t>
  </si>
  <si>
    <t>Phạm Hùng</t>
  </si>
  <si>
    <t>Cường</t>
  </si>
  <si>
    <t>Phạm Thanh</t>
  </si>
  <si>
    <t>Liêm</t>
  </si>
  <si>
    <t xml:space="preserve">Lê Ngọc </t>
  </si>
  <si>
    <t>Xuân</t>
  </si>
  <si>
    <t>BẢNG TÍNH GIÁ GẠO BÌNH QUÂN</t>
  </si>
  <si>
    <t>Thời điểm</t>
  </si>
  <si>
    <t>Tháng 1</t>
  </si>
  <si>
    <t>Tháng 2</t>
  </si>
  <si>
    <t>Tháng 3</t>
  </si>
  <si>
    <t>HÀ NỘI</t>
  </si>
  <si>
    <t>HUẾ</t>
  </si>
  <si>
    <t>SÀI GÒN</t>
  </si>
  <si>
    <t>Số lượng</t>
  </si>
  <si>
    <t>Giá đơn vị</t>
  </si>
  <si>
    <t>Giá bình quân theo tháng</t>
  </si>
  <si>
    <t>Bình quân địa phương</t>
  </si>
  <si>
    <t>HÓA ĐƠN BÁN HÀNG</t>
  </si>
  <si>
    <t>MẶT HÀNG</t>
  </si>
  <si>
    <t>ĐVT</t>
  </si>
  <si>
    <t>ĐƠN GIÁ</t>
  </si>
  <si>
    <t>SỐ LƯỢNG</t>
  </si>
  <si>
    <t>THÀNH TIỀN</t>
  </si>
  <si>
    <t>PHÍ C.CHỞ</t>
  </si>
  <si>
    <t>TỔNG CỘNG</t>
  </si>
  <si>
    <t xml:space="preserve">Gạo </t>
  </si>
  <si>
    <t xml:space="preserve">Đường </t>
  </si>
  <si>
    <t>Sữa</t>
  </si>
  <si>
    <t>Cà phê</t>
  </si>
  <si>
    <t>Bao</t>
  </si>
  <si>
    <t>LỆ PHÍ LƯU KHO</t>
  </si>
  <si>
    <t>Giá lưu kho</t>
  </si>
  <si>
    <t>Mặt hàng</t>
  </si>
  <si>
    <t>Ngày nhập</t>
  </si>
  <si>
    <t>Ngày xuất</t>
  </si>
  <si>
    <t>LỆ PHÍ</t>
  </si>
  <si>
    <t>Robot lau nhà</t>
  </si>
  <si>
    <t>Tivi</t>
  </si>
  <si>
    <t>Máy lạnh</t>
  </si>
  <si>
    <t>Máy giặt</t>
  </si>
  <si>
    <t>TÍNH TIỀN THUÊ MÁY TÍNH</t>
  </si>
  <si>
    <t>Người thuê</t>
  </si>
  <si>
    <t>Giờ thuê</t>
  </si>
  <si>
    <t>Giờ trả</t>
  </si>
  <si>
    <t>Thời Gian Thuê</t>
  </si>
  <si>
    <t>Thành tiền</t>
  </si>
  <si>
    <t>Đơn giá</t>
  </si>
  <si>
    <t>An</t>
  </si>
  <si>
    <t>Bình</t>
  </si>
  <si>
    <t>Hùng</t>
  </si>
  <si>
    <t>Thảo</t>
  </si>
  <si>
    <t>Hương</t>
  </si>
  <si>
    <t>Thành</t>
  </si>
  <si>
    <t>Bảng tính tiền báo</t>
  </si>
  <si>
    <t>Loại báo</t>
  </si>
  <si>
    <t>Thứ Hai</t>
  </si>
  <si>
    <t>Thứ Ba</t>
  </si>
  <si>
    <t>Thứ Tư</t>
  </si>
  <si>
    <t>Thứ Năm</t>
  </si>
  <si>
    <t>Thứ Sáu</t>
  </si>
  <si>
    <t>Thứ Bảy</t>
  </si>
  <si>
    <t>Chủ Nhật</t>
  </si>
  <si>
    <t>Tuổi Trẻ</t>
  </si>
  <si>
    <t>Sài Gòn Tiếp Thị</t>
  </si>
  <si>
    <t>Phụ nữ chủ nhật</t>
  </si>
  <si>
    <t>Tuổi Trẻ cuối tuần</t>
  </si>
  <si>
    <t>Tổng số tờ báo</t>
  </si>
  <si>
    <t>Tổng số tiền</t>
  </si>
  <si>
    <t>BẢNG CÁC MẶT HÀNG QUÝ 1 NĂM 2021</t>
  </si>
  <si>
    <t>ĐƠN VỊ A</t>
  </si>
  <si>
    <t>ĐƠN VỊ B</t>
  </si>
  <si>
    <t>ĐƠN VỊ C</t>
  </si>
  <si>
    <t>TỔNG TIỀN</t>
  </si>
  <si>
    <t>TỈ LỆ</t>
  </si>
  <si>
    <t>SLG</t>
  </si>
  <si>
    <t>TTIỀN</t>
  </si>
  <si>
    <t>Ca cao</t>
  </si>
  <si>
    <t>Điều</t>
  </si>
  <si>
    <t>Cộng</t>
  </si>
  <si>
    <t>B.quân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</si>
</sst>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_ ;\-0.00\ "/>
    <numFmt numFmtId="167" formatCode="#,##0\ &quot;VND&quot;"/>
  </numFmts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1" fillId="0" borderId="1" xfId="0" applyFont="1" applyBorder="1"/>
    <xf numFmtId="3" fontId="1" fillId="0" borderId="1" xfId="0" applyNumberFormat="1" applyFont="1" applyBorder="1"/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7" fontId="1" fillId="0" borderId="1" xfId="0" applyNumberFormat="1" applyFont="1" applyBorder="1"/>
    <xf numFmtId="14" fontId="1" fillId="0" borderId="1" xfId="0" applyNumberFormat="1" applyFont="1" applyBorder="1"/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activeCell="A8" sqref="A8"/>
    </sheetView>
  </sheetViews>
  <sheetFormatPr defaultRowHeight="13.8" x14ac:dyDescent="0.25"/>
  <cols>
    <col min="1" max="1" width="8.88671875" style="1"/>
    <col min="2" max="2" width="13.44140625" style="1" customWidth="1"/>
    <col min="3" max="6" width="8.88671875" style="1"/>
    <col min="7" max="7" width="12" style="1" customWidth="1"/>
    <col min="8" max="8" width="11.6640625" style="1" customWidth="1"/>
    <col min="9" max="9" width="10.88671875" style="1" customWidth="1"/>
    <col min="10" max="16384" width="8.88671875" style="1"/>
  </cols>
  <sheetData>
    <row r="1" spans="1:9" ht="16.8" x14ac:dyDescent="0.3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93.6" customHeight="1" x14ac:dyDescent="0.25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x14ac:dyDescent="0.25">
      <c r="A3" s="5">
        <v>1</v>
      </c>
      <c r="B3" s="5" t="s">
        <v>10</v>
      </c>
      <c r="C3" s="5" t="s">
        <v>11</v>
      </c>
      <c r="D3" s="5" t="s">
        <v>20</v>
      </c>
      <c r="E3" s="6">
        <v>700000</v>
      </c>
      <c r="F3" s="5">
        <v>27</v>
      </c>
      <c r="G3" s="6">
        <f>E3*F3</f>
        <v>18900000</v>
      </c>
      <c r="H3" s="6">
        <f>80%*G3</f>
        <v>15120000</v>
      </c>
      <c r="I3" s="6">
        <f>G3-H3</f>
        <v>3780000</v>
      </c>
    </row>
    <row r="4" spans="1:9" x14ac:dyDescent="0.25">
      <c r="A4" s="5">
        <v>2</v>
      </c>
      <c r="B4" s="5" t="s">
        <v>12</v>
      </c>
      <c r="C4" s="5" t="s">
        <v>13</v>
      </c>
      <c r="D4" s="5" t="s">
        <v>21</v>
      </c>
      <c r="E4" s="6">
        <v>500000</v>
      </c>
      <c r="F4" s="5">
        <v>26</v>
      </c>
      <c r="G4" s="6">
        <f t="shared" ref="G4:G7" si="0">E4*F4</f>
        <v>13000000</v>
      </c>
      <c r="H4" s="6">
        <f t="shared" ref="H4:H7" si="1">80%*G4</f>
        <v>10400000</v>
      </c>
      <c r="I4" s="6">
        <f t="shared" ref="I4:I7" si="2">G4-H4</f>
        <v>2600000</v>
      </c>
    </row>
    <row r="5" spans="1:9" x14ac:dyDescent="0.25">
      <c r="A5" s="5">
        <v>3</v>
      </c>
      <c r="B5" s="5" t="s">
        <v>14</v>
      </c>
      <c r="C5" s="5" t="s">
        <v>15</v>
      </c>
      <c r="D5" s="5" t="s">
        <v>22</v>
      </c>
      <c r="E5" s="6">
        <v>650000</v>
      </c>
      <c r="F5" s="5">
        <v>25</v>
      </c>
      <c r="G5" s="6">
        <f t="shared" si="0"/>
        <v>16250000</v>
      </c>
      <c r="H5" s="6">
        <f t="shared" si="1"/>
        <v>13000000</v>
      </c>
      <c r="I5" s="6">
        <f t="shared" si="2"/>
        <v>3250000</v>
      </c>
    </row>
    <row r="6" spans="1:9" x14ac:dyDescent="0.25">
      <c r="A6" s="5">
        <v>4</v>
      </c>
      <c r="B6" s="5" t="s">
        <v>16</v>
      </c>
      <c r="C6" s="5" t="s">
        <v>17</v>
      </c>
      <c r="D6" s="5" t="s">
        <v>21</v>
      </c>
      <c r="E6" s="6">
        <v>450000</v>
      </c>
      <c r="F6" s="5">
        <v>22</v>
      </c>
      <c r="G6" s="6">
        <f t="shared" si="0"/>
        <v>9900000</v>
      </c>
      <c r="H6" s="6">
        <f t="shared" si="1"/>
        <v>7920000</v>
      </c>
      <c r="I6" s="6">
        <f t="shared" si="2"/>
        <v>1980000</v>
      </c>
    </row>
    <row r="7" spans="1:9" x14ac:dyDescent="0.25">
      <c r="A7" s="5">
        <v>5</v>
      </c>
      <c r="B7" s="5" t="s">
        <v>18</v>
      </c>
      <c r="C7" s="5" t="s">
        <v>19</v>
      </c>
      <c r="D7" s="5" t="s">
        <v>21</v>
      </c>
      <c r="E7" s="6">
        <v>470000</v>
      </c>
      <c r="F7" s="5">
        <v>26</v>
      </c>
      <c r="G7" s="6">
        <f t="shared" si="0"/>
        <v>12220000</v>
      </c>
      <c r="H7" s="6">
        <f t="shared" si="1"/>
        <v>9776000</v>
      </c>
      <c r="I7" s="6">
        <f t="shared" si="2"/>
        <v>2444000</v>
      </c>
    </row>
    <row r="8" spans="1:9" ht="10.8" customHeight="1" x14ac:dyDescent="0.25"/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40" zoomScaleNormal="140" workbookViewId="0">
      <selection activeCell="G11" sqref="G11"/>
    </sheetView>
  </sheetViews>
  <sheetFormatPr defaultRowHeight="13.8" x14ac:dyDescent="0.25"/>
  <cols>
    <col min="1" max="1" width="8.88671875" style="1"/>
    <col min="2" max="2" width="13.109375" style="1" bestFit="1" customWidth="1"/>
    <col min="3" max="16384" width="8.88671875" style="1"/>
  </cols>
  <sheetData>
    <row r="1" spans="1:8" ht="16.8" x14ac:dyDescent="0.3">
      <c r="A1" s="10" t="s">
        <v>23</v>
      </c>
      <c r="B1" s="10"/>
      <c r="C1" s="10"/>
      <c r="D1" s="10"/>
      <c r="E1" s="10"/>
      <c r="F1" s="10"/>
      <c r="G1" s="10"/>
      <c r="H1" s="10"/>
    </row>
    <row r="2" spans="1:8" ht="75" x14ac:dyDescent="0.25">
      <c r="A2" s="3" t="s">
        <v>1</v>
      </c>
      <c r="B2" s="3" t="s">
        <v>24</v>
      </c>
      <c r="C2" s="3" t="s">
        <v>3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</row>
    <row r="3" spans="1:8" x14ac:dyDescent="0.25">
      <c r="A3" s="5">
        <v>1</v>
      </c>
      <c r="B3" s="5" t="s">
        <v>31</v>
      </c>
      <c r="C3" s="5" t="s">
        <v>30</v>
      </c>
      <c r="D3" s="5">
        <v>5</v>
      </c>
      <c r="E3" s="5">
        <v>6</v>
      </c>
      <c r="F3" s="5">
        <v>8</v>
      </c>
      <c r="G3" s="5">
        <f>SUM(D3:F3)</f>
        <v>19</v>
      </c>
      <c r="H3" s="11">
        <f>AVERAGE(D3:F3)</f>
        <v>6.333333333333333</v>
      </c>
    </row>
    <row r="4" spans="1:8" x14ac:dyDescent="0.25">
      <c r="A4" s="5">
        <v>2</v>
      </c>
      <c r="B4" s="5" t="s">
        <v>32</v>
      </c>
      <c r="C4" s="5" t="s">
        <v>13</v>
      </c>
      <c r="D4" s="5">
        <v>8</v>
      </c>
      <c r="E4" s="5">
        <v>6</v>
      </c>
      <c r="F4" s="5">
        <v>5</v>
      </c>
      <c r="G4" s="5">
        <f t="shared" ref="G4:G7" si="0">SUM(D4:F4)</f>
        <v>19</v>
      </c>
      <c r="H4" s="11">
        <f t="shared" ref="H4:H7" si="1">AVERAGE(D4:F4)</f>
        <v>6.333333333333333</v>
      </c>
    </row>
    <row r="5" spans="1:8" x14ac:dyDescent="0.25">
      <c r="A5" s="5">
        <v>3</v>
      </c>
      <c r="B5" s="5" t="s">
        <v>33</v>
      </c>
      <c r="C5" s="5" t="s">
        <v>34</v>
      </c>
      <c r="D5" s="5">
        <v>3</v>
      </c>
      <c r="E5" s="5">
        <v>5</v>
      </c>
      <c r="F5" s="5">
        <v>6</v>
      </c>
      <c r="G5" s="5">
        <f t="shared" si="0"/>
        <v>14</v>
      </c>
      <c r="H5" s="11">
        <f t="shared" si="1"/>
        <v>4.666666666666667</v>
      </c>
    </row>
    <row r="6" spans="1:8" x14ac:dyDescent="0.25">
      <c r="A6" s="5">
        <v>4</v>
      </c>
      <c r="B6" s="5" t="s">
        <v>37</v>
      </c>
      <c r="C6" s="5" t="s">
        <v>38</v>
      </c>
      <c r="D6" s="5">
        <v>6</v>
      </c>
      <c r="E6" s="5">
        <v>7</v>
      </c>
      <c r="F6" s="5">
        <v>5</v>
      </c>
      <c r="G6" s="5">
        <f t="shared" si="0"/>
        <v>18</v>
      </c>
      <c r="H6" s="11">
        <f t="shared" si="1"/>
        <v>6</v>
      </c>
    </row>
    <row r="7" spans="1:8" x14ac:dyDescent="0.25">
      <c r="A7" s="5">
        <v>5</v>
      </c>
      <c r="B7" s="5" t="s">
        <v>35</v>
      </c>
      <c r="C7" s="5" t="s">
        <v>36</v>
      </c>
      <c r="D7" s="5">
        <v>9</v>
      </c>
      <c r="E7" s="5">
        <v>8</v>
      </c>
      <c r="F7" s="5">
        <v>7</v>
      </c>
      <c r="G7" s="5">
        <f t="shared" si="0"/>
        <v>24</v>
      </c>
      <c r="H7" s="11">
        <f t="shared" si="1"/>
        <v>8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50" zoomScaleNormal="150" workbookViewId="0">
      <selection activeCell="D9" sqref="D9"/>
    </sheetView>
  </sheetViews>
  <sheetFormatPr defaultRowHeight="13.8" x14ac:dyDescent="0.25"/>
  <cols>
    <col min="1" max="1" width="11.6640625" style="1" customWidth="1"/>
    <col min="2" max="2" width="8.44140625" style="1" customWidth="1"/>
    <col min="3" max="3" width="9.44140625" style="1" bestFit="1" customWidth="1"/>
    <col min="4" max="16384" width="8.88671875" style="1"/>
  </cols>
  <sheetData>
    <row r="1" spans="1:8" ht="16.8" x14ac:dyDescent="0.25">
      <c r="A1" s="12" t="s">
        <v>39</v>
      </c>
      <c r="B1" s="12"/>
      <c r="C1" s="12"/>
      <c r="D1" s="12"/>
      <c r="E1" s="12"/>
      <c r="F1" s="12"/>
      <c r="G1" s="12"/>
      <c r="H1" s="12"/>
    </row>
    <row r="2" spans="1:8" x14ac:dyDescent="0.25">
      <c r="A2" s="14" t="s">
        <v>40</v>
      </c>
      <c r="B2" s="14" t="s">
        <v>44</v>
      </c>
      <c r="C2" s="14"/>
      <c r="D2" s="14" t="s">
        <v>45</v>
      </c>
      <c r="E2" s="14"/>
      <c r="F2" s="14" t="s">
        <v>46</v>
      </c>
      <c r="G2" s="14"/>
      <c r="H2" s="15" t="s">
        <v>49</v>
      </c>
    </row>
    <row r="3" spans="1:8" ht="27.6" x14ac:dyDescent="0.25">
      <c r="A3" s="14"/>
      <c r="B3" s="16" t="s">
        <v>47</v>
      </c>
      <c r="C3" s="16" t="s">
        <v>48</v>
      </c>
      <c r="D3" s="16" t="s">
        <v>47</v>
      </c>
      <c r="E3" s="16" t="s">
        <v>48</v>
      </c>
      <c r="F3" s="16" t="s">
        <v>47</v>
      </c>
      <c r="G3" s="16" t="s">
        <v>48</v>
      </c>
      <c r="H3" s="15"/>
    </row>
    <row r="4" spans="1:8" x14ac:dyDescent="0.25">
      <c r="A4" s="5" t="s">
        <v>41</v>
      </c>
      <c r="B4" s="5">
        <v>20</v>
      </c>
      <c r="C4" s="5">
        <v>500000</v>
      </c>
      <c r="D4" s="5">
        <v>30</v>
      </c>
      <c r="E4" s="5">
        <v>400000</v>
      </c>
      <c r="F4" s="5">
        <v>40</v>
      </c>
      <c r="G4" s="5">
        <v>500000</v>
      </c>
      <c r="H4" s="5">
        <f>(B4*C4+D4*E4+F4*G4)/(B4+D4+F4)</f>
        <v>466666.66666666669</v>
      </c>
    </row>
    <row r="5" spans="1:8" x14ac:dyDescent="0.25">
      <c r="A5" s="5" t="s">
        <v>42</v>
      </c>
      <c r="B5" s="5">
        <v>40</v>
      </c>
      <c r="C5" s="5">
        <v>400000</v>
      </c>
      <c r="D5" s="5">
        <v>20</v>
      </c>
      <c r="E5" s="5">
        <v>500000</v>
      </c>
      <c r="F5" s="5">
        <v>50</v>
      </c>
      <c r="G5" s="5">
        <v>400000</v>
      </c>
      <c r="H5" s="5">
        <f t="shared" ref="H5:H6" si="0">(B5*C5+D5*E5+F5*G5)/(B5+D5+F5)</f>
        <v>418181.81818181818</v>
      </c>
    </row>
    <row r="6" spans="1:8" x14ac:dyDescent="0.25">
      <c r="A6" s="5" t="s">
        <v>43</v>
      </c>
      <c r="B6" s="5">
        <v>40</v>
      </c>
      <c r="C6" s="5">
        <v>300000</v>
      </c>
      <c r="D6" s="5">
        <v>50</v>
      </c>
      <c r="E6" s="5">
        <v>500000</v>
      </c>
      <c r="F6" s="5">
        <v>70</v>
      </c>
      <c r="G6" s="5">
        <v>300000</v>
      </c>
      <c r="H6" s="5">
        <f t="shared" si="0"/>
        <v>362500</v>
      </c>
    </row>
    <row r="7" spans="1:8" x14ac:dyDescent="0.25">
      <c r="A7" s="14" t="s">
        <v>50</v>
      </c>
      <c r="B7" s="14"/>
      <c r="C7" s="5">
        <f>(B4*C4+B5*C5+B6*C6)/SUM(B4:B6)</f>
        <v>380000</v>
      </c>
      <c r="D7" s="5"/>
      <c r="E7" s="5">
        <f>(D4*E4+D5*E5+D6*E6)/SUM(D4:D6)</f>
        <v>470000</v>
      </c>
      <c r="F7" s="5"/>
      <c r="G7" s="5">
        <f>(F4*G4+F5*G5+F6*G6)/SUM(F4:F6)</f>
        <v>381250</v>
      </c>
      <c r="H7" s="5"/>
    </row>
  </sheetData>
  <mergeCells count="7">
    <mergeCell ref="A7:B7"/>
    <mergeCell ref="A1:H1"/>
    <mergeCell ref="A2:A3"/>
    <mergeCell ref="B2:C2"/>
    <mergeCell ref="D2:E2"/>
    <mergeCell ref="F2:G2"/>
    <mergeCell ref="H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40" zoomScaleNormal="140" workbookViewId="0">
      <selection activeCell="A2" sqref="A2:H7"/>
    </sheetView>
  </sheetViews>
  <sheetFormatPr defaultRowHeight="13.8" x14ac:dyDescent="0.25"/>
  <cols>
    <col min="1" max="1" width="8.88671875" style="1"/>
    <col min="2" max="2" width="11.77734375" style="1" bestFit="1" customWidth="1"/>
    <col min="3" max="3" width="8.88671875" style="1"/>
    <col min="4" max="4" width="15.33203125" style="1" customWidth="1"/>
    <col min="5" max="5" width="8.88671875" style="1"/>
    <col min="6" max="6" width="17.33203125" style="1" customWidth="1"/>
    <col min="7" max="7" width="14.88671875" style="1" customWidth="1"/>
    <col min="8" max="8" width="18.44140625" style="1" customWidth="1"/>
    <col min="9" max="16384" width="8.88671875" style="1"/>
  </cols>
  <sheetData>
    <row r="1" spans="1:8" ht="16.8" x14ac:dyDescent="0.25">
      <c r="A1" s="12" t="s">
        <v>51</v>
      </c>
      <c r="B1" s="12"/>
      <c r="C1" s="12"/>
      <c r="D1" s="12"/>
      <c r="E1" s="12"/>
      <c r="F1" s="12"/>
      <c r="G1" s="12"/>
      <c r="H1" s="12"/>
    </row>
    <row r="2" spans="1:8" ht="85.8" customHeight="1" x14ac:dyDescent="0.25">
      <c r="A2" s="3" t="s">
        <v>1</v>
      </c>
      <c r="B2" s="3" t="s">
        <v>52</v>
      </c>
      <c r="C2" s="3" t="s">
        <v>53</v>
      </c>
      <c r="D2" s="4" t="s">
        <v>54</v>
      </c>
      <c r="E2" s="4" t="s">
        <v>55</v>
      </c>
      <c r="F2" s="4" t="s">
        <v>56</v>
      </c>
      <c r="G2" s="4" t="s">
        <v>57</v>
      </c>
      <c r="H2" s="4" t="s">
        <v>58</v>
      </c>
    </row>
    <row r="3" spans="1:8" x14ac:dyDescent="0.25">
      <c r="A3" s="5">
        <v>1</v>
      </c>
      <c r="B3" s="5" t="s">
        <v>59</v>
      </c>
      <c r="C3" s="5" t="s">
        <v>63</v>
      </c>
      <c r="D3" s="18">
        <v>500000</v>
      </c>
      <c r="E3" s="5">
        <v>10</v>
      </c>
      <c r="F3" s="18">
        <f>D3*E3</f>
        <v>5000000</v>
      </c>
      <c r="G3" s="18">
        <v>200000</v>
      </c>
      <c r="H3" s="18">
        <f>F3-G3</f>
        <v>4800000</v>
      </c>
    </row>
    <row r="4" spans="1:8" x14ac:dyDescent="0.25">
      <c r="A4" s="5">
        <v>2</v>
      </c>
      <c r="B4" s="5" t="s">
        <v>60</v>
      </c>
      <c r="C4" s="5" t="s">
        <v>63</v>
      </c>
      <c r="D4" s="18">
        <v>400000</v>
      </c>
      <c r="E4" s="5">
        <v>30</v>
      </c>
      <c r="F4" s="18">
        <f t="shared" ref="F4:F7" si="0">D4*E4</f>
        <v>12000000</v>
      </c>
      <c r="G4" s="18">
        <v>150000</v>
      </c>
      <c r="H4" s="18">
        <f t="shared" ref="H4:H7" si="1">F4-G4</f>
        <v>11850000</v>
      </c>
    </row>
    <row r="5" spans="1:8" x14ac:dyDescent="0.25">
      <c r="A5" s="5">
        <v>3</v>
      </c>
      <c r="B5" s="5" t="s">
        <v>61</v>
      </c>
      <c r="C5" s="5" t="s">
        <v>63</v>
      </c>
      <c r="D5" s="18">
        <v>300000</v>
      </c>
      <c r="E5" s="5">
        <v>50</v>
      </c>
      <c r="F5" s="18">
        <f t="shared" si="0"/>
        <v>15000000</v>
      </c>
      <c r="G5" s="18">
        <v>100000</v>
      </c>
      <c r="H5" s="18">
        <f t="shared" si="1"/>
        <v>14900000</v>
      </c>
    </row>
    <row r="6" spans="1:8" x14ac:dyDescent="0.25">
      <c r="A6" s="5">
        <v>4</v>
      </c>
      <c r="B6" s="5" t="s">
        <v>62</v>
      </c>
      <c r="C6" s="5" t="s">
        <v>63</v>
      </c>
      <c r="D6" s="18">
        <v>600000</v>
      </c>
      <c r="E6" s="5">
        <v>70</v>
      </c>
      <c r="F6" s="18">
        <f t="shared" si="0"/>
        <v>42000000</v>
      </c>
      <c r="G6" s="18">
        <v>150000</v>
      </c>
      <c r="H6" s="18">
        <f t="shared" si="1"/>
        <v>41850000</v>
      </c>
    </row>
    <row r="7" spans="1:8" x14ac:dyDescent="0.25">
      <c r="A7" s="5">
        <v>5</v>
      </c>
      <c r="B7" s="5" t="s">
        <v>59</v>
      </c>
      <c r="C7" s="5" t="s">
        <v>63</v>
      </c>
      <c r="D7" s="18">
        <v>500000</v>
      </c>
      <c r="E7" s="5">
        <v>40</v>
      </c>
      <c r="F7" s="18">
        <f t="shared" si="0"/>
        <v>20000000</v>
      </c>
      <c r="G7" s="18">
        <v>100000</v>
      </c>
      <c r="H7" s="18">
        <f t="shared" si="1"/>
        <v>19900000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40" zoomScaleNormal="140" workbookViewId="0">
      <selection activeCell="A10" sqref="A10"/>
    </sheetView>
  </sheetViews>
  <sheetFormatPr defaultRowHeight="13.8" x14ac:dyDescent="0.25"/>
  <cols>
    <col min="1" max="1" width="12.44140625" style="1" bestFit="1" customWidth="1"/>
    <col min="2" max="2" width="10.5546875" style="1" bestFit="1" customWidth="1"/>
    <col min="3" max="3" width="10" style="1" bestFit="1" customWidth="1"/>
    <col min="4" max="4" width="17.44140625" style="1" customWidth="1"/>
    <col min="5" max="16384" width="8.88671875" style="1"/>
  </cols>
  <sheetData>
    <row r="1" spans="1:4" ht="16.8" x14ac:dyDescent="0.3">
      <c r="A1" s="10" t="s">
        <v>64</v>
      </c>
      <c r="B1" s="10"/>
      <c r="C1" s="10"/>
      <c r="D1" s="10"/>
    </row>
    <row r="2" spans="1:4" x14ac:dyDescent="0.25">
      <c r="A2" s="5"/>
      <c r="B2" s="5" t="s">
        <v>65</v>
      </c>
      <c r="C2" s="5">
        <v>150000</v>
      </c>
      <c r="D2" s="5"/>
    </row>
    <row r="3" spans="1:4" x14ac:dyDescent="0.25">
      <c r="A3" s="20" t="s">
        <v>66</v>
      </c>
      <c r="B3" s="20" t="s">
        <v>67</v>
      </c>
      <c r="C3" s="20" t="s">
        <v>68</v>
      </c>
      <c r="D3" s="20" t="s">
        <v>69</v>
      </c>
    </row>
    <row r="4" spans="1:4" x14ac:dyDescent="0.25">
      <c r="A4" s="5" t="s">
        <v>70</v>
      </c>
      <c r="B4" s="19">
        <v>44275</v>
      </c>
      <c r="C4" s="19">
        <v>44343</v>
      </c>
      <c r="D4" s="18">
        <f>(C4-B4)*$C$2</f>
        <v>10200000</v>
      </c>
    </row>
    <row r="5" spans="1:4" x14ac:dyDescent="0.25">
      <c r="A5" s="5" t="s">
        <v>71</v>
      </c>
      <c r="B5" s="19">
        <v>44228</v>
      </c>
      <c r="C5" s="19">
        <v>44244</v>
      </c>
      <c r="D5" s="18">
        <f t="shared" ref="D5:D7" si="0">(C5-B5)*$C$2</f>
        <v>2400000</v>
      </c>
    </row>
    <row r="6" spans="1:4" x14ac:dyDescent="0.25">
      <c r="A6" s="5" t="s">
        <v>72</v>
      </c>
      <c r="B6" s="19">
        <v>44263</v>
      </c>
      <c r="C6" s="19">
        <v>44314</v>
      </c>
      <c r="D6" s="18">
        <f t="shared" si="0"/>
        <v>7650000</v>
      </c>
    </row>
    <row r="7" spans="1:4" x14ac:dyDescent="0.25">
      <c r="A7" s="5" t="s">
        <v>73</v>
      </c>
      <c r="B7" s="19">
        <v>44334</v>
      </c>
      <c r="C7" s="19">
        <v>44365</v>
      </c>
      <c r="D7" s="18">
        <f t="shared" si="0"/>
        <v>4650000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0" zoomScaleNormal="140" workbookViewId="0">
      <selection activeCell="F9" sqref="F9"/>
    </sheetView>
  </sheetViews>
  <sheetFormatPr defaultRowHeight="14.4" x14ac:dyDescent="0.3"/>
  <cols>
    <col min="1" max="1" width="10.5546875" bestFit="1" customWidth="1"/>
    <col min="5" max="5" width="10" bestFit="1" customWidth="1"/>
  </cols>
  <sheetData>
    <row r="1" spans="1:5" x14ac:dyDescent="0.3">
      <c r="A1" s="21" t="s">
        <v>74</v>
      </c>
      <c r="B1" s="21"/>
      <c r="C1" s="21"/>
      <c r="D1" s="21"/>
      <c r="E1" s="21"/>
    </row>
    <row r="2" spans="1:5" x14ac:dyDescent="0.3">
      <c r="A2" s="22"/>
      <c r="B2" s="22"/>
      <c r="C2" s="22"/>
      <c r="D2" s="22" t="s">
        <v>80</v>
      </c>
      <c r="E2" s="22">
        <v>3000</v>
      </c>
    </row>
    <row r="3" spans="1:5" x14ac:dyDescent="0.3">
      <c r="A3" s="23" t="s">
        <v>75</v>
      </c>
      <c r="B3" s="23" t="s">
        <v>76</v>
      </c>
      <c r="C3" s="23" t="s">
        <v>77</v>
      </c>
      <c r="D3" s="23" t="s">
        <v>78</v>
      </c>
      <c r="E3" s="23" t="s">
        <v>79</v>
      </c>
    </row>
    <row r="4" spans="1:5" x14ac:dyDescent="0.3">
      <c r="A4" s="23" t="s">
        <v>81</v>
      </c>
      <c r="B4" s="24">
        <v>0.35416666666666669</v>
      </c>
      <c r="C4" s="24">
        <v>0.41666666666666669</v>
      </c>
      <c r="D4" s="24">
        <f>C4-B4</f>
        <v>6.25E-2</v>
      </c>
      <c r="E4" s="25">
        <f>((HOUR(D4)+MINUTE(D4)/60)*$E$2)</f>
        <v>4500</v>
      </c>
    </row>
    <row r="5" spans="1:5" x14ac:dyDescent="0.3">
      <c r="A5" s="23" t="s">
        <v>82</v>
      </c>
      <c r="B5" s="24">
        <v>0.3611111111111111</v>
      </c>
      <c r="C5" s="24">
        <v>0.39583333333333331</v>
      </c>
      <c r="D5" s="24">
        <f t="shared" ref="D5:D9" si="0">C5-B5</f>
        <v>3.472222222222221E-2</v>
      </c>
      <c r="E5" s="25">
        <f t="shared" ref="E5:E9" si="1">((HOUR(D5)+MINUTE(D5)/60)*$E$2)</f>
        <v>2500</v>
      </c>
    </row>
    <row r="6" spans="1:5" x14ac:dyDescent="0.3">
      <c r="A6" s="23" t="s">
        <v>83</v>
      </c>
      <c r="B6" s="24">
        <v>0.375</v>
      </c>
      <c r="C6" s="24">
        <v>0.46527777777777773</v>
      </c>
      <c r="D6" s="24">
        <f t="shared" si="0"/>
        <v>9.0277777777777735E-2</v>
      </c>
      <c r="E6" s="25">
        <f t="shared" si="1"/>
        <v>6500</v>
      </c>
    </row>
    <row r="7" spans="1:5" x14ac:dyDescent="0.3">
      <c r="A7" s="23" t="s">
        <v>84</v>
      </c>
      <c r="B7" s="24">
        <v>0.38541666666666669</v>
      </c>
      <c r="C7" s="24">
        <v>0.44444444444444442</v>
      </c>
      <c r="D7" s="24">
        <f t="shared" si="0"/>
        <v>5.9027777777777735E-2</v>
      </c>
      <c r="E7" s="25">
        <f t="shared" si="1"/>
        <v>4250</v>
      </c>
    </row>
    <row r="8" spans="1:5" x14ac:dyDescent="0.3">
      <c r="A8" s="23" t="s">
        <v>85</v>
      </c>
      <c r="B8" s="24">
        <v>0.39583333333333331</v>
      </c>
      <c r="C8" s="24">
        <v>0.50347222222222221</v>
      </c>
      <c r="D8" s="24">
        <f t="shared" si="0"/>
        <v>0.1076388888888889</v>
      </c>
      <c r="E8" s="25">
        <f t="shared" si="1"/>
        <v>7750</v>
      </c>
    </row>
    <row r="9" spans="1:5" x14ac:dyDescent="0.3">
      <c r="A9" s="23" t="s">
        <v>86</v>
      </c>
      <c r="B9" s="24">
        <v>0.4201388888888889</v>
      </c>
      <c r="C9" s="24">
        <v>0.52083333333333337</v>
      </c>
      <c r="D9" s="24">
        <f t="shared" si="0"/>
        <v>0.10069444444444448</v>
      </c>
      <c r="E9" s="25">
        <f t="shared" si="1"/>
        <v>7250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40" zoomScaleNormal="140" workbookViewId="0">
      <selection activeCell="D18" sqref="D18"/>
    </sheetView>
  </sheetViews>
  <sheetFormatPr defaultRowHeight="13.8" x14ac:dyDescent="0.25"/>
  <cols>
    <col min="1" max="16384" width="8.88671875" style="1"/>
  </cols>
  <sheetData>
    <row r="1" spans="1:8" x14ac:dyDescent="0.25">
      <c r="A1" s="17" t="s">
        <v>87</v>
      </c>
      <c r="B1" s="17"/>
      <c r="C1" s="17"/>
      <c r="D1" s="17"/>
      <c r="E1" s="17"/>
      <c r="F1" s="17"/>
      <c r="G1" s="17"/>
      <c r="H1" s="17"/>
    </row>
    <row r="2" spans="1:8" x14ac:dyDescent="0.25">
      <c r="A2" s="1" t="s">
        <v>88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</row>
    <row r="3" spans="1:8" x14ac:dyDescent="0.25">
      <c r="A3" s="1" t="s">
        <v>96</v>
      </c>
      <c r="B3" s="1">
        <v>2700</v>
      </c>
      <c r="C3" s="1">
        <v>2700</v>
      </c>
      <c r="D3" s="1">
        <v>2700</v>
      </c>
      <c r="E3" s="1">
        <v>2700</v>
      </c>
      <c r="F3" s="1">
        <v>2700</v>
      </c>
      <c r="G3" s="1">
        <v>2700</v>
      </c>
      <c r="H3" s="1">
        <v>2700</v>
      </c>
    </row>
    <row r="4" spans="1:8" ht="27.6" x14ac:dyDescent="0.25">
      <c r="A4" s="13" t="s">
        <v>97</v>
      </c>
      <c r="B4" s="1">
        <v>3000</v>
      </c>
      <c r="D4" s="1">
        <v>3000</v>
      </c>
      <c r="F4" s="1">
        <v>3000</v>
      </c>
    </row>
    <row r="5" spans="1:8" ht="27.6" x14ac:dyDescent="0.25">
      <c r="A5" s="13" t="s">
        <v>98</v>
      </c>
      <c r="H5" s="1">
        <v>4700</v>
      </c>
    </row>
    <row r="6" spans="1:8" ht="27.6" x14ac:dyDescent="0.25">
      <c r="A6" s="13" t="s">
        <v>99</v>
      </c>
      <c r="G6" s="1">
        <v>4500</v>
      </c>
    </row>
    <row r="7" spans="1:8" x14ac:dyDescent="0.25">
      <c r="A7" s="2" t="s">
        <v>100</v>
      </c>
      <c r="B7" s="2"/>
      <c r="C7" s="1">
        <f>COUNT(B3:H6)</f>
        <v>12</v>
      </c>
      <c r="E7" s="2" t="s">
        <v>101</v>
      </c>
      <c r="F7" s="2"/>
      <c r="G7" s="1">
        <f>SUM(B3:H6)</f>
        <v>37100</v>
      </c>
    </row>
  </sheetData>
  <mergeCells count="3">
    <mergeCell ref="A1:H1"/>
    <mergeCell ref="A7:B7"/>
    <mergeCell ref="E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40" zoomScaleNormal="140" workbookViewId="0">
      <selection activeCell="A9" sqref="A9"/>
    </sheetView>
  </sheetViews>
  <sheetFormatPr defaultRowHeight="13.8" x14ac:dyDescent="0.25"/>
  <cols>
    <col min="1" max="1" width="12.33203125" style="1" bestFit="1" customWidth="1"/>
    <col min="2" max="2" width="10" style="1" bestFit="1" customWidth="1"/>
    <col min="3" max="16384" width="8.88671875" style="1"/>
  </cols>
  <sheetData>
    <row r="1" spans="1:11" x14ac:dyDescent="0.25">
      <c r="A1" s="17" t="s">
        <v>102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8.8" customHeight="1" x14ac:dyDescent="0.25">
      <c r="A2" s="26" t="s">
        <v>52</v>
      </c>
      <c r="B2" s="26" t="s">
        <v>54</v>
      </c>
      <c r="C2" s="26" t="s">
        <v>103</v>
      </c>
      <c r="D2" s="26"/>
      <c r="E2" s="26" t="s">
        <v>104</v>
      </c>
      <c r="F2" s="26"/>
      <c r="G2" s="26" t="s">
        <v>105</v>
      </c>
      <c r="H2" s="26"/>
      <c r="I2" s="27" t="s">
        <v>106</v>
      </c>
      <c r="J2" s="26" t="s">
        <v>107</v>
      </c>
    </row>
    <row r="3" spans="1:11" x14ac:dyDescent="0.25">
      <c r="A3" s="26"/>
      <c r="B3" s="26"/>
      <c r="C3" s="3" t="s">
        <v>108</v>
      </c>
      <c r="D3" s="3" t="s">
        <v>109</v>
      </c>
      <c r="E3" s="3" t="s">
        <v>108</v>
      </c>
      <c r="F3" s="3" t="s">
        <v>109</v>
      </c>
      <c r="G3" s="3" t="s">
        <v>108</v>
      </c>
      <c r="H3" s="3" t="s">
        <v>109</v>
      </c>
      <c r="I3" s="27"/>
      <c r="J3" s="26"/>
    </row>
    <row r="4" spans="1:11" x14ac:dyDescent="0.25">
      <c r="A4" s="28" t="s">
        <v>62</v>
      </c>
      <c r="B4" s="28">
        <v>500</v>
      </c>
      <c r="C4" s="28">
        <v>40</v>
      </c>
      <c r="D4" s="28">
        <f>B4*C4</f>
        <v>20000</v>
      </c>
      <c r="E4" s="28">
        <v>45</v>
      </c>
      <c r="F4" s="28">
        <f>B4*E4</f>
        <v>22500</v>
      </c>
      <c r="G4" s="28">
        <v>50</v>
      </c>
      <c r="H4" s="28">
        <f>B4*G4</f>
        <v>25000</v>
      </c>
      <c r="I4" s="28">
        <f>SUM(D4,F4,H4)</f>
        <v>67500</v>
      </c>
      <c r="J4" s="29">
        <f>I4/$I$7</f>
        <v>0.33284023668639051</v>
      </c>
    </row>
    <row r="5" spans="1:11" x14ac:dyDescent="0.25">
      <c r="A5" s="28" t="s">
        <v>110</v>
      </c>
      <c r="B5" s="28">
        <v>300</v>
      </c>
      <c r="C5" s="28">
        <v>30</v>
      </c>
      <c r="D5" s="28">
        <f t="shared" ref="D5:D6" si="0">B5*C5</f>
        <v>9000</v>
      </c>
      <c r="E5" s="28">
        <v>25</v>
      </c>
      <c r="F5" s="28">
        <f t="shared" ref="F5:F6" si="1">B5*E5</f>
        <v>7500</v>
      </c>
      <c r="G5" s="28">
        <v>28</v>
      </c>
      <c r="H5" s="28">
        <f t="shared" ref="H5:H6" si="2">B5*G5</f>
        <v>8400</v>
      </c>
      <c r="I5" s="28">
        <f t="shared" ref="I5:I6" si="3">SUM(D5,F5,H5)</f>
        <v>24900</v>
      </c>
      <c r="J5" s="29">
        <f t="shared" ref="J5:J6" si="4">I5/$I$7</f>
        <v>0.1227810650887574</v>
      </c>
    </row>
    <row r="6" spans="1:11" x14ac:dyDescent="0.25">
      <c r="A6" s="28" t="s">
        <v>111</v>
      </c>
      <c r="B6" s="28">
        <v>200</v>
      </c>
      <c r="C6" s="28">
        <v>10</v>
      </c>
      <c r="D6" s="28">
        <f t="shared" si="0"/>
        <v>2000</v>
      </c>
      <c r="E6" s="28">
        <v>15</v>
      </c>
      <c r="F6" s="28">
        <f t="shared" si="1"/>
        <v>3000</v>
      </c>
      <c r="G6" s="28">
        <v>20</v>
      </c>
      <c r="H6" s="28">
        <f t="shared" si="2"/>
        <v>4000</v>
      </c>
      <c r="I6" s="28">
        <f t="shared" si="3"/>
        <v>9000</v>
      </c>
      <c r="J6" s="29">
        <f t="shared" si="4"/>
        <v>4.4378698224852069E-2</v>
      </c>
    </row>
    <row r="7" spans="1:11" x14ac:dyDescent="0.25">
      <c r="A7" s="28"/>
      <c r="B7" s="28"/>
      <c r="C7" s="28" t="s">
        <v>112</v>
      </c>
      <c r="D7" s="28">
        <f>SUM(D4:D6)</f>
        <v>31000</v>
      </c>
      <c r="E7" s="28"/>
      <c r="F7" s="28">
        <f>SUM(F4:F6)</f>
        <v>33000</v>
      </c>
      <c r="G7" s="28"/>
      <c r="H7" s="28">
        <f>SUM(H4:H6)</f>
        <v>37400</v>
      </c>
      <c r="I7" s="28">
        <f>SUM(I4:I6)+SUM(D7,F7,H7,)</f>
        <v>202800</v>
      </c>
      <c r="J7" s="28"/>
    </row>
    <row r="8" spans="1:11" x14ac:dyDescent="0.25">
      <c r="A8" s="28"/>
      <c r="B8" s="28"/>
      <c r="C8" s="28" t="s">
        <v>113</v>
      </c>
      <c r="D8" s="28"/>
      <c r="E8" s="28"/>
      <c r="F8" s="28"/>
      <c r="G8" s="28"/>
      <c r="H8" s="28"/>
      <c r="I8" s="28"/>
      <c r="J8" s="28"/>
    </row>
  </sheetData>
  <mergeCells count="8">
    <mergeCell ref="A1:K1"/>
    <mergeCell ref="A2:A3"/>
    <mergeCell ref="B2:B3"/>
    <mergeCell ref="C2:D2"/>
    <mergeCell ref="G2:H2"/>
    <mergeCell ref="E2:F2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1A</vt:lpstr>
      <vt:lpstr>1B</vt:lpstr>
      <vt:lpstr>1C</vt:lpstr>
      <vt:lpstr>1D</vt:lpstr>
      <vt:lpstr>2A</vt:lpstr>
      <vt:lpstr>2B</vt:lpstr>
      <vt:lpstr>2C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Đỗ Minh Nhật</cp:lastModifiedBy>
  <dcterms:created xsi:type="dcterms:W3CDTF">2023-09-27T13:50:04Z</dcterms:created>
  <dcterms:modified xsi:type="dcterms:W3CDTF">2023-09-27T15:46:23Z</dcterms:modified>
</cp:coreProperties>
</file>