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Sheet1!$A$2:$I$10</definedName>
    <definedName name="_xlnm.Criteria" localSheetId="0">Sheet1!$B$21:$B$22</definedName>
    <definedName name="_xlnm.Extract" localSheetId="0">Sheet1!$A$24:$I$24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G14" i="1"/>
  <c r="H12" i="1" l="1"/>
  <c r="H13" i="1"/>
  <c r="G13" i="1"/>
  <c r="G12" i="1"/>
  <c r="H11" i="1"/>
  <c r="G11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<sst xmlns="http://schemas.openxmlformats.org/spreadsheetml/2006/main" count="60" uniqueCount="37">
  <si>
    <t>MÃ KM</t>
  </si>
  <si>
    <t>TÊN KH</t>
  </si>
  <si>
    <t>KHU VỰC</t>
  </si>
  <si>
    <t>ĐỊNH MỨC</t>
  </si>
  <si>
    <t>SỐ CŨ</t>
  </si>
  <si>
    <t>SỐ MỚI</t>
  </si>
  <si>
    <t>TIÊU THỤ</t>
  </si>
  <si>
    <t>THÀNH TIỀN</t>
  </si>
  <si>
    <t>GHI CHÚ</t>
  </si>
  <si>
    <t>BÁO CÁO TIÊU THỤ ĐIỆN</t>
  </si>
  <si>
    <t>K101</t>
  </si>
  <si>
    <t>K201</t>
  </si>
  <si>
    <t>K102</t>
  </si>
  <si>
    <t>K302</t>
  </si>
  <si>
    <t>K401</t>
  </si>
  <si>
    <t>K202</t>
  </si>
  <si>
    <t>K103</t>
  </si>
  <si>
    <t>K403</t>
  </si>
  <si>
    <t>Tuấn</t>
  </si>
  <si>
    <t>Nam</t>
  </si>
  <si>
    <t>Hà</t>
  </si>
  <si>
    <t>Hạnh</t>
  </si>
  <si>
    <t>Hiếu</t>
  </si>
  <si>
    <t>Nghĩa</t>
  </si>
  <si>
    <t xml:space="preserve"> Nam</t>
  </si>
  <si>
    <t>Thúy</t>
  </si>
  <si>
    <t>Tổng</t>
  </si>
  <si>
    <t>Max</t>
  </si>
  <si>
    <t>Min</t>
  </si>
  <si>
    <t>Trung bình</t>
  </si>
  <si>
    <t>BẢNG ĐỊNH MỨC</t>
  </si>
  <si>
    <t>K1</t>
  </si>
  <si>
    <t>K2</t>
  </si>
  <si>
    <t>K3</t>
  </si>
  <si>
    <t>K4</t>
  </si>
  <si>
    <t>Ghi Chú</t>
  </si>
  <si>
    <t>Cắt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</si>
</sst>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6" zoomScale="140" zoomScaleNormal="140" workbookViewId="0">
      <selection activeCell="J26" sqref="J26"/>
    </sheetView>
  </sheetViews>
  <sheetFormatPr defaultColWidth="8.88671875" defaultRowHeight="13.8" x14ac:dyDescent="0.25"/>
  <cols>
    <col min="1" max="1" width="12.44140625" style="1" customWidth="1"/>
    <col min="2" max="2" width="8.88671875" style="1"/>
    <col min="3" max="3" width="7.33203125" style="1" customWidth="1"/>
    <col min="4" max="4" width="6.33203125" style="1" customWidth="1"/>
    <col min="5" max="6" width="8.88671875" style="1"/>
    <col min="7" max="7" width="8" style="1" customWidth="1"/>
    <col min="8" max="8" width="8.88671875" style="1"/>
    <col min="9" max="9" width="8.5546875" style="1" bestFit="1" customWidth="1"/>
    <col min="10" max="16384" width="8.88671875" style="1"/>
  </cols>
  <sheetData>
    <row r="1" spans="1:9" x14ac:dyDescent="0.25">
      <c r="A1" s="14" t="s">
        <v>9</v>
      </c>
      <c r="B1" s="14"/>
      <c r="C1" s="14"/>
      <c r="D1" s="14"/>
      <c r="E1" s="14"/>
      <c r="F1" s="14"/>
      <c r="G1" s="14"/>
      <c r="H1" s="14"/>
      <c r="I1" s="14"/>
    </row>
    <row r="2" spans="1:9" ht="27.6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 t="s">
        <v>10</v>
      </c>
      <c r="B3" s="2" t="s">
        <v>18</v>
      </c>
      <c r="C3" s="2" t="str">
        <f>LEFT(A3,2)</f>
        <v>K1</v>
      </c>
      <c r="D3" s="2">
        <f>HLOOKUP(C3,$B$17:$E$18,2,FALSE)</f>
        <v>50</v>
      </c>
      <c r="E3" s="2">
        <v>10</v>
      </c>
      <c r="F3" s="2">
        <v>70</v>
      </c>
      <c r="G3" s="2">
        <f>F3-E3</f>
        <v>60</v>
      </c>
      <c r="H3" s="2">
        <f>IF(G3&lt;=D3,G3*100,D3*100+(G3-D3)*300)</f>
        <v>8000</v>
      </c>
      <c r="I3" s="2" t="str">
        <f>IF(G3&gt;D3*2,"Cắt Điện",IF(G3&gt;D3,"Ghi Chú",""))</f>
        <v>Ghi Chú</v>
      </c>
    </row>
    <row r="4" spans="1:9" x14ac:dyDescent="0.25">
      <c r="A4" s="2" t="s">
        <v>11</v>
      </c>
      <c r="B4" s="2" t="s">
        <v>19</v>
      </c>
      <c r="C4" s="2" t="str">
        <f t="shared" ref="C4:C10" si="0">LEFT(A4,2)</f>
        <v>K2</v>
      </c>
      <c r="D4" s="2">
        <f t="shared" ref="D4:D10" si="1">HLOOKUP(C4,$B$17:$E$18,2,FALSE)</f>
        <v>90</v>
      </c>
      <c r="E4" s="2">
        <v>201</v>
      </c>
      <c r="F4" s="2">
        <v>310</v>
      </c>
      <c r="G4" s="2">
        <f t="shared" ref="G4:G10" si="2">F4-E4</f>
        <v>109</v>
      </c>
      <c r="H4" s="2">
        <f t="shared" ref="H4:H10" si="3">IF(G4&lt;=D4,G4*100,D4*100+(G4-D4)*300)</f>
        <v>14700</v>
      </c>
      <c r="I4" s="2" t="str">
        <f t="shared" ref="I4:I10" si="4">IF(G4&gt;D4*2,"Cắt Điện",IF(G4&gt;D4,"Ghi Chú",""))</f>
        <v>Ghi Chú</v>
      </c>
    </row>
    <row r="5" spans="1:9" x14ac:dyDescent="0.25">
      <c r="A5" s="2" t="s">
        <v>12</v>
      </c>
      <c r="B5" s="2" t="s">
        <v>20</v>
      </c>
      <c r="C5" s="2" t="str">
        <f t="shared" si="0"/>
        <v>K1</v>
      </c>
      <c r="D5" s="2">
        <f t="shared" si="1"/>
        <v>50</v>
      </c>
      <c r="E5" s="2">
        <v>170</v>
      </c>
      <c r="F5" s="2">
        <v>300</v>
      </c>
      <c r="G5" s="2">
        <f t="shared" si="2"/>
        <v>130</v>
      </c>
      <c r="H5" s="2">
        <f t="shared" si="3"/>
        <v>29000</v>
      </c>
      <c r="I5" s="2" t="str">
        <f t="shared" si="4"/>
        <v>Cắt Điện</v>
      </c>
    </row>
    <row r="6" spans="1:9" x14ac:dyDescent="0.25">
      <c r="A6" s="2" t="s">
        <v>13</v>
      </c>
      <c r="B6" s="2" t="s">
        <v>21</v>
      </c>
      <c r="C6" s="2" t="str">
        <f t="shared" si="0"/>
        <v>K3</v>
      </c>
      <c r="D6" s="2">
        <f t="shared" si="1"/>
        <v>60</v>
      </c>
      <c r="E6" s="2">
        <v>60</v>
      </c>
      <c r="F6" s="2">
        <v>60</v>
      </c>
      <c r="G6" s="2">
        <f t="shared" si="2"/>
        <v>0</v>
      </c>
      <c r="H6" s="2">
        <f t="shared" si="3"/>
        <v>0</v>
      </c>
      <c r="I6" s="2" t="str">
        <f t="shared" si="4"/>
        <v/>
      </c>
    </row>
    <row r="7" spans="1:9" x14ac:dyDescent="0.25">
      <c r="A7" s="2" t="s">
        <v>14</v>
      </c>
      <c r="B7" s="2" t="s">
        <v>22</v>
      </c>
      <c r="C7" s="2" t="str">
        <f t="shared" si="0"/>
        <v>K4</v>
      </c>
      <c r="D7" s="2">
        <f t="shared" si="1"/>
        <v>80</v>
      </c>
      <c r="E7" s="2">
        <v>100</v>
      </c>
      <c r="F7" s="2">
        <v>160</v>
      </c>
      <c r="G7" s="2">
        <f t="shared" si="2"/>
        <v>60</v>
      </c>
      <c r="H7" s="2">
        <f t="shared" si="3"/>
        <v>6000</v>
      </c>
      <c r="I7" s="2" t="str">
        <f t="shared" si="4"/>
        <v/>
      </c>
    </row>
    <row r="8" spans="1:9" x14ac:dyDescent="0.25">
      <c r="A8" s="2" t="s">
        <v>15</v>
      </c>
      <c r="B8" s="2" t="s">
        <v>23</v>
      </c>
      <c r="C8" s="2" t="str">
        <f t="shared" si="0"/>
        <v>K2</v>
      </c>
      <c r="D8" s="2">
        <f t="shared" si="1"/>
        <v>90</v>
      </c>
      <c r="E8" s="2">
        <v>60</v>
      </c>
      <c r="F8" s="2">
        <v>90</v>
      </c>
      <c r="G8" s="2">
        <f t="shared" si="2"/>
        <v>30</v>
      </c>
      <c r="H8" s="2">
        <f t="shared" si="3"/>
        <v>3000</v>
      </c>
      <c r="I8" s="2" t="str">
        <f t="shared" si="4"/>
        <v/>
      </c>
    </row>
    <row r="9" spans="1:9" x14ac:dyDescent="0.25">
      <c r="A9" s="2" t="s">
        <v>16</v>
      </c>
      <c r="B9" s="2" t="s">
        <v>24</v>
      </c>
      <c r="C9" s="2" t="str">
        <f t="shared" si="0"/>
        <v>K1</v>
      </c>
      <c r="D9" s="2">
        <f t="shared" si="1"/>
        <v>50</v>
      </c>
      <c r="E9" s="2">
        <v>70</v>
      </c>
      <c r="F9" s="2">
        <v>200</v>
      </c>
      <c r="G9" s="2">
        <f t="shared" si="2"/>
        <v>130</v>
      </c>
      <c r="H9" s="2">
        <f t="shared" si="3"/>
        <v>29000</v>
      </c>
      <c r="I9" s="2" t="str">
        <f t="shared" si="4"/>
        <v>Cắt Điện</v>
      </c>
    </row>
    <row r="10" spans="1:9" x14ac:dyDescent="0.25">
      <c r="A10" s="2" t="s">
        <v>17</v>
      </c>
      <c r="B10" s="2" t="s">
        <v>25</v>
      </c>
      <c r="C10" s="2" t="str">
        <f t="shared" si="0"/>
        <v>K4</v>
      </c>
      <c r="D10" s="2">
        <f t="shared" si="1"/>
        <v>80</v>
      </c>
      <c r="E10" s="2">
        <v>50</v>
      </c>
      <c r="F10" s="2">
        <v>250</v>
      </c>
      <c r="G10" s="2">
        <f t="shared" si="2"/>
        <v>200</v>
      </c>
      <c r="H10" s="2">
        <f t="shared" si="3"/>
        <v>44000</v>
      </c>
      <c r="I10" s="2" t="str">
        <f t="shared" si="4"/>
        <v>Cắt Điện</v>
      </c>
    </row>
    <row r="11" spans="1:9" x14ac:dyDescent="0.25">
      <c r="A11" s="5"/>
      <c r="B11" s="6"/>
      <c r="C11" s="7"/>
      <c r="D11" s="5" t="s">
        <v>26</v>
      </c>
      <c r="E11" s="6"/>
      <c r="F11" s="7"/>
      <c r="G11" s="2">
        <f>SUM(G3:G10)</f>
        <v>719</v>
      </c>
      <c r="H11" s="2">
        <f>SUM(H3:H10)</f>
        <v>133700</v>
      </c>
      <c r="I11" s="2"/>
    </row>
    <row r="12" spans="1:9" x14ac:dyDescent="0.25">
      <c r="A12" s="8"/>
      <c r="B12" s="9"/>
      <c r="C12" s="10"/>
      <c r="D12" s="8" t="s">
        <v>27</v>
      </c>
      <c r="E12" s="9"/>
      <c r="F12" s="10"/>
      <c r="G12" s="2">
        <f>MAX(G3:G11)</f>
        <v>719</v>
      </c>
      <c r="H12" s="2">
        <f>MAX(H3:H10)</f>
        <v>44000</v>
      </c>
      <c r="I12" s="2"/>
    </row>
    <row r="13" spans="1:9" x14ac:dyDescent="0.25">
      <c r="A13" s="8"/>
      <c r="B13" s="9"/>
      <c r="C13" s="10"/>
      <c r="D13" s="8" t="s">
        <v>28</v>
      </c>
      <c r="E13" s="9"/>
      <c r="F13" s="10"/>
      <c r="G13" s="2">
        <f>MIN(G3:G10)</f>
        <v>0</v>
      </c>
      <c r="H13" s="2">
        <f>MIN(H3:H10)</f>
        <v>0</v>
      </c>
      <c r="I13" s="2"/>
    </row>
    <row r="14" spans="1:9" x14ac:dyDescent="0.25">
      <c r="A14" s="12"/>
      <c r="B14" s="13"/>
      <c r="C14" s="11"/>
      <c r="D14" s="15" t="s">
        <v>29</v>
      </c>
      <c r="E14" s="16"/>
      <c r="F14" s="11"/>
      <c r="G14" s="2">
        <f>AVERAGE(G3:G10)</f>
        <v>89.875</v>
      </c>
      <c r="H14" s="2">
        <f>AVERAGE(H3:H10)</f>
        <v>16712.5</v>
      </c>
      <c r="I14" s="2"/>
    </row>
    <row r="16" spans="1:9" x14ac:dyDescent="0.25">
      <c r="A16" s="17" t="s">
        <v>30</v>
      </c>
      <c r="B16" s="18"/>
      <c r="C16" s="18"/>
      <c r="D16" s="18"/>
      <c r="E16" s="19"/>
    </row>
    <row r="17" spans="1:9" x14ac:dyDescent="0.25">
      <c r="A17" s="2" t="s">
        <v>2</v>
      </c>
      <c r="B17" s="2" t="s">
        <v>31</v>
      </c>
      <c r="C17" s="2" t="s">
        <v>32</v>
      </c>
      <c r="D17" s="2" t="s">
        <v>33</v>
      </c>
      <c r="E17" s="2" t="s">
        <v>34</v>
      </c>
    </row>
    <row r="18" spans="1:9" x14ac:dyDescent="0.25">
      <c r="A18" s="2" t="s">
        <v>3</v>
      </c>
      <c r="B18" s="2">
        <v>50</v>
      </c>
      <c r="C18" s="2">
        <v>90</v>
      </c>
      <c r="D18" s="2">
        <v>60</v>
      </c>
      <c r="E18" s="2">
        <v>80</v>
      </c>
    </row>
    <row r="21" spans="1:9" ht="27.6" x14ac:dyDescent="0.25">
      <c r="B21" s="4" t="s">
        <v>2</v>
      </c>
    </row>
    <row r="22" spans="1:9" x14ac:dyDescent="0.25">
      <c r="B22" s="2" t="s">
        <v>31</v>
      </c>
    </row>
    <row r="24" spans="1:9" ht="27.6" x14ac:dyDescent="0.25">
      <c r="A24" s="3" t="s">
        <v>0</v>
      </c>
      <c r="B24" s="3" t="s">
        <v>1</v>
      </c>
      <c r="C24" s="4" t="s">
        <v>2</v>
      </c>
      <c r="D24" s="4" t="s">
        <v>3</v>
      </c>
      <c r="E24" s="3" t="s">
        <v>4</v>
      </c>
      <c r="F24" s="3" t="s">
        <v>5</v>
      </c>
      <c r="G24" s="4" t="s">
        <v>6</v>
      </c>
      <c r="H24" s="4" t="s">
        <v>7</v>
      </c>
      <c r="I24" s="4" t="s">
        <v>8</v>
      </c>
    </row>
    <row r="25" spans="1:9" x14ac:dyDescent="0.25">
      <c r="A25" s="2" t="s">
        <v>10</v>
      </c>
      <c r="B25" s="2" t="s">
        <v>18</v>
      </c>
      <c r="C25" s="2" t="s">
        <v>31</v>
      </c>
      <c r="D25" s="2">
        <v>50</v>
      </c>
      <c r="E25" s="2">
        <v>10</v>
      </c>
      <c r="F25" s="2">
        <v>70</v>
      </c>
      <c r="G25" s="2">
        <v>60</v>
      </c>
      <c r="H25" s="2">
        <v>8000</v>
      </c>
      <c r="I25" s="2" t="s">
        <v>35</v>
      </c>
    </row>
    <row r="26" spans="1:9" x14ac:dyDescent="0.25">
      <c r="A26" s="2" t="s">
        <v>12</v>
      </c>
      <c r="B26" s="2" t="s">
        <v>20</v>
      </c>
      <c r="C26" s="2" t="s">
        <v>31</v>
      </c>
      <c r="D26" s="2">
        <v>50</v>
      </c>
      <c r="E26" s="2">
        <v>170</v>
      </c>
      <c r="F26" s="2">
        <v>300</v>
      </c>
      <c r="G26" s="2">
        <v>130</v>
      </c>
      <c r="H26" s="2">
        <v>29000</v>
      </c>
      <c r="I26" s="2" t="s">
        <v>36</v>
      </c>
    </row>
    <row r="27" spans="1:9" x14ac:dyDescent="0.25">
      <c r="A27" s="2" t="s">
        <v>16</v>
      </c>
      <c r="B27" s="2" t="s">
        <v>19</v>
      </c>
      <c r="C27" s="2" t="s">
        <v>31</v>
      </c>
      <c r="D27" s="2">
        <v>50</v>
      </c>
      <c r="E27" s="2">
        <v>70</v>
      </c>
      <c r="F27" s="2">
        <v>200</v>
      </c>
      <c r="G27" s="2">
        <v>130</v>
      </c>
      <c r="H27" s="2">
        <v>29000</v>
      </c>
      <c r="I27" s="2" t="s">
        <v>36</v>
      </c>
    </row>
  </sheetData>
  <mergeCells count="3">
    <mergeCell ref="A1:I1"/>
    <mergeCell ref="D14:E14"/>
    <mergeCell ref="A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2023-10-10T13:57:23Z</dcterms:created>
  <dcterms:modified xsi:type="dcterms:W3CDTF">2023-10-12T15:01:41Z</dcterms:modified>
</cp:coreProperties>
</file>