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F:\0306231316\THUD\"/>
    </mc:Choice>
  </mc:AlternateContent>
  <xr:revisionPtr revIDLastSave="0" documentId="13_ncr:1_{DC933836-DFAB-478E-AC03-4B7F5159B550}" xr6:coauthVersionLast="45" xr6:coauthVersionMax="45" xr10:uidLastSave="{00000000-0000-0000-0000-000000000000}"/>
  <bookViews>
    <workbookView xWindow="-120" yWindow="450" windowWidth="20730" windowHeight="10590" activeTab="3" xr2:uid="{00000000-000D-0000-FFFF-FFFF00000000}"/>
  </bookViews>
  <sheets>
    <sheet name="3A" sheetId="1" r:id="rId1"/>
    <sheet name="3B" sheetId="4" r:id="rId2"/>
    <sheet name="3C" sheetId="2" r:id="rId3"/>
    <sheet name="3D" sheetId="3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0" i="3" l="1"/>
  <c r="H10" i="3"/>
  <c r="H9" i="3"/>
  <c r="G9" i="3"/>
  <c r="H4" i="3"/>
  <c r="H5" i="3"/>
  <c r="H6" i="3"/>
  <c r="H7" i="3"/>
  <c r="H8" i="3"/>
  <c r="H3" i="3"/>
  <c r="G4" i="3"/>
  <c r="G5" i="3"/>
  <c r="G6" i="3"/>
  <c r="G7" i="3"/>
  <c r="G8" i="3"/>
  <c r="G3" i="3"/>
  <c r="F10" i="2"/>
  <c r="G10" i="2"/>
  <c r="H10" i="2"/>
  <c r="I10" i="2"/>
  <c r="E10" i="2"/>
  <c r="I4" i="2"/>
  <c r="I5" i="2"/>
  <c r="I6" i="2"/>
  <c r="I7" i="2"/>
  <c r="I8" i="2"/>
  <c r="I9" i="2"/>
  <c r="I3" i="2"/>
  <c r="H4" i="2"/>
  <c r="H5" i="2"/>
  <c r="H6" i="2"/>
  <c r="H7" i="2"/>
  <c r="H8" i="2"/>
  <c r="H9" i="2"/>
  <c r="H3" i="2"/>
  <c r="G4" i="2"/>
  <c r="G5" i="2"/>
  <c r="G6" i="2"/>
  <c r="G7" i="2"/>
  <c r="G8" i="2"/>
  <c r="G9" i="2"/>
  <c r="G3" i="2"/>
  <c r="G4" i="4"/>
  <c r="G5" i="4"/>
  <c r="G6" i="4"/>
  <c r="G7" i="4"/>
  <c r="G8" i="4"/>
  <c r="G3" i="4"/>
  <c r="F4" i="4"/>
  <c r="F5" i="4"/>
  <c r="F6" i="4"/>
  <c r="F7" i="4"/>
  <c r="F8" i="4"/>
  <c r="F3" i="4"/>
  <c r="G4" i="1"/>
  <c r="G5" i="1"/>
  <c r="G6" i="1"/>
  <c r="G7" i="1"/>
  <c r="G8" i="1"/>
  <c r="G3" i="1"/>
  <c r="F4" i="1"/>
  <c r="F5" i="1"/>
  <c r="F6" i="1"/>
  <c r="F7" i="1"/>
  <c r="F8" i="1"/>
  <c r="F3" i="1"/>
</calcChain>
</file>

<file path=xl/sharedStrings.xml><?xml version="1.0" encoding="utf-8"?>
<sst xmlns="http://schemas.openxmlformats.org/spreadsheetml/2006/main" count="93" uniqueCount="67">
  <si>
    <t>BẢNG ĐIỂM</t>
  </si>
  <si>
    <t>STT</t>
  </si>
  <si>
    <t xml:space="preserve">HỌ </t>
  </si>
  <si>
    <t xml:space="preserve">TÊN </t>
  </si>
  <si>
    <t>LT</t>
  </si>
  <si>
    <t>TH</t>
  </si>
  <si>
    <t>ĐIỂM TB</t>
  </si>
  <si>
    <t>GHI CHÚ</t>
  </si>
  <si>
    <t xml:space="preserve">Nguyễn </t>
  </si>
  <si>
    <t>An</t>
  </si>
  <si>
    <t>Lê</t>
  </si>
  <si>
    <t>Bình</t>
  </si>
  <si>
    <t xml:space="preserve">Trần </t>
  </si>
  <si>
    <t>Hùng</t>
  </si>
  <si>
    <t xml:space="preserve">Lý </t>
  </si>
  <si>
    <t>Thảo</t>
  </si>
  <si>
    <t>Ngô</t>
  </si>
  <si>
    <t>Hương</t>
  </si>
  <si>
    <t xml:space="preserve">Phan </t>
  </si>
  <si>
    <t>Thành</t>
  </si>
  <si>
    <t>DANH SÁCH THƯỞNG NGÀY 8/3</t>
  </si>
  <si>
    <t xml:space="preserve">HỌ VÀ </t>
  </si>
  <si>
    <t>TÊN</t>
  </si>
  <si>
    <t>PHÁI</t>
  </si>
  <si>
    <t>NGÀY CÔNG</t>
  </si>
  <si>
    <t>THƯỞNG A</t>
  </si>
  <si>
    <t>THƯỞNG B</t>
  </si>
  <si>
    <t>Trần Thanh</t>
  </si>
  <si>
    <t>Tuấn</t>
  </si>
  <si>
    <t>Nam</t>
  </si>
  <si>
    <t>Phạm Hùng</t>
  </si>
  <si>
    <t>Cường</t>
  </si>
  <si>
    <t xml:space="preserve">Lê Ngọc </t>
  </si>
  <si>
    <t>Xuân</t>
  </si>
  <si>
    <t>Nữ</t>
  </si>
  <si>
    <t>Phạm Thanh</t>
  </si>
  <si>
    <t>Liêm</t>
  </si>
  <si>
    <t xml:space="preserve">Phạm Hoài </t>
  </si>
  <si>
    <t>Long</t>
  </si>
  <si>
    <t xml:space="preserve">Lê Thanh </t>
  </si>
  <si>
    <t>Trúc</t>
  </si>
  <si>
    <t>BẢNG THANH TOÁN LƯƠNG THÁNG 10/2021</t>
  </si>
  <si>
    <t>Họ Tên</t>
  </si>
  <si>
    <t>Hệ số lương</t>
  </si>
  <si>
    <t>Ngày công</t>
  </si>
  <si>
    <t>Tạm ứng</t>
  </si>
  <si>
    <t xml:space="preserve">Thưởng </t>
  </si>
  <si>
    <t>Thực lãnh</t>
  </si>
  <si>
    <t xml:space="preserve">Trương </t>
  </si>
  <si>
    <t>Thái</t>
  </si>
  <si>
    <t xml:space="preserve">Lê </t>
  </si>
  <si>
    <t>Văn</t>
  </si>
  <si>
    <t>Lưu</t>
  </si>
  <si>
    <t>Nguyệt</t>
  </si>
  <si>
    <t>Viên</t>
  </si>
  <si>
    <t>Hồ</t>
  </si>
  <si>
    <t>Lan</t>
  </si>
  <si>
    <t>Tổng cộng</t>
  </si>
  <si>
    <t>BẢNG ĐIỂM HỌC KỲ</t>
  </si>
  <si>
    <t>Chuyên Cần</t>
  </si>
  <si>
    <t>Trung bình kiểm tra</t>
  </si>
  <si>
    <t>Thi</t>
  </si>
  <si>
    <t>Tổng kết</t>
  </si>
  <si>
    <t>KẾT QUẢ</t>
  </si>
  <si>
    <t>Lương</t>
  </si>
  <si>
    <t>số học sinh đạt</t>
  </si>
  <si>
    <t>số học sinh thi lại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</si>
</sst>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"/>
  </numFmts>
  <fonts count="4" x14ac:knownFonts="1">
    <font>
      <sz val="11"/>
      <color theme="1"/>
      <name val="Calibri"/>
      <family val="2"/>
      <charset val="163"/>
      <scheme val="minor"/>
    </font>
    <font>
      <sz val="11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right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3" fontId="1" fillId="0" borderId="1" xfId="0" applyNumberFormat="1" applyFont="1" applyBorder="1" applyAlignment="1">
      <alignment horizontal="right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right" vertical="center"/>
    </xf>
    <xf numFmtId="0" fontId="1" fillId="0" borderId="3" xfId="0" applyFont="1" applyBorder="1" applyAlignment="1">
      <alignment horizontal="right" vertical="center"/>
    </xf>
    <xf numFmtId="0" fontId="1" fillId="0" borderId="4" xfId="0" applyFont="1" applyBorder="1" applyAlignment="1">
      <alignment horizontal="right" vertical="center"/>
    </xf>
    <xf numFmtId="0" fontId="3" fillId="0" borderId="0" xfId="0" applyFont="1" applyAlignment="1">
      <alignment horizontal="center" vertical="center"/>
    </xf>
    <xf numFmtId="0" fontId="1" fillId="0" borderId="1" xfId="0" applyNumberFormat="1" applyFont="1" applyBorder="1" applyAlignment="1">
      <alignment horizontal="center"/>
    </xf>
    <xf numFmtId="2" fontId="1" fillId="0" borderId="1" xfId="0" applyNumberFormat="1" applyFont="1" applyBorder="1" applyAlignment="1">
      <alignment horizontal="right" vertical="center"/>
    </xf>
    <xf numFmtId="166" fontId="1" fillId="0" borderId="1" xfId="0" applyNumberFormat="1" applyFont="1" applyBorder="1" applyAlignment="1">
      <alignment horizontal="right" vertical="center"/>
    </xf>
    <xf numFmtId="166" fontId="1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"/>
  <sheetViews>
    <sheetView zoomScale="150" zoomScaleNormal="150" workbookViewId="0">
      <selection activeCell="G3" sqref="G3:G8"/>
    </sheetView>
  </sheetViews>
  <sheetFormatPr defaultColWidth="8.85546875" defaultRowHeight="15" x14ac:dyDescent="0.25"/>
  <cols>
    <col min="1" max="5" width="8.85546875" style="1"/>
    <col min="6" max="6" width="11.28515625" style="1" customWidth="1"/>
    <col min="7" max="7" width="11.140625" style="1" bestFit="1" customWidth="1"/>
    <col min="8" max="16384" width="8.85546875" style="1"/>
  </cols>
  <sheetData>
    <row r="1" spans="1:7" ht="16.5" x14ac:dyDescent="0.25">
      <c r="A1" s="14" t="s">
        <v>0</v>
      </c>
      <c r="B1" s="14"/>
      <c r="C1" s="14"/>
      <c r="D1" s="14"/>
      <c r="E1" s="14"/>
      <c r="F1" s="14"/>
      <c r="G1" s="14"/>
    </row>
    <row r="2" spans="1:7" ht="16.5" x14ac:dyDescent="0.25">
      <c r="A2" s="6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</row>
    <row r="3" spans="1:7" x14ac:dyDescent="0.25">
      <c r="A3" s="2">
        <v>1</v>
      </c>
      <c r="B3" s="2" t="s">
        <v>8</v>
      </c>
      <c r="C3" s="2" t="s">
        <v>9</v>
      </c>
      <c r="D3" s="2">
        <v>7</v>
      </c>
      <c r="E3" s="2">
        <v>6</v>
      </c>
      <c r="F3" s="2">
        <f>AVERAGE(D3:E3)</f>
        <v>6.5</v>
      </c>
      <c r="G3" s="2" t="str">
        <f>IF(F3&gt;=5,"Đạt","Thi Lại")</f>
        <v>Đạt</v>
      </c>
    </row>
    <row r="4" spans="1:7" x14ac:dyDescent="0.25">
      <c r="A4" s="2">
        <v>2</v>
      </c>
      <c r="B4" s="2" t="s">
        <v>10</v>
      </c>
      <c r="C4" s="2" t="s">
        <v>11</v>
      </c>
      <c r="D4" s="2">
        <v>4</v>
      </c>
      <c r="E4" s="2">
        <v>8</v>
      </c>
      <c r="F4" s="2">
        <f t="shared" ref="F4:F8" si="0">AVERAGE(D4:E4)</f>
        <v>6</v>
      </c>
      <c r="G4" s="2" t="str">
        <f t="shared" ref="G4:G8" si="1">IF(F4&gt;=5,"Đạt","Thi Lại")</f>
        <v>Đạt</v>
      </c>
    </row>
    <row r="5" spans="1:7" x14ac:dyDescent="0.25">
      <c r="A5" s="2">
        <v>3</v>
      </c>
      <c r="B5" s="2" t="s">
        <v>12</v>
      </c>
      <c r="C5" s="2" t="s">
        <v>13</v>
      </c>
      <c r="D5" s="2">
        <v>9</v>
      </c>
      <c r="E5" s="2">
        <v>3</v>
      </c>
      <c r="F5" s="2">
        <f t="shared" si="0"/>
        <v>6</v>
      </c>
      <c r="G5" s="2" t="str">
        <f t="shared" si="1"/>
        <v>Đạt</v>
      </c>
    </row>
    <row r="6" spans="1:7" x14ac:dyDescent="0.25">
      <c r="A6" s="2">
        <v>4</v>
      </c>
      <c r="B6" s="2" t="s">
        <v>14</v>
      </c>
      <c r="C6" s="2" t="s">
        <v>15</v>
      </c>
      <c r="D6" s="2">
        <v>5</v>
      </c>
      <c r="E6" s="2">
        <v>6</v>
      </c>
      <c r="F6" s="2">
        <f t="shared" si="0"/>
        <v>5.5</v>
      </c>
      <c r="G6" s="2" t="str">
        <f t="shared" si="1"/>
        <v>Đạt</v>
      </c>
    </row>
    <row r="7" spans="1:7" x14ac:dyDescent="0.25">
      <c r="A7" s="2">
        <v>5</v>
      </c>
      <c r="B7" s="2" t="s">
        <v>16</v>
      </c>
      <c r="C7" s="2" t="s">
        <v>17</v>
      </c>
      <c r="D7" s="2">
        <v>4</v>
      </c>
      <c r="E7" s="2">
        <v>2</v>
      </c>
      <c r="F7" s="2">
        <f t="shared" si="0"/>
        <v>3</v>
      </c>
      <c r="G7" s="2" t="str">
        <f t="shared" si="1"/>
        <v>Thi Lại</v>
      </c>
    </row>
    <row r="8" spans="1:7" x14ac:dyDescent="0.25">
      <c r="A8" s="2">
        <v>6</v>
      </c>
      <c r="B8" s="2" t="s">
        <v>18</v>
      </c>
      <c r="C8" s="2" t="s">
        <v>19</v>
      </c>
      <c r="D8" s="2">
        <v>8</v>
      </c>
      <c r="E8" s="2">
        <v>9</v>
      </c>
      <c r="F8" s="2">
        <f t="shared" si="0"/>
        <v>8.5</v>
      </c>
      <c r="G8" s="2" t="str">
        <f t="shared" si="1"/>
        <v>Đạt</v>
      </c>
    </row>
  </sheetData>
  <mergeCells count="1">
    <mergeCell ref="A1:G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8"/>
  <sheetViews>
    <sheetView zoomScale="140" zoomScaleNormal="140" workbookViewId="0">
      <selection activeCell="G3" sqref="G3:G8"/>
    </sheetView>
  </sheetViews>
  <sheetFormatPr defaultColWidth="8.85546875" defaultRowHeight="15" x14ac:dyDescent="0.25"/>
  <cols>
    <col min="1" max="1" width="4.7109375" style="3" bestFit="1" customWidth="1"/>
    <col min="2" max="2" width="11.5703125" style="3" bestFit="1" customWidth="1"/>
    <col min="3" max="3" width="6.42578125" style="3" bestFit="1" customWidth="1"/>
    <col min="4" max="4" width="7.28515625" style="3" bestFit="1" customWidth="1"/>
    <col min="5" max="5" width="8.28515625" style="3" bestFit="1" customWidth="1"/>
    <col min="6" max="7" width="14.5703125" style="3" bestFit="1" customWidth="1"/>
    <col min="8" max="16384" width="8.85546875" style="3"/>
  </cols>
  <sheetData>
    <row r="1" spans="1:7" ht="16.5" x14ac:dyDescent="0.25">
      <c r="A1" s="14" t="s">
        <v>20</v>
      </c>
      <c r="B1" s="14"/>
      <c r="C1" s="14"/>
      <c r="D1" s="14"/>
      <c r="E1" s="14"/>
      <c r="F1" s="14"/>
      <c r="G1" s="14"/>
    </row>
    <row r="2" spans="1:7" ht="49.5" x14ac:dyDescent="0.25">
      <c r="A2" s="6" t="s">
        <v>1</v>
      </c>
      <c r="B2" s="6" t="s">
        <v>21</v>
      </c>
      <c r="C2" s="6" t="s">
        <v>22</v>
      </c>
      <c r="D2" s="6" t="s">
        <v>23</v>
      </c>
      <c r="E2" s="7" t="s">
        <v>24</v>
      </c>
      <c r="F2" s="6" t="s">
        <v>25</v>
      </c>
      <c r="G2" s="6" t="s">
        <v>26</v>
      </c>
    </row>
    <row r="3" spans="1:7" x14ac:dyDescent="0.25">
      <c r="A3" s="2">
        <v>1</v>
      </c>
      <c r="B3" s="4" t="s">
        <v>27</v>
      </c>
      <c r="C3" s="4" t="s">
        <v>28</v>
      </c>
      <c r="D3" s="4" t="s">
        <v>29</v>
      </c>
      <c r="E3" s="5">
        <v>25</v>
      </c>
      <c r="F3" s="2">
        <f>IF(AND(E3&gt;24,D3="Nữ"),200000,0)</f>
        <v>0</v>
      </c>
      <c r="G3" s="2">
        <f>IF(OR(AND(D3="Nữ",E3&lt;=24),AND(D3="Nam",E3&gt;24)),100000,0)</f>
        <v>100000</v>
      </c>
    </row>
    <row r="4" spans="1:7" x14ac:dyDescent="0.25">
      <c r="A4" s="2">
        <v>2</v>
      </c>
      <c r="B4" s="4" t="s">
        <v>30</v>
      </c>
      <c r="C4" s="4" t="s">
        <v>31</v>
      </c>
      <c r="D4" s="4" t="s">
        <v>29</v>
      </c>
      <c r="E4" s="5">
        <v>24</v>
      </c>
      <c r="F4" s="2">
        <f t="shared" ref="F4:F8" si="0">IF(AND(E4&gt;24,D4="Nữ"),200000,0)</f>
        <v>0</v>
      </c>
      <c r="G4" s="2">
        <f t="shared" ref="G4:G8" si="1">IF(OR(AND(D4="Nữ",E4&lt;=24),AND(D4="Nam",E4&gt;24)),100000,0)</f>
        <v>0</v>
      </c>
    </row>
    <row r="5" spans="1:7" x14ac:dyDescent="0.25">
      <c r="A5" s="2">
        <v>3</v>
      </c>
      <c r="B5" s="4" t="s">
        <v>32</v>
      </c>
      <c r="C5" s="4" t="s">
        <v>33</v>
      </c>
      <c r="D5" s="4" t="s">
        <v>34</v>
      </c>
      <c r="E5" s="5">
        <v>26</v>
      </c>
      <c r="F5" s="2">
        <f t="shared" si="0"/>
        <v>200000</v>
      </c>
      <c r="G5" s="2">
        <f t="shared" si="1"/>
        <v>0</v>
      </c>
    </row>
    <row r="6" spans="1:7" x14ac:dyDescent="0.25">
      <c r="A6" s="2">
        <v>4</v>
      </c>
      <c r="B6" s="4" t="s">
        <v>35</v>
      </c>
      <c r="C6" s="4" t="s">
        <v>36</v>
      </c>
      <c r="D6" s="4" t="s">
        <v>34</v>
      </c>
      <c r="E6" s="5">
        <v>22</v>
      </c>
      <c r="F6" s="2">
        <f t="shared" si="0"/>
        <v>0</v>
      </c>
      <c r="G6" s="2">
        <f t="shared" si="1"/>
        <v>100000</v>
      </c>
    </row>
    <row r="7" spans="1:7" x14ac:dyDescent="0.25">
      <c r="A7" s="2">
        <v>5</v>
      </c>
      <c r="B7" s="4" t="s">
        <v>37</v>
      </c>
      <c r="C7" s="4" t="s">
        <v>38</v>
      </c>
      <c r="D7" s="4" t="s">
        <v>29</v>
      </c>
      <c r="E7" s="5">
        <v>27</v>
      </c>
      <c r="F7" s="2">
        <f t="shared" si="0"/>
        <v>0</v>
      </c>
      <c r="G7" s="2">
        <f t="shared" si="1"/>
        <v>100000</v>
      </c>
    </row>
    <row r="8" spans="1:7" x14ac:dyDescent="0.25">
      <c r="A8" s="2">
        <v>6</v>
      </c>
      <c r="B8" s="4" t="s">
        <v>39</v>
      </c>
      <c r="C8" s="4" t="s">
        <v>40</v>
      </c>
      <c r="D8" s="4" t="s">
        <v>34</v>
      </c>
      <c r="E8" s="5">
        <v>25</v>
      </c>
      <c r="F8" s="2">
        <f t="shared" si="0"/>
        <v>200000</v>
      </c>
      <c r="G8" s="2">
        <f t="shared" si="1"/>
        <v>0</v>
      </c>
    </row>
  </sheetData>
  <mergeCells count="1">
    <mergeCell ref="A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0"/>
  <sheetViews>
    <sheetView zoomScale="140" zoomScaleNormal="140" workbookViewId="0">
      <selection activeCell="A11" sqref="A11"/>
    </sheetView>
  </sheetViews>
  <sheetFormatPr defaultColWidth="8.85546875" defaultRowHeight="15" x14ac:dyDescent="0.25"/>
  <cols>
    <col min="1" max="1" width="8.85546875" style="3"/>
    <col min="2" max="2" width="9.5703125" style="3" customWidth="1"/>
    <col min="3" max="3" width="10.7109375" style="3" customWidth="1"/>
    <col min="4" max="4" width="13.7109375" style="3" bestFit="1" customWidth="1"/>
    <col min="5" max="5" width="11.85546875" style="3" bestFit="1" customWidth="1"/>
    <col min="6" max="6" width="10.5703125" style="3" bestFit="1" customWidth="1"/>
    <col min="7" max="7" width="11.85546875" style="3" customWidth="1"/>
    <col min="8" max="8" width="11.28515625" style="3" customWidth="1"/>
    <col min="9" max="9" width="16" style="3" customWidth="1"/>
    <col min="10" max="16384" width="8.85546875" style="3"/>
  </cols>
  <sheetData>
    <row r="1" spans="1:10" ht="16.5" x14ac:dyDescent="0.25">
      <c r="A1" s="14" t="s">
        <v>41</v>
      </c>
      <c r="B1" s="14"/>
      <c r="C1" s="14"/>
      <c r="D1" s="14"/>
      <c r="E1" s="14"/>
      <c r="F1" s="14"/>
      <c r="G1" s="14"/>
      <c r="H1" s="14"/>
      <c r="I1" s="14"/>
      <c r="J1" s="14"/>
    </row>
    <row r="2" spans="1:10" ht="16.5" x14ac:dyDescent="0.25">
      <c r="A2" s="6" t="s">
        <v>1</v>
      </c>
      <c r="B2" s="15" t="s">
        <v>42</v>
      </c>
      <c r="C2" s="15"/>
      <c r="D2" s="6" t="s">
        <v>43</v>
      </c>
      <c r="E2" s="6" t="s">
        <v>44</v>
      </c>
      <c r="F2" s="6" t="s">
        <v>45</v>
      </c>
      <c r="G2" s="10" t="s">
        <v>64</v>
      </c>
      <c r="H2" s="6" t="s">
        <v>46</v>
      </c>
      <c r="I2" s="6" t="s">
        <v>47</v>
      </c>
      <c r="J2" s="8"/>
    </row>
    <row r="3" spans="1:10" x14ac:dyDescent="0.25">
      <c r="A3" s="2">
        <v>1</v>
      </c>
      <c r="B3" s="4" t="s">
        <v>48</v>
      </c>
      <c r="C3" s="4" t="s">
        <v>49</v>
      </c>
      <c r="D3" s="21">
        <v>3</v>
      </c>
      <c r="E3" s="5">
        <v>26</v>
      </c>
      <c r="F3" s="9">
        <v>200000</v>
      </c>
      <c r="G3" s="22">
        <f>D3*200000/30*E3</f>
        <v>520000</v>
      </c>
      <c r="H3" s="23">
        <f>IF(E3&gt;=25,100000,IF(E3&gt;=20,50000,0))</f>
        <v>100000</v>
      </c>
      <c r="I3" s="23">
        <f>G3+H3-F3</f>
        <v>420000</v>
      </c>
    </row>
    <row r="4" spans="1:10" x14ac:dyDescent="0.25">
      <c r="A4" s="2">
        <v>2</v>
      </c>
      <c r="B4" s="4" t="s">
        <v>8</v>
      </c>
      <c r="C4" s="4" t="s">
        <v>11</v>
      </c>
      <c r="D4" s="21">
        <v>3.67</v>
      </c>
      <c r="E4" s="5">
        <v>26</v>
      </c>
      <c r="F4" s="9">
        <v>100000</v>
      </c>
      <c r="G4" s="22">
        <f t="shared" ref="G4:G9" si="0">D4*200000/30*E4</f>
        <v>636133.33333333337</v>
      </c>
      <c r="H4" s="23">
        <f t="shared" ref="H4:H9" si="1">IF(E4&gt;=25,100000,IF(E4&gt;=20,50000,0))</f>
        <v>100000</v>
      </c>
      <c r="I4" s="23">
        <f t="shared" ref="I4:I9" si="2">G4+H4-F4</f>
        <v>636133.33333333337</v>
      </c>
    </row>
    <row r="5" spans="1:10" x14ac:dyDescent="0.25">
      <c r="A5" s="2">
        <v>3</v>
      </c>
      <c r="B5" s="4" t="s">
        <v>50</v>
      </c>
      <c r="C5" s="4" t="s">
        <v>51</v>
      </c>
      <c r="D5" s="21">
        <v>4.32</v>
      </c>
      <c r="E5" s="5">
        <v>23</v>
      </c>
      <c r="F5" s="9">
        <v>150000</v>
      </c>
      <c r="G5" s="22">
        <f t="shared" si="0"/>
        <v>662400</v>
      </c>
      <c r="H5" s="23">
        <f t="shared" si="1"/>
        <v>50000</v>
      </c>
      <c r="I5" s="23">
        <f t="shared" si="2"/>
        <v>562400</v>
      </c>
    </row>
    <row r="6" spans="1:10" x14ac:dyDescent="0.25">
      <c r="A6" s="2">
        <v>4</v>
      </c>
      <c r="B6" s="4" t="s">
        <v>52</v>
      </c>
      <c r="C6" s="4" t="s">
        <v>53</v>
      </c>
      <c r="D6" s="21">
        <v>3.33</v>
      </c>
      <c r="E6" s="5">
        <v>26</v>
      </c>
      <c r="F6" s="9">
        <v>100000</v>
      </c>
      <c r="G6" s="22">
        <f t="shared" si="0"/>
        <v>577200</v>
      </c>
      <c r="H6" s="23">
        <f t="shared" si="1"/>
        <v>100000</v>
      </c>
      <c r="I6" s="23">
        <f t="shared" si="2"/>
        <v>577200</v>
      </c>
    </row>
    <row r="7" spans="1:10" x14ac:dyDescent="0.25">
      <c r="A7" s="2">
        <v>5</v>
      </c>
      <c r="B7" s="4" t="s">
        <v>40</v>
      </c>
      <c r="C7" s="4" t="s">
        <v>55</v>
      </c>
      <c r="D7" s="21">
        <v>4.6500000000000004</v>
      </c>
      <c r="E7" s="5">
        <v>24</v>
      </c>
      <c r="F7" s="9">
        <v>100000</v>
      </c>
      <c r="G7" s="22">
        <f t="shared" si="0"/>
        <v>744000.00000000012</v>
      </c>
      <c r="H7" s="23">
        <f t="shared" si="1"/>
        <v>50000</v>
      </c>
      <c r="I7" s="23">
        <f t="shared" si="2"/>
        <v>694000.00000000012</v>
      </c>
    </row>
    <row r="8" spans="1:10" x14ac:dyDescent="0.25">
      <c r="A8" s="2">
        <v>6</v>
      </c>
      <c r="B8" s="4" t="s">
        <v>54</v>
      </c>
      <c r="C8" s="4" t="s">
        <v>56</v>
      </c>
      <c r="D8" s="21">
        <v>4.9800000000000004</v>
      </c>
      <c r="E8" s="5">
        <v>23</v>
      </c>
      <c r="F8" s="9">
        <v>150000</v>
      </c>
      <c r="G8" s="22">
        <f t="shared" si="0"/>
        <v>763600.00000000012</v>
      </c>
      <c r="H8" s="23">
        <f t="shared" si="1"/>
        <v>50000</v>
      </c>
      <c r="I8" s="23">
        <f t="shared" si="2"/>
        <v>663600.00000000012</v>
      </c>
    </row>
    <row r="9" spans="1:10" x14ac:dyDescent="0.25">
      <c r="A9" s="2">
        <v>7</v>
      </c>
      <c r="B9" s="4" t="s">
        <v>16</v>
      </c>
      <c r="C9" s="4" t="s">
        <v>17</v>
      </c>
      <c r="D9" s="21">
        <v>3.99</v>
      </c>
      <c r="E9" s="5">
        <v>24</v>
      </c>
      <c r="F9" s="9">
        <v>200000</v>
      </c>
      <c r="G9" s="22">
        <f t="shared" si="0"/>
        <v>638400</v>
      </c>
      <c r="H9" s="23">
        <f t="shared" si="1"/>
        <v>50000</v>
      </c>
      <c r="I9" s="23">
        <f t="shared" si="2"/>
        <v>488400</v>
      </c>
    </row>
    <row r="10" spans="1:10" x14ac:dyDescent="0.25">
      <c r="A10" s="16" t="s">
        <v>57</v>
      </c>
      <c r="B10" s="17"/>
      <c r="C10" s="17"/>
      <c r="D10" s="18"/>
      <c r="E10" s="2">
        <f>SUM(E3:E9)</f>
        <v>172</v>
      </c>
      <c r="F10" s="2">
        <f t="shared" ref="F10:I10" si="3">SUM(F3:F9)</f>
        <v>1000000</v>
      </c>
      <c r="G10" s="23">
        <f t="shared" si="3"/>
        <v>4541733.333333334</v>
      </c>
      <c r="H10" s="23">
        <f t="shared" si="3"/>
        <v>500000</v>
      </c>
      <c r="I10" s="23">
        <f t="shared" si="3"/>
        <v>4041733.3333333335</v>
      </c>
    </row>
  </sheetData>
  <mergeCells count="3">
    <mergeCell ref="A1:J1"/>
    <mergeCell ref="B2:C2"/>
    <mergeCell ref="A10:D10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0"/>
  <sheetViews>
    <sheetView tabSelected="1" zoomScale="140" zoomScaleNormal="140" workbookViewId="0">
      <selection activeCell="E12" sqref="E12"/>
    </sheetView>
  </sheetViews>
  <sheetFormatPr defaultColWidth="8.85546875" defaultRowHeight="15" x14ac:dyDescent="0.25"/>
  <cols>
    <col min="1" max="4" width="8.85546875" style="1"/>
    <col min="5" max="5" width="12" style="1" customWidth="1"/>
    <col min="6" max="6" width="8.85546875" style="1"/>
    <col min="7" max="7" width="9.7109375" style="1" bestFit="1" customWidth="1"/>
    <col min="8" max="8" width="14.28515625" style="1" customWidth="1"/>
    <col min="9" max="16384" width="8.85546875" style="1"/>
  </cols>
  <sheetData>
    <row r="1" spans="1:8" ht="16.5" x14ac:dyDescent="0.25">
      <c r="A1" s="19" t="s">
        <v>58</v>
      </c>
      <c r="B1" s="19"/>
      <c r="C1" s="19"/>
      <c r="D1" s="19"/>
      <c r="E1" s="19"/>
      <c r="F1" s="19"/>
      <c r="G1" s="19"/>
      <c r="H1" s="19"/>
    </row>
    <row r="2" spans="1:8" ht="33" x14ac:dyDescent="0.25">
      <c r="A2" s="11" t="s">
        <v>1</v>
      </c>
      <c r="B2" s="11" t="s">
        <v>2</v>
      </c>
      <c r="C2" s="11" t="s">
        <v>22</v>
      </c>
      <c r="D2" s="12" t="s">
        <v>59</v>
      </c>
      <c r="E2" s="12" t="s">
        <v>60</v>
      </c>
      <c r="F2" s="11" t="s">
        <v>61</v>
      </c>
      <c r="G2" s="11" t="s">
        <v>62</v>
      </c>
      <c r="H2" s="11" t="s">
        <v>63</v>
      </c>
    </row>
    <row r="3" spans="1:8" x14ac:dyDescent="0.25">
      <c r="A3" s="13">
        <v>1</v>
      </c>
      <c r="B3" s="4" t="s">
        <v>8</v>
      </c>
      <c r="C3" s="4" t="s">
        <v>9</v>
      </c>
      <c r="D3" s="13">
        <v>7</v>
      </c>
      <c r="E3" s="20">
        <v>8.1</v>
      </c>
      <c r="F3" s="13">
        <v>6</v>
      </c>
      <c r="G3" s="13">
        <f>D3*10%+E3*40%+F3*50%</f>
        <v>6.94</v>
      </c>
      <c r="H3" s="13" t="str">
        <f>IF(G3&lt;5,"Thi Lại Lần 2","Đạt")</f>
        <v>Đạt</v>
      </c>
    </row>
    <row r="4" spans="1:8" x14ac:dyDescent="0.25">
      <c r="A4" s="13">
        <v>2</v>
      </c>
      <c r="B4" s="4" t="s">
        <v>10</v>
      </c>
      <c r="C4" s="4" t="s">
        <v>11</v>
      </c>
      <c r="D4" s="13">
        <v>4</v>
      </c>
      <c r="E4" s="20">
        <v>6.4</v>
      </c>
      <c r="F4" s="13">
        <v>4</v>
      </c>
      <c r="G4" s="13">
        <f t="shared" ref="G4:G8" si="0">D4*10%+E4*40%+F4*50%</f>
        <v>4.9600000000000009</v>
      </c>
      <c r="H4" s="13" t="str">
        <f t="shared" ref="H4:H9" si="1">IF(G4&lt;5,"Thi Lại Lần 2","Đạt")</f>
        <v>Thi Lại Lần 2</v>
      </c>
    </row>
    <row r="5" spans="1:8" x14ac:dyDescent="0.25">
      <c r="A5" s="13">
        <v>3</v>
      </c>
      <c r="B5" s="4" t="s">
        <v>12</v>
      </c>
      <c r="C5" s="4" t="s">
        <v>13</v>
      </c>
      <c r="D5" s="13">
        <v>9</v>
      </c>
      <c r="E5" s="20">
        <v>4.5</v>
      </c>
      <c r="F5" s="13">
        <v>5</v>
      </c>
      <c r="G5" s="13">
        <f t="shared" si="0"/>
        <v>5.2</v>
      </c>
      <c r="H5" s="13" t="str">
        <f t="shared" si="1"/>
        <v>Đạt</v>
      </c>
    </row>
    <row r="6" spans="1:8" x14ac:dyDescent="0.25">
      <c r="A6" s="13">
        <v>4</v>
      </c>
      <c r="B6" s="4" t="s">
        <v>14</v>
      </c>
      <c r="C6" s="4" t="s">
        <v>15</v>
      </c>
      <c r="D6" s="13">
        <v>5</v>
      </c>
      <c r="E6" s="20">
        <v>5.7</v>
      </c>
      <c r="F6" s="13">
        <v>4</v>
      </c>
      <c r="G6" s="13">
        <f t="shared" si="0"/>
        <v>4.78</v>
      </c>
      <c r="H6" s="13" t="str">
        <f t="shared" si="1"/>
        <v>Thi Lại Lần 2</v>
      </c>
    </row>
    <row r="7" spans="1:8" x14ac:dyDescent="0.25">
      <c r="A7" s="13">
        <v>5</v>
      </c>
      <c r="B7" s="4" t="s">
        <v>16</v>
      </c>
      <c r="C7" s="4" t="s">
        <v>17</v>
      </c>
      <c r="D7" s="13">
        <v>4</v>
      </c>
      <c r="E7" s="20">
        <v>2.4</v>
      </c>
      <c r="F7" s="13">
        <v>3</v>
      </c>
      <c r="G7" s="13">
        <f t="shared" si="0"/>
        <v>2.86</v>
      </c>
      <c r="H7" s="13" t="str">
        <f t="shared" si="1"/>
        <v>Thi Lại Lần 2</v>
      </c>
    </row>
    <row r="8" spans="1:8" x14ac:dyDescent="0.25">
      <c r="A8" s="13">
        <v>6</v>
      </c>
      <c r="B8" s="4" t="s">
        <v>18</v>
      </c>
      <c r="C8" s="4" t="s">
        <v>19</v>
      </c>
      <c r="D8" s="13">
        <v>10</v>
      </c>
      <c r="E8" s="20">
        <v>9.3000000000000007</v>
      </c>
      <c r="F8" s="13">
        <v>8</v>
      </c>
      <c r="G8" s="13">
        <f t="shared" si="0"/>
        <v>8.7200000000000006</v>
      </c>
      <c r="H8" s="13" t="str">
        <f t="shared" si="1"/>
        <v>Đạt</v>
      </c>
    </row>
    <row r="9" spans="1:8" x14ac:dyDescent="0.25">
      <c r="A9" s="25" t="s">
        <v>65</v>
      </c>
      <c r="B9" s="25"/>
      <c r="C9" s="25"/>
      <c r="G9" s="1">
        <f>COUNTIF(G3:G8,"&gt;5")</f>
        <v>3</v>
      </c>
      <c r="H9" s="1">
        <f>COUNTIF(H3:H8,"Đạt")</f>
        <v>3</v>
      </c>
    </row>
    <row r="10" spans="1:8" x14ac:dyDescent="0.25">
      <c r="A10" s="24" t="s">
        <v>66</v>
      </c>
      <c r="B10" s="24"/>
      <c r="C10" s="24"/>
      <c r="G10" s="1">
        <f>COUNTIF(G3:G8,"&gt;5")</f>
        <v>3</v>
      </c>
      <c r="H10" s="1">
        <f>COUNTIF(H3:H8,"Thi Lại Lần 2")</f>
        <v>3</v>
      </c>
    </row>
  </sheetData>
  <mergeCells count="3">
    <mergeCell ref="A1:H1"/>
    <mergeCell ref="A9:C9"/>
    <mergeCell ref="A10:C1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3A</vt:lpstr>
      <vt:lpstr>3B</vt:lpstr>
      <vt:lpstr>3C</vt:lpstr>
      <vt:lpstr>3D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Đỗ Minh Nhật</dc:creator>
  <cp:lastModifiedBy>SV</cp:lastModifiedBy>
  <dcterms:created xsi:type="dcterms:W3CDTF">2023-10-03T13:06:12Z</dcterms:created>
  <dcterms:modified xsi:type="dcterms:W3CDTF">2023-10-04T07:45:00Z</dcterms:modified>
</cp:coreProperties>
</file>