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06231316\THUD\"/>
    </mc:Choice>
  </mc:AlternateContent>
  <bookViews>
    <workbookView xWindow="0" yWindow="0" windowWidth="23040" windowHeight="8556"/>
  </bookViews>
  <sheets>
    <sheet name="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5" i="1"/>
  <c r="E13" i="1"/>
  <c r="F13" i="1"/>
  <c r="G13" i="1"/>
  <c r="C13" i="1"/>
  <c r="G6" i="1"/>
  <c r="G7" i="1"/>
  <c r="G8" i="1"/>
  <c r="G9" i="1"/>
  <c r="G10" i="1"/>
  <c r="G11" i="1"/>
  <c r="G5" i="1"/>
  <c r="G12" i="1"/>
  <c r="E12" i="1"/>
  <c r="F12" i="1"/>
  <c r="D12" i="1"/>
  <c r="F5" i="1"/>
  <c r="F6" i="1"/>
  <c r="F7" i="1"/>
  <c r="F8" i="1"/>
  <c r="F10" i="1"/>
  <c r="F11" i="1"/>
  <c r="F9" i="1"/>
  <c r="E6" i="1"/>
  <c r="E7" i="1"/>
  <c r="E8" i="1"/>
  <c r="E9" i="1"/>
  <c r="E10" i="1"/>
  <c r="E11" i="1"/>
  <c r="E5" i="1"/>
</calcChain>
</file>

<file path=xl/sharedStrings.xml><?xml version="1.0" encoding="utf-8"?>
<sst xmlns="http://schemas.openxmlformats.org/spreadsheetml/2006/main" count="27" uniqueCount="27">
  <si>
    <t>BẢNG PHÂN BỐ LƯƠNG THÁNG 2 NĂM 1999</t>
  </si>
  <si>
    <t>NGÀY QUY ĐỊNH</t>
  </si>
  <si>
    <t>TÊN NV</t>
  </si>
  <si>
    <t>C.VỤ</t>
  </si>
  <si>
    <t>LCB</t>
  </si>
  <si>
    <t>NGÀY CÔNG</t>
  </si>
  <si>
    <t>PCCV</t>
  </si>
  <si>
    <t>LƯƠNG</t>
  </si>
  <si>
    <t>THƯỞNG</t>
  </si>
  <si>
    <t>CỘNGLG</t>
  </si>
  <si>
    <t>Hùng</t>
  </si>
  <si>
    <t>Phước</t>
  </si>
  <si>
    <t>Hải</t>
  </si>
  <si>
    <t>Bình</t>
  </si>
  <si>
    <t xml:space="preserve">Thiều </t>
  </si>
  <si>
    <t>Thi</t>
  </si>
  <si>
    <t>Thanh</t>
  </si>
  <si>
    <t>GĐ</t>
  </si>
  <si>
    <t>TP</t>
  </si>
  <si>
    <t>BV</t>
  </si>
  <si>
    <t>KT</t>
  </si>
  <si>
    <t>PP</t>
  </si>
  <si>
    <t>PGĐ</t>
  </si>
  <si>
    <t>NV</t>
  </si>
  <si>
    <t xml:space="preserve">Cộng </t>
  </si>
  <si>
    <t>B.quân</t>
  </si>
  <si>
    <t>QUỸ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</si>
</sst>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VND&quot;"/>
  </numFmts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40" zoomScaleNormal="140" workbookViewId="0">
      <selection activeCell="H5" sqref="H5:H11"/>
    </sheetView>
  </sheetViews>
  <sheetFormatPr defaultRowHeight="13.8" x14ac:dyDescent="0.3"/>
  <cols>
    <col min="1" max="3" width="8.88671875" style="1"/>
    <col min="4" max="4" width="9.77734375" style="1" customWidth="1"/>
    <col min="5" max="6" width="8.88671875" style="1"/>
    <col min="7" max="7" width="17.5546875" style="1" bestFit="1" customWidth="1"/>
    <col min="8" max="8" width="12.77734375" style="1" bestFit="1" customWidth="1"/>
    <col min="9" max="16384" width="8.88671875" style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G2" s="2" t="s">
        <v>26</v>
      </c>
      <c r="H2" s="2">
        <v>2000000</v>
      </c>
    </row>
    <row r="3" spans="1:8" x14ac:dyDescent="0.3">
      <c r="G3" s="2" t="s">
        <v>1</v>
      </c>
      <c r="H3" s="2">
        <v>25</v>
      </c>
    </row>
    <row r="4" spans="1:8" ht="27.6" x14ac:dyDescent="0.3">
      <c r="A4" s="2" t="s">
        <v>2</v>
      </c>
      <c r="B4" s="2" t="s">
        <v>3</v>
      </c>
      <c r="C4" s="2" t="s">
        <v>4</v>
      </c>
      <c r="D4" s="3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">
      <c r="A5" s="2" t="s">
        <v>10</v>
      </c>
      <c r="B5" s="2" t="s">
        <v>17</v>
      </c>
      <c r="C5" s="2">
        <v>500</v>
      </c>
      <c r="D5" s="2">
        <v>25</v>
      </c>
      <c r="E5" s="2">
        <f>IF(B5="GĐ",500000,IF(B5="PGĐ",400000,IF(B5="TP",300000,IF(B5="PP",200000,0))))</f>
        <v>500000</v>
      </c>
      <c r="F5" s="2">
        <f t="shared" ref="F5:F8" si="0">IF(D5&gt;$H$3,((D5-$H$3)*2+25)*C5,C5*D5)</f>
        <v>12500</v>
      </c>
      <c r="G5" s="2">
        <f>$G$12/$D$12*D5</f>
        <v>71765.449438202239</v>
      </c>
      <c r="H5" s="5">
        <f>ROUND(SUM(E5:G5),-2)</f>
        <v>584300</v>
      </c>
    </row>
    <row r="6" spans="1:8" x14ac:dyDescent="0.3">
      <c r="A6" s="2" t="s">
        <v>11</v>
      </c>
      <c r="B6" s="2" t="s">
        <v>18</v>
      </c>
      <c r="C6" s="2">
        <v>520</v>
      </c>
      <c r="D6" s="2">
        <v>23</v>
      </c>
      <c r="E6" s="2">
        <f t="shared" ref="E6:E11" si="1">IF(B6="GĐ",500000,IF(B6="PGĐ",400000,IF(B6="TP",300000,IF(B6="PP",200000,0))))</f>
        <v>300000</v>
      </c>
      <c r="F6" s="2">
        <f t="shared" si="0"/>
        <v>11960</v>
      </c>
      <c r="G6" s="2">
        <f t="shared" ref="G6:G11" si="2">$G$12/$D$12*D6</f>
        <v>66024.213483146072</v>
      </c>
      <c r="H6" s="5">
        <f t="shared" ref="H6:H11" si="3">ROUND(SUM(E6:G6),-2)</f>
        <v>378000</v>
      </c>
    </row>
    <row r="7" spans="1:8" x14ac:dyDescent="0.3">
      <c r="A7" s="2" t="s">
        <v>12</v>
      </c>
      <c r="B7" s="2" t="s">
        <v>19</v>
      </c>
      <c r="C7" s="2">
        <v>480</v>
      </c>
      <c r="D7" s="2">
        <v>24</v>
      </c>
      <c r="E7" s="2">
        <f t="shared" si="1"/>
        <v>0</v>
      </c>
      <c r="F7" s="2">
        <f t="shared" si="0"/>
        <v>11520</v>
      </c>
      <c r="G7" s="2">
        <f t="shared" si="2"/>
        <v>68894.831460674148</v>
      </c>
      <c r="H7" s="5">
        <f t="shared" si="3"/>
        <v>80400</v>
      </c>
    </row>
    <row r="8" spans="1:8" x14ac:dyDescent="0.3">
      <c r="A8" s="2" t="s">
        <v>13</v>
      </c>
      <c r="B8" s="2" t="s">
        <v>20</v>
      </c>
      <c r="C8" s="2">
        <v>460</v>
      </c>
      <c r="D8" s="2">
        <v>26</v>
      </c>
      <c r="E8" s="2">
        <f t="shared" si="1"/>
        <v>0</v>
      </c>
      <c r="F8" s="2">
        <f t="shared" si="0"/>
        <v>12420</v>
      </c>
      <c r="G8" s="2">
        <f t="shared" si="2"/>
        <v>74636.067415730329</v>
      </c>
      <c r="H8" s="5">
        <f t="shared" si="3"/>
        <v>87100</v>
      </c>
    </row>
    <row r="9" spans="1:8" x14ac:dyDescent="0.3">
      <c r="A9" s="2" t="s">
        <v>14</v>
      </c>
      <c r="B9" s="2" t="s">
        <v>21</v>
      </c>
      <c r="C9" s="2">
        <v>500</v>
      </c>
      <c r="D9" s="2">
        <v>27</v>
      </c>
      <c r="E9" s="2">
        <f t="shared" si="1"/>
        <v>200000</v>
      </c>
      <c r="F9" s="2">
        <f>IF(D9&gt;$H$3,((D9-$H$3)*2+25)*C9,C9*D9)</f>
        <v>14500</v>
      </c>
      <c r="G9" s="2">
        <f t="shared" si="2"/>
        <v>77506.68539325842</v>
      </c>
      <c r="H9" s="5">
        <f t="shared" si="3"/>
        <v>292000</v>
      </c>
    </row>
    <row r="10" spans="1:8" x14ac:dyDescent="0.3">
      <c r="A10" s="2" t="s">
        <v>15</v>
      </c>
      <c r="B10" s="2" t="s">
        <v>22</v>
      </c>
      <c r="C10" s="2">
        <v>480</v>
      </c>
      <c r="D10" s="2">
        <v>28</v>
      </c>
      <c r="E10" s="2">
        <f t="shared" si="1"/>
        <v>400000</v>
      </c>
      <c r="F10" s="2">
        <f t="shared" ref="F10:F11" si="4">IF(D10&gt;$H$3,((D10-$H$3)*2+25)*C10,C10*D10)</f>
        <v>14880</v>
      </c>
      <c r="G10" s="2">
        <f t="shared" si="2"/>
        <v>80377.303370786511</v>
      </c>
      <c r="H10" s="5">
        <f t="shared" si="3"/>
        <v>495300</v>
      </c>
    </row>
    <row r="11" spans="1:8" x14ac:dyDescent="0.3">
      <c r="A11" s="2" t="s">
        <v>16</v>
      </c>
      <c r="B11" s="2" t="s">
        <v>23</v>
      </c>
      <c r="C11" s="2">
        <v>450</v>
      </c>
      <c r="D11" s="2">
        <v>25</v>
      </c>
      <c r="E11" s="2">
        <f t="shared" si="1"/>
        <v>0</v>
      </c>
      <c r="F11" s="2">
        <f t="shared" si="4"/>
        <v>11250</v>
      </c>
      <c r="G11" s="2">
        <f t="shared" si="2"/>
        <v>71765.449438202239</v>
      </c>
      <c r="H11" s="5">
        <f t="shared" si="3"/>
        <v>83000</v>
      </c>
    </row>
    <row r="12" spans="1:8" x14ac:dyDescent="0.3">
      <c r="A12" s="2"/>
      <c r="B12" s="2" t="s">
        <v>24</v>
      </c>
      <c r="C12" s="2"/>
      <c r="D12" s="2">
        <f>SUM(D5:D11)</f>
        <v>178</v>
      </c>
      <c r="E12" s="2">
        <f t="shared" ref="E12:F12" si="5">SUM(E5:E11)</f>
        <v>1400000</v>
      </c>
      <c r="F12" s="2">
        <f t="shared" si="5"/>
        <v>89030</v>
      </c>
      <c r="G12" s="2">
        <f>$H$2-E12-F12</f>
        <v>510970</v>
      </c>
      <c r="H12" s="2"/>
    </row>
    <row r="13" spans="1:8" x14ac:dyDescent="0.3">
      <c r="A13" s="2"/>
      <c r="B13" s="2" t="s">
        <v>25</v>
      </c>
      <c r="C13" s="2">
        <f>AVERAGE(C5:C11)</f>
        <v>484.28571428571428</v>
      </c>
      <c r="D13" s="2"/>
      <c r="E13" s="2">
        <f t="shared" ref="D13:G13" si="6">AVERAGE(E5:E11)</f>
        <v>200000</v>
      </c>
      <c r="F13" s="2">
        <f t="shared" si="6"/>
        <v>12718.571428571429</v>
      </c>
      <c r="G13" s="2">
        <f t="shared" si="6"/>
        <v>72995.714285714275</v>
      </c>
      <c r="H13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Minh Nhật</dc:creator>
  <cp:lastModifiedBy>Đỗ Minh Nhật</cp:lastModifiedBy>
  <dcterms:created xsi:type="dcterms:W3CDTF">2023-10-03T15:18:21Z</dcterms:created>
  <dcterms:modified xsi:type="dcterms:W3CDTF">2023-10-04T14:05:19Z</dcterms:modified>
</cp:coreProperties>
</file>