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danie\OneDrive - ue-varna.bg\"/>
    </mc:Choice>
  </mc:AlternateContent>
  <xr:revisionPtr revIDLastSave="0" documentId="13_ncr:1_{43D414B0-1ACC-4CC3-A630-7422EB81DB57}" xr6:coauthVersionLast="47" xr6:coauthVersionMax="47" xr10:uidLastSave="{00000000-0000-0000-0000-000000000000}"/>
  <bookViews>
    <workbookView xWindow="-98" yWindow="-98" windowWidth="23236" windowHeight="13875" activeTab="1" xr2:uid="{E19B36B8-2A11-4452-AFD5-2353D5794AFC}"/>
  </bookViews>
  <sheets>
    <sheet name="Danni" sheetId="1" r:id="rId1"/>
    <sheet name="Time-ser" sheetId="4" r:id="rId2"/>
    <sheet name="Residuals" sheetId="5" r:id="rId3"/>
    <sheet name="Model DW" sheetId="6" r:id="rId4"/>
    <sheet name="Results"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 i="1"/>
  <c r="F3" i="1"/>
  <c r="F4" i="1"/>
  <c r="F5" i="1"/>
  <c r="F6" i="1"/>
  <c r="F7" i="1"/>
  <c r="F8" i="1"/>
  <c r="F9" i="1"/>
  <c r="F10" i="1"/>
  <c r="F11" i="1"/>
  <c r="F12" i="1"/>
  <c r="F13" i="1"/>
  <c r="F14" i="1"/>
  <c r="F15" i="1"/>
  <c r="F16" i="1"/>
  <c r="F17" i="1"/>
  <c r="F18" i="1"/>
  <c r="F19" i="1"/>
  <c r="F20" i="1"/>
  <c r="F21" i="1"/>
  <c r="F2" i="1"/>
  <c r="E2" i="1"/>
  <c r="E3" i="1"/>
  <c r="E4" i="1"/>
  <c r="E5" i="1"/>
  <c r="E6" i="1"/>
  <c r="E7" i="1"/>
  <c r="E8" i="1"/>
  <c r="E9" i="1"/>
  <c r="E10" i="1"/>
  <c r="E11" i="1"/>
  <c r="E12" i="1"/>
  <c r="E13" i="1"/>
  <c r="E14" i="1"/>
  <c r="E15" i="1"/>
  <c r="E16" i="1"/>
  <c r="E17" i="1"/>
  <c r="E18" i="1"/>
  <c r="E19" i="1"/>
  <c r="E20" i="1"/>
  <c r="E21" i="1"/>
  <c r="B29" i="4" l="1"/>
  <c r="B28" i="4"/>
  <c r="B27" i="4"/>
  <c r="B26" i="4"/>
  <c r="B25" i="4"/>
</calcChain>
</file>

<file path=xl/sharedStrings.xml><?xml version="1.0" encoding="utf-8"?>
<sst xmlns="http://schemas.openxmlformats.org/spreadsheetml/2006/main" count="108" uniqueCount="94">
  <si>
    <t>Година</t>
  </si>
  <si>
    <t>Тримесечие</t>
  </si>
  <si>
    <t>Разход</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</si>
  <si>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</si>
  <si>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</si>
  <si>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</si>
  <si>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</si>
  <si>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</si>
  <si>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</si>
  <si>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</si>
  <si>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</si>
  <si>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</si>
  <si>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</si>
  <si>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</si>
  <si>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</si>
  <si>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</si>
  <si>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</si>
  <si>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</si>
  <si>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</si>
  <si>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</si>
  <si>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</si>
  <si>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</si>
  <si>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</si>
  <si>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</si>
  <si>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</si>
  <si>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</si>
  <si>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</si>
  <si>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</si>
  <si>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</si>
  <si>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Residuals</t>
  </si>
  <si>
    <t>t</t>
  </si>
  <si>
    <t>z1</t>
  </si>
  <si>
    <t>z2</t>
  </si>
  <si>
    <t>z3</t>
  </si>
  <si>
    <t>Y</t>
  </si>
  <si>
    <t>Predicted Y</t>
  </si>
  <si>
    <t>Силна положителна корелация.</t>
  </si>
  <si>
    <r>
      <t xml:space="preserve">Коригиран </t>
    </r>
    <r>
      <rPr>
        <sz val="10"/>
        <color theme="1"/>
        <rFont val="Arial Unicode MS"/>
      </rPr>
      <t>R Square</t>
    </r>
  </si>
  <si>
    <t>Средната грешка на оценките на регресионния модел.</t>
  </si>
  <si>
    <t>Броят на наблюденията</t>
  </si>
  <si>
    <t>Коeф. На детерм. 92% от вариацията в данните е обяснена от модела.</t>
  </si>
  <si>
    <t>Степени на свобода</t>
  </si>
  <si>
    <t>Вариацията в данните</t>
  </si>
  <si>
    <t>Средни квадрати</t>
  </si>
  <si>
    <t>Съотношение на вариацията</t>
  </si>
  <si>
    <t>Проверява нулевата хипотеза</t>
  </si>
  <si>
    <t>Моделът е с висока предсказателна сила и значимост.</t>
  </si>
  <si>
    <t>Остатъците са сравнително малки, което означава, че моделът успешно описва зависимостите в данните.</t>
  </si>
  <si>
    <t>Остатъчен анализ</t>
  </si>
  <si>
    <t>MeanRes=</t>
  </si>
  <si>
    <t>Средна стойност на остатъците</t>
  </si>
  <si>
    <t>StdevRes=</t>
  </si>
  <si>
    <t>Стандартно отклонение на остатъците</t>
  </si>
  <si>
    <t>n=</t>
  </si>
  <si>
    <t>Брой наблюдения</t>
  </si>
  <si>
    <t>t=</t>
  </si>
  <si>
    <t>Средна стойност на t-статистиките</t>
  </si>
  <si>
    <t>tkr=</t>
  </si>
  <si>
    <t>Критична стойност на t</t>
  </si>
  <si>
    <t>res</t>
  </si>
  <si>
    <t>Shapiro-Wilk normality test</t>
  </si>
  <si>
    <t>data:  res$res</t>
  </si>
  <si>
    <t>W = 0.92862, p-value = 0.1452</t>
  </si>
  <si>
    <t>Foster-Stuart d-statistic test</t>
  </si>
  <si>
    <t>Z = 0.87744, p-value = 0.1901</t>
  </si>
  <si>
    <t>alternative hypothesis: true 'statistic' is greater than 0</t>
  </si>
  <si>
    <t>sample estimates:</t>
  </si>
  <si>
    <t xml:space="preserve">statistic         E       VAR </t>
  </si>
  <si>
    <t xml:space="preserve"> 2.000000  0.000000  5.195479 </t>
  </si>
  <si>
    <t>Foster-Stuart s-statistic test</t>
  </si>
  <si>
    <t>Z = -0.71306, p-value = 0.7621</t>
  </si>
  <si>
    <t>alternative hypothesis: true 'statistic' is greater than 7.195479</t>
  </si>
  <si>
    <t xml:space="preserve"> 6.000000  7.195479  2.810826 </t>
  </si>
  <si>
    <t>Durbin-Watson test</t>
  </si>
  <si>
    <t>data:  Y ~ t + z2 + z3</t>
  </si>
  <si>
    <t>DW = 2.4669, p-value = 0.8081</t>
  </si>
  <si>
    <t>alternative hypothesis: true autocorrelation is greater than 0</t>
  </si>
  <si>
    <t>Тест за нормалност на разпределението на остатъците.</t>
  </si>
  <si>
    <t>Остатъците вероятно са нормално разпределени.</t>
  </si>
  <si>
    <t>Тест за симетрия на разпределението на остатъците около медианата.</t>
  </si>
  <si>
    <t>Няма доказателства за асиметрия на остатъците – те са симетрични около медианата.</t>
  </si>
  <si>
    <t>Оценява разпределението на остатъците, особено за отклонения в симетрията.</t>
  </si>
  <si>
    <t>Няма доказателства за значителна асиметрия или отклонение в разпределението на остатъците.</t>
  </si>
  <si>
    <t>Проверка за автокорелация в остатъците от регресионния модел.</t>
  </si>
  <si>
    <t>Няма автокорелация в остатъците.</t>
  </si>
  <si>
    <t>Тренд</t>
  </si>
  <si>
    <t>Q2</t>
  </si>
  <si>
    <t>Q3</t>
  </si>
  <si>
    <t>Q4</t>
  </si>
  <si>
    <t>Построеният модел включва трендова компонента и сезонни ефекти, които са представени чрез dummy-променливи за тримесечията.</t>
  </si>
  <si>
    <t>Всички коефициенти на модела са статистически значими (p &lt; 0.05), което показва, че и трендът, и сезонните компоненти са важни за обяснение на вариациите в разходите.</t>
  </si>
  <si>
    <t>Тестът за нормалност (Shapiro-Wilk) показва, че остатъците са нормално разпределени (p = 0.1452), което е важно за коректността на модела.</t>
  </si>
  <si>
    <t>Графиката на остатъците показва, че те са разпределени около нулата, без видима структура, но тестът за стационарност (ADF тест) не отхвърля липсата на стационарност, което може да бъде знак за допълнителни скрити компоненти.</t>
  </si>
  <si>
    <t>езонните dummy-променливи за Q2,Q3​​ показват положителен ефект върху разходите, докато Q4​ има отрицателен ефект.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</si>
</sst>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1">
    <xf numFmtId="0" fontId="0" fillId="0" borderId="0" xfId="0"/>
    <xf numFmtId="0" fontId="0" fillId="0" borderId="1" xfId="0" applyBorder="1"/>
    <xf numFmtId="0" fontId="2" fillId="0" borderId="2" xfId="0" applyFont="1" applyBorder="1" applyAlignment="1">
      <alignment horizontal="center"/>
    </xf>
    <xf numFmtId="0" fontId="1" fillId="0" borderId="0" xfId="0" applyFont="1" applyAlignment="1">
      <alignment horizontal="center"/>
    </xf>
    <xf numFmtId="2" fontId="0" fillId="0" borderId="0" xfId="0" applyNumberFormat="1"/>
    <xf numFmtId="2" fontId="0" fillId="0" borderId="1" xfId="0" applyNumberFormat="1" applyBorder="1"/>
    <xf numFmtId="0" fontId="1" fillId="0" borderId="0" xfId="0" applyFont="1"/>
    <xf numFmtId="0" fontId="0" fillId="0" borderId="2" xfId="0" applyBorder="1"/>
    <xf numFmtId="0" fontId="2" fillId="0" borderId="1" xfId="0" applyFont="1" applyBorder="1" applyAlignment="1">
      <alignment horizontal="centerContinuous"/>
    </xf>
    <xf numFmtId="0" fontId="2" fillId="0" borderId="0" xfId="0" applyFont="1" applyAlignment="1">
      <alignment horizontal="centerContinuous"/>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Danni!$A$1</c:f>
              <c:strCache>
                <c:ptCount val="1"/>
                <c:pt idx="0">
                  <c:v>Година</c:v>
                </c:pt>
              </c:strCache>
            </c:strRef>
          </c:tx>
          <c:spPr>
            <a:solidFill>
              <a:schemeClr val="accent1"/>
            </a:solidFill>
            <a:ln>
              <a:noFill/>
            </a:ln>
            <a:effectLst/>
          </c:spPr>
          <c:invertIfNegative val="0"/>
          <c:val>
            <c:numRef>
              <c:f>Danni!$A$2:$A$21</c:f>
              <c:numCache>
                <c:formatCode>General</c:formatCode>
                <c:ptCount val="20"/>
                <c:pt idx="0">
                  <c:v>2010</c:v>
                </c:pt>
                <c:pt idx="1">
                  <c:v>2010</c:v>
                </c:pt>
                <c:pt idx="2">
                  <c:v>2010</c:v>
                </c:pt>
                <c:pt idx="3">
                  <c:v>2010</c:v>
                </c:pt>
                <c:pt idx="4">
                  <c:v>2011</c:v>
                </c:pt>
                <c:pt idx="5">
                  <c:v>2011</c:v>
                </c:pt>
                <c:pt idx="6">
                  <c:v>2011</c:v>
                </c:pt>
                <c:pt idx="7">
                  <c:v>2011</c:v>
                </c:pt>
                <c:pt idx="8">
                  <c:v>2012</c:v>
                </c:pt>
                <c:pt idx="9">
                  <c:v>2012</c:v>
                </c:pt>
                <c:pt idx="10">
                  <c:v>2012</c:v>
                </c:pt>
                <c:pt idx="11">
                  <c:v>2012</c:v>
                </c:pt>
                <c:pt idx="12">
                  <c:v>2013</c:v>
                </c:pt>
                <c:pt idx="13">
                  <c:v>2013</c:v>
                </c:pt>
                <c:pt idx="14">
                  <c:v>2013</c:v>
                </c:pt>
                <c:pt idx="15">
                  <c:v>2013</c:v>
                </c:pt>
                <c:pt idx="16">
                  <c:v>2014</c:v>
                </c:pt>
                <c:pt idx="17">
                  <c:v>2014</c:v>
                </c:pt>
                <c:pt idx="18">
                  <c:v>2014</c:v>
                </c:pt>
                <c:pt idx="19">
                  <c:v>2014</c:v>
                </c:pt>
              </c:numCache>
            </c:numRef>
          </c:val>
          <c:extLst>
            <c:ext xmlns:c16="http://schemas.microsoft.com/office/drawing/2014/chart" uri="{C3380CC4-5D6E-409C-BE32-E72D297353CC}">
              <c16:uniqueId val="{00000000-73B0-4367-91AE-EE969E671E62}"/>
            </c:ext>
          </c:extLst>
        </c:ser>
        <c:ser>
          <c:idx val="1"/>
          <c:order val="1"/>
          <c:tx>
            <c:strRef>
              <c:f>Danni!$B$1</c:f>
              <c:strCache>
                <c:ptCount val="1"/>
                <c:pt idx="0">
                  <c:v>Тримесечие</c:v>
                </c:pt>
              </c:strCache>
            </c:strRef>
          </c:tx>
          <c:spPr>
            <a:solidFill>
              <a:schemeClr val="accent2"/>
            </a:solidFill>
            <a:ln>
              <a:noFill/>
            </a:ln>
            <a:effectLst/>
          </c:spPr>
          <c:invertIfNegative val="0"/>
          <c:val>
            <c:numRef>
              <c:f>Danni!$B$2:$B$21</c:f>
              <c:numCache>
                <c:formatCode>General</c:formatCode>
                <c:ptCount val="20"/>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numCache>
            </c:numRef>
          </c:val>
          <c:extLst>
            <c:ext xmlns:c16="http://schemas.microsoft.com/office/drawing/2014/chart" uri="{C3380CC4-5D6E-409C-BE32-E72D297353CC}">
              <c16:uniqueId val="{00000001-73B0-4367-91AE-EE969E671E62}"/>
            </c:ext>
          </c:extLst>
        </c:ser>
        <c:dLbls>
          <c:showLegendKey val="0"/>
          <c:showVal val="0"/>
          <c:showCatName val="0"/>
          <c:showSerName val="0"/>
          <c:showPercent val="0"/>
          <c:showBubbleSize val="0"/>
        </c:dLbls>
        <c:gapWidth val="219"/>
        <c:overlap val="-27"/>
        <c:axId val="1703809663"/>
        <c:axId val="1703815903"/>
      </c:barChart>
      <c:lineChart>
        <c:grouping val="standard"/>
        <c:varyColors val="0"/>
        <c:ser>
          <c:idx val="2"/>
          <c:order val="2"/>
          <c:tx>
            <c:strRef>
              <c:f>Danni!$C$1</c:f>
              <c:strCache>
                <c:ptCount val="1"/>
                <c:pt idx="0">
                  <c:v>Разход</c:v>
                </c:pt>
              </c:strCache>
            </c:strRef>
          </c:tx>
          <c:spPr>
            <a:ln w="28575" cap="rnd">
              <a:solidFill>
                <a:schemeClr val="accent3"/>
              </a:solidFill>
              <a:round/>
            </a:ln>
            <a:effectLst/>
          </c:spPr>
          <c:marker>
            <c:symbol val="none"/>
          </c:marker>
          <c:val>
            <c:numRef>
              <c:f>Danni!$C$2:$C$21</c:f>
              <c:numCache>
                <c:formatCode>General</c:formatCode>
                <c:ptCount val="20"/>
                <c:pt idx="0">
                  <c:v>5.51</c:v>
                </c:pt>
                <c:pt idx="1">
                  <c:v>8.91</c:v>
                </c:pt>
                <c:pt idx="2">
                  <c:v>9.5500000000000007</c:v>
                </c:pt>
                <c:pt idx="3">
                  <c:v>3.86</c:v>
                </c:pt>
                <c:pt idx="4">
                  <c:v>8.14</c:v>
                </c:pt>
                <c:pt idx="5">
                  <c:v>10.58</c:v>
                </c:pt>
                <c:pt idx="6">
                  <c:v>10.58</c:v>
                </c:pt>
                <c:pt idx="7">
                  <c:v>5.59</c:v>
                </c:pt>
                <c:pt idx="8">
                  <c:v>8.84</c:v>
                </c:pt>
                <c:pt idx="9">
                  <c:v>11.34</c:v>
                </c:pt>
                <c:pt idx="10">
                  <c:v>9.58</c:v>
                </c:pt>
                <c:pt idx="11">
                  <c:v>6.64</c:v>
                </c:pt>
                <c:pt idx="12">
                  <c:v>7.68</c:v>
                </c:pt>
                <c:pt idx="13">
                  <c:v>10.96</c:v>
                </c:pt>
                <c:pt idx="14">
                  <c:v>12.13</c:v>
                </c:pt>
                <c:pt idx="15">
                  <c:v>6.87</c:v>
                </c:pt>
                <c:pt idx="16">
                  <c:v>8.39</c:v>
                </c:pt>
                <c:pt idx="17">
                  <c:v>13.34</c:v>
                </c:pt>
                <c:pt idx="18">
                  <c:v>12.77</c:v>
                </c:pt>
                <c:pt idx="19">
                  <c:v>6.85</c:v>
                </c:pt>
              </c:numCache>
            </c:numRef>
          </c:val>
          <c:smooth val="0"/>
          <c:extLst>
            <c:ext xmlns:c16="http://schemas.microsoft.com/office/drawing/2014/chart" uri="{C3380CC4-5D6E-409C-BE32-E72D297353CC}">
              <c16:uniqueId val="{00000002-73B0-4367-91AE-EE969E671E62}"/>
            </c:ext>
          </c:extLst>
        </c:ser>
        <c:dLbls>
          <c:showLegendKey val="0"/>
          <c:showVal val="0"/>
          <c:showCatName val="0"/>
          <c:showSerName val="0"/>
          <c:showPercent val="0"/>
          <c:showBubbleSize val="0"/>
        </c:dLbls>
        <c:marker val="1"/>
        <c:smooth val="0"/>
        <c:axId val="1731933519"/>
        <c:axId val="1731936879"/>
      </c:lineChart>
      <c:catAx>
        <c:axId val="170380966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815903"/>
        <c:crosses val="autoZero"/>
        <c:auto val="1"/>
        <c:lblAlgn val="ctr"/>
        <c:lblOffset val="100"/>
        <c:noMultiLvlLbl val="0"/>
      </c:catAx>
      <c:valAx>
        <c:axId val="170381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809663"/>
        <c:crosses val="autoZero"/>
        <c:crossBetween val="between"/>
      </c:valAx>
      <c:valAx>
        <c:axId val="173193687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933519"/>
        <c:crosses val="max"/>
        <c:crossBetween val="between"/>
      </c:valAx>
      <c:catAx>
        <c:axId val="1731933519"/>
        <c:scaling>
          <c:orientation val="minMax"/>
        </c:scaling>
        <c:delete val="1"/>
        <c:axPos val="b"/>
        <c:majorTickMark val="out"/>
        <c:minorTickMark val="none"/>
        <c:tickLblPos val="nextTo"/>
        <c:crossAx val="173193687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35717</xdr:colOff>
      <xdr:row>0</xdr:row>
      <xdr:rowOff>176212</xdr:rowOff>
    </xdr:from>
    <xdr:to>
      <xdr:col>12</xdr:col>
      <xdr:colOff>240504</xdr:colOff>
      <xdr:row>16</xdr:row>
      <xdr:rowOff>23812</xdr:rowOff>
    </xdr:to>
    <xdr:graphicFrame macro="">
      <xdr:nvGraphicFramePr>
        <xdr:cNvPr id="4" name="Chart 3">
          <a:extLst>
            <a:ext uri="{FF2B5EF4-FFF2-40B4-BE49-F238E27FC236}">
              <a16:creationId xmlns:a16="http://schemas.microsoft.com/office/drawing/2014/main" id="{F2B2398F-FAF7-BBF1-3508-82F2A39C0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A1250-6EBB-4C78-BCD8-4D56612D64C0}">
  <dimension ref="A1:Q26"/>
  <sheetViews>
    <sheetView workbookViewId="0">
      <selection activeCell="I21" sqref="I21"/>
    </sheetView>
  </sheetViews>
  <sheetFormatPr defaultRowHeight="14.25"/>
  <cols>
    <col min="2" max="2" width="11.33203125" bestFit="1" customWidth="1"/>
    <col min="9" max="9" width="16.53125" bestFit="1" customWidth="1"/>
    <col min="10" max="10" width="15.06640625" bestFit="1" customWidth="1"/>
    <col min="11" max="11" width="13" bestFit="1" customWidth="1"/>
    <col min="12" max="12" width="16.53125" bestFit="1" customWidth="1"/>
  </cols>
  <sheetData>
    <row r="1" spans="1:17">
      <c r="A1" t="s">
        <v>0</v>
      </c>
      <c r="B1" t="s">
        <v>1</v>
      </c>
      <c r="C1" t="s">
        <v>2</v>
      </c>
      <c r="D1" t="s">
        <v>85</v>
      </c>
      <c r="E1" t="s">
        <v>86</v>
      </c>
      <c r="F1" t="s">
        <v>87</v>
      </c>
      <c r="G1" t="s">
        <v>88</v>
      </c>
    </row>
    <row r="2" spans="1:17">
      <c r="A2">
        <v>2010</v>
      </c>
      <c r="B2">
        <v>1</v>
      </c>
      <c r="C2">
        <v>5.51</v>
      </c>
      <c r="D2">
        <v>1</v>
      </c>
      <c r="E2">
        <f>IF(B2=2,1,0)</f>
        <v>0</v>
      </c>
      <c r="F2">
        <f>IF(B2=3,1,0)</f>
        <v>0</v>
      </c>
      <c r="G2">
        <f>IF(B2=4,1,0)</f>
        <v>0</v>
      </c>
    </row>
    <row r="3" spans="1:17">
      <c r="A3">
        <v>2010</v>
      </c>
      <c r="B3">
        <v>2</v>
      </c>
      <c r="C3">
        <v>8.91</v>
      </c>
      <c r="D3">
        <v>2</v>
      </c>
      <c r="E3">
        <f t="shared" ref="E3:E21" si="0">IF(B3=2,1,0)</f>
        <v>1</v>
      </c>
      <c r="F3">
        <f t="shared" ref="F3:F21" si="1">IF(B3=3,1,0)</f>
        <v>0</v>
      </c>
      <c r="G3">
        <f t="shared" ref="G3:G21" si="2">IF(B3=4,1,0)</f>
        <v>0</v>
      </c>
      <c r="I3" s="9"/>
      <c r="J3" s="9"/>
    </row>
    <row r="4" spans="1:17">
      <c r="A4">
        <v>2010</v>
      </c>
      <c r="B4">
        <v>3</v>
      </c>
      <c r="C4">
        <v>9.5500000000000007</v>
      </c>
      <c r="D4">
        <v>3</v>
      </c>
      <c r="E4">
        <f t="shared" si="0"/>
        <v>0</v>
      </c>
      <c r="F4">
        <f t="shared" si="1"/>
        <v>1</v>
      </c>
      <c r="G4">
        <f t="shared" si="2"/>
        <v>0</v>
      </c>
    </row>
    <row r="5" spans="1:17">
      <c r="A5">
        <v>2010</v>
      </c>
      <c r="B5">
        <v>4</v>
      </c>
      <c r="C5">
        <v>3.86</v>
      </c>
      <c r="D5">
        <v>4</v>
      </c>
      <c r="E5">
        <f t="shared" si="0"/>
        <v>0</v>
      </c>
      <c r="F5">
        <f t="shared" si="1"/>
        <v>0</v>
      </c>
      <c r="G5">
        <f t="shared" si="2"/>
        <v>1</v>
      </c>
    </row>
    <row r="6" spans="1:17">
      <c r="A6">
        <v>2011</v>
      </c>
      <c r="B6">
        <v>1</v>
      </c>
      <c r="C6">
        <v>8.14</v>
      </c>
      <c r="D6">
        <v>5</v>
      </c>
      <c r="E6">
        <f t="shared" si="0"/>
        <v>0</v>
      </c>
      <c r="F6">
        <f t="shared" si="1"/>
        <v>0</v>
      </c>
      <c r="G6">
        <f t="shared" si="2"/>
        <v>0</v>
      </c>
    </row>
    <row r="7" spans="1:17">
      <c r="A7">
        <v>2011</v>
      </c>
      <c r="B7">
        <v>2</v>
      </c>
      <c r="C7">
        <v>10.58</v>
      </c>
      <c r="D7">
        <v>6</v>
      </c>
      <c r="E7">
        <f t="shared" si="0"/>
        <v>1</v>
      </c>
      <c r="F7">
        <f t="shared" si="1"/>
        <v>0</v>
      </c>
      <c r="G7">
        <f t="shared" si="2"/>
        <v>0</v>
      </c>
    </row>
    <row r="8" spans="1:17">
      <c r="A8">
        <v>2011</v>
      </c>
      <c r="B8">
        <v>3</v>
      </c>
      <c r="C8">
        <v>10.58</v>
      </c>
      <c r="D8">
        <v>7</v>
      </c>
      <c r="E8">
        <f t="shared" si="0"/>
        <v>0</v>
      </c>
      <c r="F8">
        <f t="shared" si="1"/>
        <v>1</v>
      </c>
      <c r="G8">
        <f t="shared" si="2"/>
        <v>0</v>
      </c>
    </row>
    <row r="9" spans="1:17">
      <c r="A9">
        <v>2011</v>
      </c>
      <c r="B9">
        <v>4</v>
      </c>
      <c r="C9">
        <v>5.59</v>
      </c>
      <c r="D9">
        <v>8</v>
      </c>
      <c r="E9">
        <f t="shared" si="0"/>
        <v>0</v>
      </c>
      <c r="F9">
        <f t="shared" si="1"/>
        <v>0</v>
      </c>
      <c r="G9">
        <f t="shared" si="2"/>
        <v>1</v>
      </c>
    </row>
    <row r="10" spans="1:17">
      <c r="A10">
        <v>2012</v>
      </c>
      <c r="B10">
        <v>1</v>
      </c>
      <c r="C10">
        <v>8.84</v>
      </c>
      <c r="D10">
        <v>9</v>
      </c>
      <c r="E10">
        <f t="shared" si="0"/>
        <v>0</v>
      </c>
      <c r="F10">
        <f t="shared" si="1"/>
        <v>0</v>
      </c>
      <c r="G10">
        <f t="shared" si="2"/>
        <v>0</v>
      </c>
    </row>
    <row r="11" spans="1:17">
      <c r="A11">
        <v>2012</v>
      </c>
      <c r="B11">
        <v>2</v>
      </c>
      <c r="C11">
        <v>11.34</v>
      </c>
      <c r="D11">
        <v>10</v>
      </c>
      <c r="E11">
        <f t="shared" si="0"/>
        <v>1</v>
      </c>
      <c r="F11">
        <f t="shared" si="1"/>
        <v>0</v>
      </c>
      <c r="G11">
        <f t="shared" si="2"/>
        <v>0</v>
      </c>
      <c r="I11" s="10"/>
      <c r="J11" s="10"/>
      <c r="K11" s="10"/>
      <c r="L11" s="10"/>
      <c r="M11" s="10"/>
      <c r="N11" s="10"/>
    </row>
    <row r="12" spans="1:17">
      <c r="A12">
        <v>2012</v>
      </c>
      <c r="B12">
        <v>3</v>
      </c>
      <c r="C12">
        <v>9.58</v>
      </c>
      <c r="D12">
        <v>11</v>
      </c>
      <c r="E12">
        <f t="shared" si="0"/>
        <v>0</v>
      </c>
      <c r="F12">
        <f t="shared" si="1"/>
        <v>1</v>
      </c>
      <c r="G12">
        <f t="shared" si="2"/>
        <v>0</v>
      </c>
    </row>
    <row r="13" spans="1:17">
      <c r="A13">
        <v>2012</v>
      </c>
      <c r="B13">
        <v>4</v>
      </c>
      <c r="C13">
        <v>6.64</v>
      </c>
      <c r="D13">
        <v>12</v>
      </c>
      <c r="E13">
        <f t="shared" si="0"/>
        <v>0</v>
      </c>
      <c r="F13">
        <f t="shared" si="1"/>
        <v>0</v>
      </c>
      <c r="G13">
        <f t="shared" si="2"/>
        <v>1</v>
      </c>
    </row>
    <row r="14" spans="1:17">
      <c r="A14">
        <v>2013</v>
      </c>
      <c r="B14">
        <v>1</v>
      </c>
      <c r="C14">
        <v>7.68</v>
      </c>
      <c r="D14">
        <v>13</v>
      </c>
      <c r="E14">
        <f t="shared" si="0"/>
        <v>0</v>
      </c>
      <c r="F14">
        <f t="shared" si="1"/>
        <v>0</v>
      </c>
      <c r="G14">
        <f t="shared" si="2"/>
        <v>0</v>
      </c>
    </row>
    <row r="15" spans="1:17">
      <c r="A15">
        <v>2013</v>
      </c>
      <c r="B15">
        <v>2</v>
      </c>
      <c r="C15">
        <v>10.96</v>
      </c>
      <c r="D15">
        <v>14</v>
      </c>
      <c r="E15">
        <f t="shared" si="0"/>
        <v>1</v>
      </c>
      <c r="F15">
        <f t="shared" si="1"/>
        <v>0</v>
      </c>
      <c r="G15">
        <f t="shared" si="2"/>
        <v>0</v>
      </c>
    </row>
    <row r="16" spans="1:17">
      <c r="A16">
        <v>2013</v>
      </c>
      <c r="B16">
        <v>3</v>
      </c>
      <c r="C16">
        <v>12.13</v>
      </c>
      <c r="D16">
        <v>15</v>
      </c>
      <c r="E16">
        <f t="shared" si="0"/>
        <v>0</v>
      </c>
      <c r="F16">
        <f t="shared" si="1"/>
        <v>1</v>
      </c>
      <c r="G16">
        <f t="shared" si="2"/>
        <v>0</v>
      </c>
      <c r="I16" s="10"/>
      <c r="J16" s="10"/>
      <c r="K16" s="10"/>
      <c r="L16" s="10"/>
      <c r="M16" s="10"/>
      <c r="N16" s="10"/>
      <c r="O16" s="10"/>
      <c r="P16" s="10"/>
      <c r="Q16" s="10"/>
    </row>
    <row r="17" spans="1:11">
      <c r="A17">
        <v>2013</v>
      </c>
      <c r="B17">
        <v>4</v>
      </c>
      <c r="C17">
        <v>6.87</v>
      </c>
      <c r="D17">
        <v>16</v>
      </c>
      <c r="E17">
        <f t="shared" si="0"/>
        <v>0</v>
      </c>
      <c r="F17">
        <f t="shared" si="1"/>
        <v>0</v>
      </c>
      <c r="G17">
        <f t="shared" si="2"/>
        <v>1</v>
      </c>
    </row>
    <row r="18" spans="1:11">
      <c r="A18">
        <v>2014</v>
      </c>
      <c r="B18">
        <v>1</v>
      </c>
      <c r="C18">
        <v>8.39</v>
      </c>
      <c r="D18">
        <v>17</v>
      </c>
      <c r="E18">
        <f t="shared" si="0"/>
        <v>0</v>
      </c>
      <c r="F18">
        <f t="shared" si="1"/>
        <v>0</v>
      </c>
      <c r="G18">
        <f t="shared" si="2"/>
        <v>0</v>
      </c>
    </row>
    <row r="19" spans="1:11">
      <c r="A19">
        <v>2014</v>
      </c>
      <c r="B19">
        <v>2</v>
      </c>
      <c r="C19">
        <v>13.34</v>
      </c>
      <c r="D19">
        <v>18</v>
      </c>
      <c r="E19">
        <f t="shared" si="0"/>
        <v>1</v>
      </c>
      <c r="F19">
        <f t="shared" si="1"/>
        <v>0</v>
      </c>
      <c r="G19">
        <f t="shared" si="2"/>
        <v>0</v>
      </c>
    </row>
    <row r="20" spans="1:11">
      <c r="A20">
        <v>2014</v>
      </c>
      <c r="B20">
        <v>3</v>
      </c>
      <c r="C20">
        <v>12.77</v>
      </c>
      <c r="D20">
        <v>19</v>
      </c>
      <c r="E20">
        <f t="shared" si="0"/>
        <v>0</v>
      </c>
      <c r="F20">
        <f t="shared" si="1"/>
        <v>1</v>
      </c>
      <c r="G20">
        <f t="shared" si="2"/>
        <v>0</v>
      </c>
    </row>
    <row r="21" spans="1:11">
      <c r="A21">
        <v>2014</v>
      </c>
      <c r="B21">
        <v>4</v>
      </c>
      <c r="C21">
        <v>6.85</v>
      </c>
      <c r="D21">
        <v>20</v>
      </c>
      <c r="E21">
        <f t="shared" si="0"/>
        <v>0</v>
      </c>
      <c r="F21">
        <f t="shared" si="1"/>
        <v>0</v>
      </c>
      <c r="G21">
        <f t="shared" si="2"/>
        <v>1</v>
      </c>
    </row>
    <row r="26" spans="1:11">
      <c r="I26" s="10"/>
      <c r="J26" s="10"/>
      <c r="K26" s="1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23A67-E07D-4608-8999-4FA4EFE1EB9C}">
  <dimension ref="A2:O48"/>
  <sheetViews>
    <sheetView tabSelected="1" workbookViewId="0">
      <selection activeCell="I9" sqref="I9"/>
    </sheetView>
  </sheetViews>
  <sheetFormatPr defaultRowHeight="14.25"/>
  <cols>
    <col min="2" max="2" width="12.19921875" bestFit="1" customWidth="1"/>
    <col min="3" max="3" width="32.73046875" bestFit="1" customWidth="1"/>
    <col min="8" max="8" width="17.265625" bestFit="1" customWidth="1"/>
    <col min="9" max="9" width="59.59765625" bestFit="1" customWidth="1"/>
    <col min="10" max="10" width="14.9296875" bestFit="1" customWidth="1"/>
    <col min="11" max="11" width="24.73046875" bestFit="1" customWidth="1"/>
    <col min="12" max="12" width="25.53125" bestFit="1" customWidth="1"/>
  </cols>
  <sheetData>
    <row r="2" spans="1:12">
      <c r="A2" s="3" t="s">
        <v>30</v>
      </c>
      <c r="B2" s="3" t="s">
        <v>31</v>
      </c>
      <c r="C2" s="3" t="s">
        <v>32</v>
      </c>
      <c r="D2" s="3" t="s">
        <v>33</v>
      </c>
      <c r="E2" s="3" t="s">
        <v>34</v>
      </c>
      <c r="G2" t="s">
        <v>3</v>
      </c>
    </row>
    <row r="3" spans="1:12" ht="14.65" thickBot="1">
      <c r="A3">
        <v>1</v>
      </c>
      <c r="B3">
        <v>1</v>
      </c>
      <c r="C3">
        <v>0</v>
      </c>
      <c r="D3">
        <v>0</v>
      </c>
      <c r="E3">
        <v>5.51</v>
      </c>
    </row>
    <row r="4" spans="1:12">
      <c r="A4">
        <v>2</v>
      </c>
      <c r="B4">
        <v>1</v>
      </c>
      <c r="C4">
        <v>1</v>
      </c>
      <c r="D4">
        <v>0</v>
      </c>
      <c r="E4">
        <v>8.91</v>
      </c>
      <c r="G4" s="7" t="s">
        <v>9</v>
      </c>
      <c r="H4" s="7">
        <v>20</v>
      </c>
      <c r="I4" t="s">
        <v>39</v>
      </c>
    </row>
    <row r="5" spans="1:12">
      <c r="A5">
        <v>3</v>
      </c>
      <c r="B5">
        <v>1</v>
      </c>
      <c r="C5">
        <v>0</v>
      </c>
      <c r="D5">
        <v>1</v>
      </c>
      <c r="E5">
        <v>9.5500000000000007</v>
      </c>
      <c r="G5" t="s">
        <v>6</v>
      </c>
      <c r="H5">
        <v>0.92015754864915633</v>
      </c>
      <c r="I5" t="s">
        <v>40</v>
      </c>
    </row>
    <row r="6" spans="1:12">
      <c r="A6">
        <v>4</v>
      </c>
      <c r="B6">
        <v>0</v>
      </c>
      <c r="C6">
        <v>0</v>
      </c>
      <c r="D6">
        <v>0</v>
      </c>
      <c r="E6">
        <v>3.86</v>
      </c>
      <c r="G6" t="s">
        <v>7</v>
      </c>
      <c r="H6">
        <v>0.89886622828893126</v>
      </c>
      <c r="I6" t="s">
        <v>37</v>
      </c>
    </row>
    <row r="7" spans="1:12">
      <c r="A7">
        <v>5</v>
      </c>
      <c r="B7">
        <v>1</v>
      </c>
      <c r="C7">
        <v>0</v>
      </c>
      <c r="D7">
        <v>0</v>
      </c>
      <c r="E7">
        <v>8.14</v>
      </c>
      <c r="G7" t="s">
        <v>5</v>
      </c>
      <c r="H7">
        <v>0.95924842905743468</v>
      </c>
      <c r="I7" t="s">
        <v>36</v>
      </c>
    </row>
    <row r="8" spans="1:12">
      <c r="A8">
        <v>6</v>
      </c>
      <c r="B8">
        <v>0</v>
      </c>
      <c r="C8">
        <v>1</v>
      </c>
      <c r="D8">
        <v>0</v>
      </c>
      <c r="E8">
        <v>10.58</v>
      </c>
      <c r="G8" t="s">
        <v>8</v>
      </c>
      <c r="H8">
        <v>0.81719265374410521</v>
      </c>
      <c r="I8" t="s">
        <v>38</v>
      </c>
    </row>
    <row r="9" spans="1:12" ht="14.65" thickBot="1">
      <c r="A9">
        <v>7</v>
      </c>
      <c r="B9">
        <v>0</v>
      </c>
      <c r="C9">
        <v>0</v>
      </c>
      <c r="D9">
        <v>1</v>
      </c>
      <c r="E9">
        <v>10.58</v>
      </c>
      <c r="G9" s="8" t="s">
        <v>4</v>
      </c>
      <c r="H9" s="8"/>
    </row>
    <row r="10" spans="1:12">
      <c r="A10">
        <v>8</v>
      </c>
      <c r="B10">
        <v>0</v>
      </c>
      <c r="C10">
        <v>0</v>
      </c>
      <c r="D10">
        <v>0</v>
      </c>
      <c r="E10">
        <v>5.59</v>
      </c>
    </row>
    <row r="11" spans="1:12" ht="14.65" thickBot="1">
      <c r="A11">
        <v>9</v>
      </c>
      <c r="B11">
        <v>1</v>
      </c>
      <c r="C11">
        <v>0</v>
      </c>
      <c r="D11">
        <v>0</v>
      </c>
      <c r="E11">
        <v>8.84</v>
      </c>
      <c r="G11" t="s">
        <v>10</v>
      </c>
      <c r="H11" t="s">
        <v>41</v>
      </c>
      <c r="I11" t="s">
        <v>42</v>
      </c>
      <c r="J11" t="s">
        <v>43</v>
      </c>
      <c r="K11" t="s">
        <v>44</v>
      </c>
      <c r="L11" t="s">
        <v>45</v>
      </c>
    </row>
    <row r="12" spans="1:12">
      <c r="A12">
        <v>10</v>
      </c>
      <c r="B12">
        <v>0</v>
      </c>
      <c r="C12">
        <v>1</v>
      </c>
      <c r="D12">
        <v>0</v>
      </c>
      <c r="E12">
        <v>11.34</v>
      </c>
      <c r="G12" s="2"/>
      <c r="H12" s="2" t="s">
        <v>15</v>
      </c>
      <c r="I12" s="2" t="s">
        <v>16</v>
      </c>
      <c r="J12" s="2" t="s">
        <v>17</v>
      </c>
      <c r="K12" s="2" t="s">
        <v>18</v>
      </c>
      <c r="L12" s="2" t="s">
        <v>19</v>
      </c>
    </row>
    <row r="13" spans="1:12">
      <c r="A13">
        <v>11</v>
      </c>
      <c r="B13">
        <v>0</v>
      </c>
      <c r="C13">
        <v>0</v>
      </c>
      <c r="D13">
        <v>1</v>
      </c>
      <c r="E13">
        <v>9.58</v>
      </c>
      <c r="G13" t="s">
        <v>11</v>
      </c>
      <c r="H13">
        <v>4</v>
      </c>
      <c r="I13">
        <v>115.44323750000001</v>
      </c>
      <c r="J13">
        <v>28.860809375000002</v>
      </c>
      <c r="K13">
        <v>43.21749581900675</v>
      </c>
      <c r="L13">
        <v>4.6179158221300239E-8</v>
      </c>
    </row>
    <row r="14" spans="1:12">
      <c r="A14">
        <v>12</v>
      </c>
      <c r="B14">
        <v>0</v>
      </c>
      <c r="C14">
        <v>0</v>
      </c>
      <c r="D14">
        <v>0</v>
      </c>
      <c r="E14">
        <v>6.64</v>
      </c>
      <c r="G14" t="s">
        <v>12</v>
      </c>
      <c r="H14">
        <v>15</v>
      </c>
      <c r="I14">
        <v>10.017057499999996</v>
      </c>
      <c r="J14">
        <v>0.66780383333333304</v>
      </c>
    </row>
    <row r="15" spans="1:12" ht="14.65" thickBot="1">
      <c r="A15">
        <v>13</v>
      </c>
      <c r="B15">
        <v>1</v>
      </c>
      <c r="C15">
        <v>0</v>
      </c>
      <c r="D15">
        <v>0</v>
      </c>
      <c r="E15">
        <v>7.68</v>
      </c>
      <c r="G15" s="1" t="s">
        <v>13</v>
      </c>
      <c r="H15" s="1">
        <v>19</v>
      </c>
      <c r="I15" s="1">
        <v>125.460295</v>
      </c>
      <c r="J15" s="1"/>
      <c r="K15" s="1"/>
      <c r="L15" s="1"/>
    </row>
    <row r="16" spans="1:12" ht="14.65" thickBot="1">
      <c r="A16">
        <v>14</v>
      </c>
      <c r="B16">
        <v>0</v>
      </c>
      <c r="C16">
        <v>1</v>
      </c>
      <c r="D16">
        <v>0</v>
      </c>
      <c r="E16">
        <v>10.96</v>
      </c>
    </row>
    <row r="17" spans="1:15">
      <c r="A17">
        <v>15</v>
      </c>
      <c r="B17">
        <v>0</v>
      </c>
      <c r="C17">
        <v>0</v>
      </c>
      <c r="D17">
        <v>1</v>
      </c>
      <c r="E17">
        <v>12.13</v>
      </c>
      <c r="G17" s="2"/>
      <c r="H17" s="2" t="s">
        <v>20</v>
      </c>
      <c r="I17" s="2" t="s">
        <v>8</v>
      </c>
      <c r="J17" s="2" t="s">
        <v>21</v>
      </c>
      <c r="K17" s="2" t="s">
        <v>22</v>
      </c>
      <c r="L17" s="2" t="s">
        <v>23</v>
      </c>
      <c r="M17" s="2" t="s">
        <v>24</v>
      </c>
      <c r="N17" s="2" t="s">
        <v>25</v>
      </c>
      <c r="O17" s="2" t="s">
        <v>26</v>
      </c>
    </row>
    <row r="18" spans="1:15">
      <c r="A18">
        <v>16</v>
      </c>
      <c r="B18">
        <v>0</v>
      </c>
      <c r="C18">
        <v>0</v>
      </c>
      <c r="D18">
        <v>0</v>
      </c>
      <c r="E18">
        <v>6.87</v>
      </c>
      <c r="G18" t="s">
        <v>14</v>
      </c>
      <c r="H18">
        <v>3.7277500000000017</v>
      </c>
      <c r="I18">
        <v>0.53274443138025052</v>
      </c>
      <c r="J18">
        <v>6.9972575599561564</v>
      </c>
      <c r="K18">
        <v>4.2997571969940584E-6</v>
      </c>
      <c r="L18">
        <v>2.5922321238350667</v>
      </c>
      <c r="M18">
        <v>4.8632678761649366</v>
      </c>
      <c r="N18">
        <v>2.5922321238350667</v>
      </c>
      <c r="O18">
        <v>4.8632678761649366</v>
      </c>
    </row>
    <row r="19" spans="1:15">
      <c r="A19">
        <v>17</v>
      </c>
      <c r="B19">
        <v>1</v>
      </c>
      <c r="C19">
        <v>0</v>
      </c>
      <c r="D19">
        <v>0</v>
      </c>
      <c r="E19">
        <v>8.39</v>
      </c>
      <c r="G19" t="s">
        <v>30</v>
      </c>
      <c r="H19">
        <v>0.18618750000000001</v>
      </c>
      <c r="I19">
        <v>3.2302375912358718E-2</v>
      </c>
      <c r="J19">
        <v>5.7638949068376624</v>
      </c>
      <c r="K19">
        <v>3.7407312862434218E-5</v>
      </c>
      <c r="L19">
        <v>0.11733661554110202</v>
      </c>
      <c r="M19">
        <v>0.25503838445889798</v>
      </c>
      <c r="N19">
        <v>0.11733661554110202</v>
      </c>
      <c r="O19">
        <v>0.25503838445889798</v>
      </c>
    </row>
    <row r="20" spans="1:15">
      <c r="A20">
        <v>18</v>
      </c>
      <c r="B20">
        <v>0</v>
      </c>
      <c r="C20">
        <v>1</v>
      </c>
      <c r="D20">
        <v>0</v>
      </c>
      <c r="E20">
        <v>13.34</v>
      </c>
      <c r="G20" t="s">
        <v>31</v>
      </c>
      <c r="H20">
        <v>2.3085624999999994</v>
      </c>
      <c r="I20">
        <v>0.52584458230506015</v>
      </c>
      <c r="J20">
        <v>4.390199267396321</v>
      </c>
      <c r="K20">
        <v>5.2715576716645684E-4</v>
      </c>
      <c r="L20">
        <v>1.1877513040108096</v>
      </c>
      <c r="M20">
        <v>3.429373695989189</v>
      </c>
      <c r="N20">
        <v>1.1877513040108096</v>
      </c>
      <c r="O20">
        <v>3.429373695989189</v>
      </c>
    </row>
    <row r="21" spans="1:15">
      <c r="A21">
        <v>19</v>
      </c>
      <c r="B21">
        <v>0</v>
      </c>
      <c r="C21">
        <v>0</v>
      </c>
      <c r="D21">
        <v>1</v>
      </c>
      <c r="E21">
        <v>12.77</v>
      </c>
      <c r="G21" t="s">
        <v>32</v>
      </c>
      <c r="H21">
        <v>5.4363749999999982</v>
      </c>
      <c r="I21">
        <v>0.52086016097573296</v>
      </c>
      <c r="J21">
        <v>10.437302384225314</v>
      </c>
      <c r="K21">
        <v>2.8371785412175647E-8</v>
      </c>
      <c r="L21">
        <v>4.3261878465880814</v>
      </c>
      <c r="M21">
        <v>6.5465621534119149</v>
      </c>
      <c r="N21">
        <v>4.3261878465880814</v>
      </c>
      <c r="O21">
        <v>6.5465621534119149</v>
      </c>
    </row>
    <row r="22" spans="1:15" ht="14.65" thickBot="1">
      <c r="A22">
        <v>20</v>
      </c>
      <c r="B22">
        <v>0</v>
      </c>
      <c r="C22">
        <v>0</v>
      </c>
      <c r="D22">
        <v>0</v>
      </c>
      <c r="E22">
        <v>6.85</v>
      </c>
      <c r="G22" s="1" t="s">
        <v>33</v>
      </c>
      <c r="H22" s="1">
        <v>5.1461875000000017</v>
      </c>
      <c r="I22" s="1">
        <v>0.51784647997540412</v>
      </c>
      <c r="J22" s="1">
        <v>9.937670137768297</v>
      </c>
      <c r="K22" s="1">
        <v>5.4250001984577019E-8</v>
      </c>
      <c r="L22" s="1">
        <v>4.0424238555866978</v>
      </c>
      <c r="M22" s="1">
        <v>6.2499511444133056</v>
      </c>
      <c r="N22" s="1">
        <v>4.0424238555866978</v>
      </c>
      <c r="O22" s="1">
        <v>6.2499511444133056</v>
      </c>
    </row>
    <row r="24" spans="1:15">
      <c r="I24" t="s">
        <v>46</v>
      </c>
    </row>
    <row r="25" spans="1:15">
      <c r="A25" t="s">
        <v>49</v>
      </c>
      <c r="B25">
        <f>AVERAGE(I29:I48)</f>
        <v>-1.6209256159527285E-15</v>
      </c>
      <c r="C25" t="s">
        <v>50</v>
      </c>
      <c r="I25" t="s">
        <v>47</v>
      </c>
    </row>
    <row r="26" spans="1:15">
      <c r="A26" t="s">
        <v>51</v>
      </c>
      <c r="B26">
        <f>_xlfn.STDEV.S(I29:I48)</f>
        <v>0.72609472703744304</v>
      </c>
      <c r="C26" t="s">
        <v>52</v>
      </c>
      <c r="G26" t="s">
        <v>27</v>
      </c>
      <c r="I26" t="s">
        <v>48</v>
      </c>
    </row>
    <row r="27" spans="1:15" ht="14.65" thickBot="1">
      <c r="A27" t="s">
        <v>53</v>
      </c>
      <c r="B27">
        <f>COUNT(I29:I48)</f>
        <v>20</v>
      </c>
      <c r="C27" t="s">
        <v>54</v>
      </c>
    </row>
    <row r="28" spans="1:15">
      <c r="A28" t="s">
        <v>55</v>
      </c>
      <c r="B28">
        <f>(B25-0)/(B26/SQRT(B27))</f>
        <v>-9.9835454763028782E-15</v>
      </c>
      <c r="C28" t="s">
        <v>56</v>
      </c>
      <c r="G28" s="2" t="s">
        <v>28</v>
      </c>
      <c r="H28" s="2" t="s">
        <v>35</v>
      </c>
      <c r="I28" s="2" t="s">
        <v>29</v>
      </c>
    </row>
    <row r="29" spans="1:15">
      <c r="A29" t="s">
        <v>57</v>
      </c>
      <c r="B29">
        <f>_xlfn.T.INV(0.975,B27-1)</f>
        <v>2.0930240544083087</v>
      </c>
      <c r="C29" t="s">
        <v>58</v>
      </c>
      <c r="G29">
        <v>1</v>
      </c>
      <c r="H29">
        <v>6.222500000000001</v>
      </c>
      <c r="I29">
        <v>-0.71250000000000124</v>
      </c>
    </row>
    <row r="30" spans="1:15">
      <c r="G30">
        <v>2</v>
      </c>
      <c r="H30">
        <v>9.5365000000000002</v>
      </c>
      <c r="I30">
        <v>-0.62650000000000006</v>
      </c>
    </row>
    <row r="31" spans="1:15">
      <c r="G31">
        <v>3</v>
      </c>
      <c r="H31">
        <v>9.4325000000000045</v>
      </c>
      <c r="I31">
        <v>0.11749999999999616</v>
      </c>
    </row>
    <row r="32" spans="1:15">
      <c r="G32">
        <v>4</v>
      </c>
      <c r="H32">
        <v>4.4725000000000019</v>
      </c>
      <c r="I32">
        <v>-0.61250000000000204</v>
      </c>
    </row>
    <row r="33" spans="7:9">
      <c r="G33">
        <v>5</v>
      </c>
      <c r="H33">
        <v>6.9672500000000017</v>
      </c>
      <c r="I33">
        <v>1.1727499999999988</v>
      </c>
    </row>
    <row r="34" spans="7:9">
      <c r="G34">
        <v>6</v>
      </c>
      <c r="H34">
        <v>10.28125</v>
      </c>
      <c r="I34">
        <v>0.29875000000000007</v>
      </c>
    </row>
    <row r="35" spans="7:9">
      <c r="G35">
        <v>7</v>
      </c>
      <c r="H35">
        <v>10.177250000000004</v>
      </c>
      <c r="I35">
        <v>0.40274999999999572</v>
      </c>
    </row>
    <row r="36" spans="7:9">
      <c r="G36">
        <v>8</v>
      </c>
      <c r="H36">
        <v>5.2172500000000017</v>
      </c>
      <c r="I36">
        <v>0.37274999999999814</v>
      </c>
    </row>
    <row r="37" spans="7:9">
      <c r="G37">
        <v>9</v>
      </c>
      <c r="H37">
        <v>7.7120000000000015</v>
      </c>
      <c r="I37">
        <v>1.1279999999999983</v>
      </c>
    </row>
    <row r="38" spans="7:9">
      <c r="G38">
        <v>10</v>
      </c>
      <c r="H38">
        <v>11.026</v>
      </c>
      <c r="I38">
        <v>0.31400000000000006</v>
      </c>
    </row>
    <row r="39" spans="7:9">
      <c r="G39">
        <v>11</v>
      </c>
      <c r="H39">
        <v>10.922000000000004</v>
      </c>
      <c r="I39">
        <v>-1.3420000000000041</v>
      </c>
    </row>
    <row r="40" spans="7:9">
      <c r="G40">
        <v>12</v>
      </c>
      <c r="H40">
        <v>5.9620000000000015</v>
      </c>
      <c r="I40">
        <v>0.67799999999999816</v>
      </c>
    </row>
    <row r="41" spans="7:9">
      <c r="G41">
        <v>13</v>
      </c>
      <c r="H41">
        <v>8.4567500000000013</v>
      </c>
      <c r="I41">
        <v>-0.77675000000000161</v>
      </c>
    </row>
    <row r="42" spans="7:9">
      <c r="G42">
        <v>14</v>
      </c>
      <c r="H42">
        <v>11.77075</v>
      </c>
      <c r="I42">
        <v>-0.81074999999999875</v>
      </c>
    </row>
    <row r="43" spans="7:9">
      <c r="G43">
        <v>15</v>
      </c>
      <c r="H43">
        <v>11.666750000000004</v>
      </c>
      <c r="I43">
        <v>0.46324999999999683</v>
      </c>
    </row>
    <row r="44" spans="7:9">
      <c r="G44">
        <v>16</v>
      </c>
      <c r="H44">
        <v>6.7067500000000013</v>
      </c>
      <c r="I44">
        <v>0.16324999999999878</v>
      </c>
    </row>
    <row r="45" spans="7:9">
      <c r="G45">
        <v>17</v>
      </c>
      <c r="H45">
        <v>9.2015000000000011</v>
      </c>
      <c r="I45">
        <v>-0.81150000000000055</v>
      </c>
    </row>
    <row r="46" spans="7:9">
      <c r="G46">
        <v>18</v>
      </c>
      <c r="H46">
        <v>12.515499999999999</v>
      </c>
      <c r="I46">
        <v>0.82450000000000045</v>
      </c>
    </row>
    <row r="47" spans="7:9">
      <c r="G47">
        <v>19</v>
      </c>
      <c r="H47">
        <v>12.411500000000004</v>
      </c>
      <c r="I47">
        <v>0.35849999999999582</v>
      </c>
    </row>
    <row r="48" spans="7:9" ht="14.65" thickBot="1">
      <c r="G48" s="1">
        <v>20</v>
      </c>
      <c r="H48" s="1">
        <v>7.4515000000000011</v>
      </c>
      <c r="I48" s="1">
        <v>-0.60150000000000148</v>
      </c>
    </row>
  </sheetData>
  <sortState xmlns:xlrd2="http://schemas.microsoft.com/office/spreadsheetml/2017/richdata2" ref="G4:I9">
    <sortCondition ref="I4:I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CC12B-37A9-4701-A92D-BEA71CF14F81}">
  <dimension ref="A1:A21"/>
  <sheetViews>
    <sheetView workbookViewId="0">
      <selection activeCell="N10" sqref="N10"/>
    </sheetView>
  </sheetViews>
  <sheetFormatPr defaultRowHeight="14.25"/>
  <sheetData>
    <row r="1" spans="1:1">
      <c r="A1" t="s">
        <v>59</v>
      </c>
    </row>
    <row r="2" spans="1:1">
      <c r="A2" s="4">
        <v>-0.71250000000000124</v>
      </c>
    </row>
    <row r="3" spans="1:1">
      <c r="A3" s="4">
        <v>-0.62650000000000006</v>
      </c>
    </row>
    <row r="4" spans="1:1">
      <c r="A4" s="4">
        <v>0.11749999999999616</v>
      </c>
    </row>
    <row r="5" spans="1:1">
      <c r="A5" s="4">
        <v>-0.61250000000000204</v>
      </c>
    </row>
    <row r="6" spans="1:1">
      <c r="A6" s="4">
        <v>1.1727499999999988</v>
      </c>
    </row>
    <row r="7" spans="1:1">
      <c r="A7" s="4">
        <v>0.29875000000000007</v>
      </c>
    </row>
    <row r="8" spans="1:1">
      <c r="A8" s="4">
        <v>0.40274999999999572</v>
      </c>
    </row>
    <row r="9" spans="1:1">
      <c r="A9" s="4">
        <v>0.37274999999999814</v>
      </c>
    </row>
    <row r="10" spans="1:1">
      <c r="A10" s="4">
        <v>1.1279999999999983</v>
      </c>
    </row>
    <row r="11" spans="1:1">
      <c r="A11" s="4">
        <v>0.31400000000000006</v>
      </c>
    </row>
    <row r="12" spans="1:1">
      <c r="A12" s="4">
        <v>-1.3420000000000041</v>
      </c>
    </row>
    <row r="13" spans="1:1">
      <c r="A13" s="4">
        <v>0.67799999999999816</v>
      </c>
    </row>
    <row r="14" spans="1:1">
      <c r="A14" s="4">
        <v>-0.77675000000000161</v>
      </c>
    </row>
    <row r="15" spans="1:1">
      <c r="A15" s="4">
        <v>-0.81074999999999875</v>
      </c>
    </row>
    <row r="16" spans="1:1">
      <c r="A16" s="4">
        <v>0.46324999999999683</v>
      </c>
    </row>
    <row r="17" spans="1:1">
      <c r="A17" s="4">
        <v>0.16324999999999878</v>
      </c>
    </row>
    <row r="18" spans="1:1">
      <c r="A18" s="4">
        <v>-0.81150000000000055</v>
      </c>
    </row>
    <row r="19" spans="1:1">
      <c r="A19" s="4">
        <v>0.82450000000000045</v>
      </c>
    </row>
    <row r="20" spans="1:1">
      <c r="A20" s="4">
        <v>0.35849999999999582</v>
      </c>
    </row>
    <row r="21" spans="1:1" ht="14.65" thickBot="1">
      <c r="A21" s="5">
        <v>-0.60150000000000148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EE430-2813-451E-8171-8B457D0BD949}">
  <dimension ref="A1:E21"/>
  <sheetViews>
    <sheetView workbookViewId="0">
      <selection activeCell="E26" sqref="E26"/>
    </sheetView>
  </sheetViews>
  <sheetFormatPr defaultRowHeight="14.25"/>
  <sheetData>
    <row r="1" spans="1:5">
      <c r="A1" s="3" t="s">
        <v>30</v>
      </c>
      <c r="B1" s="3" t="s">
        <v>31</v>
      </c>
      <c r="C1" s="3" t="s">
        <v>32</v>
      </c>
      <c r="D1" s="3" t="s">
        <v>33</v>
      </c>
      <c r="E1" s="3" t="s">
        <v>34</v>
      </c>
    </row>
    <row r="2" spans="1:5">
      <c r="A2">
        <v>1</v>
      </c>
      <c r="B2">
        <v>1</v>
      </c>
      <c r="C2">
        <v>0</v>
      </c>
      <c r="D2">
        <v>0</v>
      </c>
      <c r="E2">
        <v>5.51</v>
      </c>
    </row>
    <row r="3" spans="1:5">
      <c r="A3">
        <v>2</v>
      </c>
      <c r="B3">
        <v>0</v>
      </c>
      <c r="C3">
        <v>1</v>
      </c>
      <c r="D3">
        <v>0</v>
      </c>
      <c r="E3">
        <v>8.91</v>
      </c>
    </row>
    <row r="4" spans="1:5">
      <c r="A4">
        <v>3</v>
      </c>
      <c r="B4">
        <v>0</v>
      </c>
      <c r="C4">
        <v>0</v>
      </c>
      <c r="D4">
        <v>1</v>
      </c>
      <c r="E4">
        <v>9.5500000000000007</v>
      </c>
    </row>
    <row r="5" spans="1:5">
      <c r="A5">
        <v>4</v>
      </c>
      <c r="B5">
        <v>0</v>
      </c>
      <c r="C5">
        <v>0</v>
      </c>
      <c r="D5">
        <v>0</v>
      </c>
      <c r="E5">
        <v>3.86</v>
      </c>
    </row>
    <row r="6" spans="1:5">
      <c r="A6">
        <v>5</v>
      </c>
      <c r="B6">
        <v>1</v>
      </c>
      <c r="C6">
        <v>0</v>
      </c>
      <c r="D6">
        <v>0</v>
      </c>
      <c r="E6">
        <v>8.14</v>
      </c>
    </row>
    <row r="7" spans="1:5">
      <c r="A7">
        <v>6</v>
      </c>
      <c r="B7">
        <v>0</v>
      </c>
      <c r="C7">
        <v>1</v>
      </c>
      <c r="D7">
        <v>0</v>
      </c>
      <c r="E7">
        <v>10.58</v>
      </c>
    </row>
    <row r="8" spans="1:5">
      <c r="A8">
        <v>7</v>
      </c>
      <c r="B8">
        <v>0</v>
      </c>
      <c r="C8">
        <v>0</v>
      </c>
      <c r="D8">
        <v>1</v>
      </c>
      <c r="E8">
        <v>10.58</v>
      </c>
    </row>
    <row r="9" spans="1:5">
      <c r="A9">
        <v>8</v>
      </c>
      <c r="B9">
        <v>0</v>
      </c>
      <c r="C9">
        <v>0</v>
      </c>
      <c r="D9">
        <v>0</v>
      </c>
      <c r="E9">
        <v>5.59</v>
      </c>
    </row>
    <row r="10" spans="1:5">
      <c r="A10">
        <v>9</v>
      </c>
      <c r="B10">
        <v>1</v>
      </c>
      <c r="C10">
        <v>0</v>
      </c>
      <c r="D10">
        <v>0</v>
      </c>
      <c r="E10">
        <v>8.84</v>
      </c>
    </row>
    <row r="11" spans="1:5">
      <c r="A11">
        <v>10</v>
      </c>
      <c r="B11">
        <v>0</v>
      </c>
      <c r="C11">
        <v>1</v>
      </c>
      <c r="D11">
        <v>0</v>
      </c>
      <c r="E11">
        <v>11.34</v>
      </c>
    </row>
    <row r="12" spans="1:5">
      <c r="A12">
        <v>11</v>
      </c>
      <c r="B12">
        <v>0</v>
      </c>
      <c r="C12">
        <v>0</v>
      </c>
      <c r="D12">
        <v>1</v>
      </c>
      <c r="E12">
        <v>9.58</v>
      </c>
    </row>
    <row r="13" spans="1:5">
      <c r="A13">
        <v>12</v>
      </c>
      <c r="B13">
        <v>0</v>
      </c>
      <c r="C13">
        <v>0</v>
      </c>
      <c r="D13">
        <v>0</v>
      </c>
      <c r="E13">
        <v>6.64</v>
      </c>
    </row>
    <row r="14" spans="1:5">
      <c r="A14">
        <v>13</v>
      </c>
      <c r="B14">
        <v>1</v>
      </c>
      <c r="C14">
        <v>0</v>
      </c>
      <c r="D14">
        <v>0</v>
      </c>
      <c r="E14">
        <v>7.68</v>
      </c>
    </row>
    <row r="15" spans="1:5">
      <c r="A15">
        <v>14</v>
      </c>
      <c r="B15">
        <v>0</v>
      </c>
      <c r="C15">
        <v>1</v>
      </c>
      <c r="D15">
        <v>0</v>
      </c>
      <c r="E15">
        <v>10.96</v>
      </c>
    </row>
    <row r="16" spans="1:5">
      <c r="A16">
        <v>15</v>
      </c>
      <c r="B16">
        <v>0</v>
      </c>
      <c r="C16">
        <v>0</v>
      </c>
      <c r="D16">
        <v>1</v>
      </c>
      <c r="E16">
        <v>12.13</v>
      </c>
    </row>
    <row r="17" spans="1:5">
      <c r="A17">
        <v>16</v>
      </c>
      <c r="B17">
        <v>0</v>
      </c>
      <c r="C17">
        <v>0</v>
      </c>
      <c r="D17">
        <v>0</v>
      </c>
      <c r="E17">
        <v>6.87</v>
      </c>
    </row>
    <row r="18" spans="1:5">
      <c r="A18">
        <v>17</v>
      </c>
      <c r="B18">
        <v>1</v>
      </c>
      <c r="C18">
        <v>0</v>
      </c>
      <c r="D18">
        <v>0</v>
      </c>
      <c r="E18">
        <v>8.39</v>
      </c>
    </row>
    <row r="19" spans="1:5">
      <c r="A19">
        <v>18</v>
      </c>
      <c r="B19">
        <v>0</v>
      </c>
      <c r="C19">
        <v>1</v>
      </c>
      <c r="D19">
        <v>0</v>
      </c>
      <c r="E19">
        <v>13.34</v>
      </c>
    </row>
    <row r="20" spans="1:5">
      <c r="A20">
        <v>19</v>
      </c>
      <c r="B20">
        <v>0</v>
      </c>
      <c r="C20">
        <v>0</v>
      </c>
      <c r="D20">
        <v>1</v>
      </c>
      <c r="E20">
        <v>12.77</v>
      </c>
    </row>
    <row r="21" spans="1:5">
      <c r="A21">
        <v>20</v>
      </c>
      <c r="B21">
        <v>0</v>
      </c>
      <c r="C21">
        <v>0</v>
      </c>
      <c r="D21">
        <v>0</v>
      </c>
      <c r="E21">
        <v>6.85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AE49E-158A-49B0-B928-9B2970FFDCB8}">
  <dimension ref="A2:C29"/>
  <sheetViews>
    <sheetView workbookViewId="0">
      <selection activeCell="B14" sqref="B14"/>
    </sheetView>
  </sheetViews>
  <sheetFormatPr defaultRowHeight="14.25"/>
  <cols>
    <col min="1" max="1" width="50.33203125" bestFit="1" customWidth="1"/>
    <col min="2" max="2" width="82.33203125" bestFit="1" customWidth="1"/>
    <col min="3" max="3" width="198.46484375" bestFit="1" customWidth="1"/>
  </cols>
  <sheetData>
    <row r="2" spans="1:3">
      <c r="A2" s="6" t="s">
        <v>60</v>
      </c>
      <c r="B2" t="s">
        <v>77</v>
      </c>
      <c r="C2" t="s">
        <v>89</v>
      </c>
    </row>
    <row r="3" spans="1:3">
      <c r="C3" t="s">
        <v>90</v>
      </c>
    </row>
    <row r="4" spans="1:3">
      <c r="A4" t="s">
        <v>61</v>
      </c>
      <c r="C4" t="s">
        <v>91</v>
      </c>
    </row>
    <row r="5" spans="1:3">
      <c r="A5" t="s">
        <v>62</v>
      </c>
      <c r="B5" t="s">
        <v>78</v>
      </c>
      <c r="C5" t="s">
        <v>92</v>
      </c>
    </row>
    <row r="6" spans="1:3">
      <c r="C6" t="s">
        <v>93</v>
      </c>
    </row>
    <row r="7" spans="1:3">
      <c r="A7" s="6" t="s">
        <v>63</v>
      </c>
      <c r="B7" t="s">
        <v>79</v>
      </c>
    </row>
    <row r="9" spans="1:3">
      <c r="A9" t="s">
        <v>61</v>
      </c>
    </row>
    <row r="10" spans="1:3">
      <c r="A10" t="s">
        <v>64</v>
      </c>
      <c r="B10" t="s">
        <v>80</v>
      </c>
    </row>
    <row r="11" spans="1:3">
      <c r="A11" t="s">
        <v>65</v>
      </c>
    </row>
    <row r="12" spans="1:3">
      <c r="A12" t="s">
        <v>66</v>
      </c>
    </row>
    <row r="13" spans="1:3">
      <c r="A13" t="s">
        <v>67</v>
      </c>
    </row>
    <row r="14" spans="1:3">
      <c r="A14" t="s">
        <v>68</v>
      </c>
    </row>
    <row r="16" spans="1:3">
      <c r="A16" s="6" t="s">
        <v>69</v>
      </c>
      <c r="B16" t="s">
        <v>81</v>
      </c>
    </row>
    <row r="18" spans="1:2">
      <c r="A18" t="s">
        <v>61</v>
      </c>
    </row>
    <row r="19" spans="1:2">
      <c r="A19" t="s">
        <v>70</v>
      </c>
      <c r="B19" t="s">
        <v>82</v>
      </c>
    </row>
    <row r="20" spans="1:2">
      <c r="A20" t="s">
        <v>71</v>
      </c>
    </row>
    <row r="21" spans="1:2">
      <c r="A21" t="s">
        <v>66</v>
      </c>
    </row>
    <row r="22" spans="1:2">
      <c r="A22" t="s">
        <v>67</v>
      </c>
    </row>
    <row r="23" spans="1:2">
      <c r="A23" t="s">
        <v>72</v>
      </c>
    </row>
    <row r="25" spans="1:2">
      <c r="A25" s="6" t="s">
        <v>73</v>
      </c>
      <c r="B25" t="s">
        <v>83</v>
      </c>
    </row>
    <row r="27" spans="1:2">
      <c r="A27" t="s">
        <v>74</v>
      </c>
    </row>
    <row r="28" spans="1:2">
      <c r="A28" t="s">
        <v>75</v>
      </c>
      <c r="B28" t="s">
        <v>84</v>
      </c>
    </row>
    <row r="29" spans="1:2">
      <c r="A29" t="s">
        <v>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Danni</vt:lpstr>
      <vt:lpstr>Time-ser</vt:lpstr>
      <vt:lpstr>Residuals</vt:lpstr>
      <vt:lpstr>Model DW</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Daniel Nikolov</cp:lastModifiedBy>
  <dcterms:created xsi:type="dcterms:W3CDTF">2023-12-20T13:32:58Z</dcterms:created>
  <dcterms:modified xsi:type="dcterms:W3CDTF">2024-12-16T14:36:00Z</dcterms:modified>
</cp:coreProperties>
</file>