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OneDrive - ue-varna.bg\Работен плот\Statistics\ModelTimeSer\"/>
    </mc:Choice>
  </mc:AlternateContent>
  <xr:revisionPtr revIDLastSave="0" documentId="13_ncr:1_{49D948C6-744D-4FB7-98B7-E860CA4230DA}" xr6:coauthVersionLast="47" xr6:coauthVersionMax="47" xr10:uidLastSave="{00000000-0000-0000-0000-000000000000}"/>
  <bookViews>
    <workbookView xWindow="-98" yWindow="-98" windowWidth="23236" windowHeight="13875" activeTab="2" xr2:uid="{00000000-000D-0000-FFFF-FFFF00000000}"/>
  </bookViews>
  <sheets>
    <sheet name="Danni" sheetId="11" r:id="rId1"/>
    <sheet name="TimeSer-1" sheetId="16" r:id="rId2"/>
    <sheet name="TimeSer-2" sheetId="13" r:id="rId3"/>
    <sheet name="Residuals" sheetId="12" r:id="rId4"/>
    <sheet name="Model DW" sheetId="15" r:id="rId5"/>
    <sheet name="Durbin-Watson" sheetId="1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8" l="1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2" i="18"/>
  <c r="D18" i="18" s="1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3" i="18"/>
  <c r="C18" i="18" s="1"/>
  <c r="D20" i="18" s="1"/>
  <c r="B19" i="13" l="1"/>
  <c r="B21" i="13" l="1"/>
  <c r="B23" i="13" s="1"/>
  <c r="B20" i="13"/>
  <c r="B22" i="13" s="1"/>
</calcChain>
</file>

<file path=xl/sharedStrings.xml><?xml version="1.0" encoding="utf-8"?>
<sst xmlns="http://schemas.openxmlformats.org/spreadsheetml/2006/main" count="152" uniqueCount="102">
  <si>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</si>
  <si>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</si>
  <si>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</si>
  <si>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</si>
  <si>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</si>
  <si>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</si>
  <si>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</si>
  <si>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</si>
  <si>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</si>
  <si>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</si>
  <si>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</si>
  <si>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</si>
  <si>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</si>
  <si>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</si>
  <si>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</si>
  <si>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</si>
  <si>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</si>
  <si>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</si>
  <si>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</si>
  <si>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</si>
  <si>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</si>
  <si>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</si>
  <si>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</si>
  <si>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</si>
  <si>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t</t>
  </si>
  <si>
    <t>Y</t>
  </si>
  <si>
    <t>n=</t>
  </si>
  <si>
    <t>z1</t>
  </si>
  <si>
    <t>z2</t>
  </si>
  <si>
    <t>z3</t>
  </si>
  <si>
    <t>RESIDUAL OUTPUT</t>
  </si>
  <si>
    <t>Observation</t>
  </si>
  <si>
    <t>Predicted Y</t>
  </si>
  <si>
    <t>Residuals</t>
  </si>
  <si>
    <t>2015-1</t>
  </si>
  <si>
    <t>2016-1</t>
  </si>
  <si>
    <t>2015-2</t>
  </si>
  <si>
    <t>2015-3</t>
  </si>
  <si>
    <t>2015-4</t>
  </si>
  <si>
    <t>2016-2</t>
  </si>
  <si>
    <t>2016-3</t>
  </si>
  <si>
    <t>2016-4</t>
  </si>
  <si>
    <t>2017-1</t>
  </si>
  <si>
    <t>2017-2</t>
  </si>
  <si>
    <t>2017-3</t>
  </si>
  <si>
    <t>2017-4</t>
  </si>
  <si>
    <t>2018-1</t>
  </si>
  <si>
    <t>2018-2</t>
  </si>
  <si>
    <t>2018-3</t>
  </si>
  <si>
    <t>2018-4</t>
  </si>
  <si>
    <t>t=</t>
  </si>
  <si>
    <t>tkr=</t>
  </si>
  <si>
    <t>MeanRes=</t>
  </si>
  <si>
    <t>StdevRes=</t>
  </si>
  <si>
    <t>res</t>
  </si>
  <si>
    <t>Suma</t>
  </si>
  <si>
    <t>DW=</t>
  </si>
  <si>
    <t>(res(t+1)-res(t))^2</t>
  </si>
  <si>
    <t>res^2</t>
  </si>
  <si>
    <t>data:  res$res</t>
  </si>
  <si>
    <t>W = 0.89229, p-value = 0.06055</t>
  </si>
  <si>
    <t>Z = -0.45828, p-value = 0.6766</t>
  </si>
  <si>
    <t>alternative hypothesis: true 'statistic' is greater than 0</t>
  </si>
  <si>
    <t>sample estimates:</t>
  </si>
  <si>
    <t xml:space="preserve">statistic         E       VAR </t>
  </si>
  <si>
    <t xml:space="preserve">-1.000000  0.000000  4.761458 </t>
  </si>
  <si>
    <t>Z = -2.4159, p-value = 0.9922</t>
  </si>
  <si>
    <t>alternative hypothesis: true 'statistic' is greater than 6.761458</t>
  </si>
  <si>
    <t xml:space="preserve"> 3.000000  6.761458  2.424072 </t>
  </si>
  <si>
    <t>Shapiro-Wilk normality test</t>
  </si>
  <si>
    <t>Foster-Stuart d-statistic test</t>
  </si>
  <si>
    <t>Foster-Stuart s-statistic test</t>
  </si>
  <si>
    <t>Durbin-Watson test</t>
  </si>
  <si>
    <t>data:  Y ~ t + z2 + z3</t>
  </si>
  <si>
    <t>DW = 2.1622, p-value = 0.5563</t>
  </si>
  <si>
    <t>alternative hypothesis: true autocorrelation is greater than 0</t>
  </si>
  <si>
    <r>
      <t xml:space="preserve">Коригиран </t>
    </r>
    <r>
      <rPr>
        <sz val="10"/>
        <color theme="1"/>
        <rFont val="Arial Unicode MS"/>
      </rPr>
      <t>R Square</t>
    </r>
  </si>
  <si>
    <t>Силна положителна корелация.</t>
  </si>
  <si>
    <t>Средната грешка на оценките на регресионния модел.</t>
  </si>
  <si>
    <t>Броят на наблюденията</t>
  </si>
  <si>
    <t>Степени на свобода</t>
  </si>
  <si>
    <t>Вариацията в данните</t>
  </si>
  <si>
    <t>Средни квадрати</t>
  </si>
  <si>
    <t>Съотношение на вариацията</t>
  </si>
  <si>
    <t>Проверява нулевата хипотеза</t>
  </si>
  <si>
    <t>Остатъчен анализ</t>
  </si>
  <si>
    <t>Моделът е с висока предсказателна сила и значимост.</t>
  </si>
  <si>
    <t>Остатъците са сравнително малки, което означава, че моделът успешно описва зависимостите в данните.</t>
  </si>
  <si>
    <t>Средна стойност на остатъците</t>
  </si>
  <si>
    <t>Стандартно отклонение на остатъците</t>
  </si>
  <si>
    <t>Брой наблюдения</t>
  </si>
  <si>
    <t>Средна стойност на t-статистиките</t>
  </si>
  <si>
    <t>Критична стойност на t</t>
  </si>
  <si>
    <t>Коeф. На детерм. 97% от вариацията в данните е обяснена от модела.</t>
  </si>
  <si>
    <t>Тест за нормалност на разпределението на остатъците.</t>
  </si>
  <si>
    <t>Тест за симетрия на разпределението на остатъците около медианата.</t>
  </si>
  <si>
    <t>Остатъците вероятно са нормално разпределени.</t>
  </si>
  <si>
    <t>Няма доказателства за асиметрия на остатъците – те са симетрични около медианата.</t>
  </si>
  <si>
    <t>Оценява разпределението на остатъците, особено за отклонения в симетрията.</t>
  </si>
  <si>
    <t>Няма доказателства за значителна асиметрия или отклонение в разпределението на остатъците.</t>
  </si>
  <si>
    <t>Проверка за автокорелация в остатъците от регресионния модел.</t>
  </si>
  <si>
    <t>Няма автокорелация в остатъците.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</si>
</sst>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10" applyFont="0" applyFill="0" applyProtection="0">
      <alignment horizontal="center" vertical="center" wrapText="1"/>
    </xf>
    <xf numFmtId="0" fontId="18" fillId="0" borderId="0"/>
  </cellStyleXfs>
  <cellXfs count="11">
    <xf numFmtId="0" fontId="0" fillId="0" borderId="0" xfId="0"/>
    <xf numFmtId="1" fontId="0" fillId="0" borderId="11" xfId="0" applyNumberFormat="1" applyBorder="1" applyAlignment="1">
      <alignment horizontal="right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" fontId="0" fillId="0" borderId="14" xfId="0" applyNumberFormat="1" applyBorder="1" applyAlignment="1">
      <alignment horizontal="right"/>
    </xf>
    <xf numFmtId="0" fontId="0" fillId="0" borderId="12" xfId="0" applyBorder="1"/>
    <xf numFmtId="0" fontId="19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Continuous"/>
    </xf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rmatedNumberBorderPatern_Center" xfId="42" xr:uid="{00000000-0005-0000-0000-00001C000000}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Danni!$B$1:$B$16</c:f>
              <c:numCache>
                <c:formatCode>General</c:formatCode>
                <c:ptCount val="16"/>
                <c:pt idx="0">
                  <c:v>869584</c:v>
                </c:pt>
                <c:pt idx="1">
                  <c:v>1321645</c:v>
                </c:pt>
                <c:pt idx="2">
                  <c:v>1491530</c:v>
                </c:pt>
                <c:pt idx="3">
                  <c:v>949707</c:v>
                </c:pt>
                <c:pt idx="4">
                  <c:v>942957</c:v>
                </c:pt>
                <c:pt idx="5">
                  <c:v>1596298</c:v>
                </c:pt>
                <c:pt idx="6">
                  <c:v>1678086</c:v>
                </c:pt>
                <c:pt idx="7">
                  <c:v>1174768</c:v>
                </c:pt>
                <c:pt idx="8">
                  <c:v>1173900</c:v>
                </c:pt>
                <c:pt idx="9">
                  <c:v>1820980</c:v>
                </c:pt>
                <c:pt idx="10">
                  <c:v>1916936</c:v>
                </c:pt>
                <c:pt idx="11">
                  <c:v>1315807</c:v>
                </c:pt>
                <c:pt idx="12">
                  <c:v>1229055</c:v>
                </c:pt>
                <c:pt idx="13">
                  <c:v>2012546</c:v>
                </c:pt>
                <c:pt idx="14">
                  <c:v>2097603</c:v>
                </c:pt>
                <c:pt idx="15">
                  <c:v>1359322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B-42D4-B53F-6C7DDC556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040288"/>
        <c:axId val="819040768"/>
      </c:lineChart>
      <c:catAx>
        <c:axId val="81904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40768"/>
        <c:crosses val="autoZero"/>
        <c:auto val="1"/>
        <c:lblAlgn val="ctr"/>
        <c:lblOffset val="100"/>
        <c:noMultiLvlLbl val="0"/>
      </c:catAx>
      <c:valAx>
        <c:axId val="81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4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0</xdr:row>
      <xdr:rowOff>72390</xdr:rowOff>
    </xdr:from>
    <xdr:to>
      <xdr:col>10</xdr:col>
      <xdr:colOff>312420</xdr:colOff>
      <xdr:row>15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589657-D617-8A44-66DD-A2D570D86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8E40-01F7-4430-BF15-53021E88FF96}">
  <dimension ref="A1:B60"/>
  <sheetViews>
    <sheetView workbookViewId="0">
      <selection activeCell="M20" sqref="M20"/>
    </sheetView>
  </sheetViews>
  <sheetFormatPr defaultRowHeight="14.25"/>
  <cols>
    <col min="1" max="1" width="6.73046875" bestFit="1" customWidth="1"/>
  </cols>
  <sheetData>
    <row r="1" spans="1:2">
      <c r="A1" t="s">
        <v>34</v>
      </c>
      <c r="B1">
        <v>869584</v>
      </c>
    </row>
    <row r="2" spans="1:2" ht="15" customHeight="1">
      <c r="A2" t="s">
        <v>36</v>
      </c>
      <c r="B2">
        <v>1321645</v>
      </c>
    </row>
    <row r="3" spans="1:2">
      <c r="A3" t="s">
        <v>37</v>
      </c>
      <c r="B3">
        <v>1491530</v>
      </c>
    </row>
    <row r="4" spans="1:2">
      <c r="A4" t="s">
        <v>38</v>
      </c>
      <c r="B4">
        <v>949707</v>
      </c>
    </row>
    <row r="5" spans="1:2">
      <c r="A5" t="s">
        <v>35</v>
      </c>
      <c r="B5">
        <v>942957</v>
      </c>
    </row>
    <row r="6" spans="1:2">
      <c r="A6" t="s">
        <v>39</v>
      </c>
      <c r="B6">
        <v>1596298</v>
      </c>
    </row>
    <row r="7" spans="1:2">
      <c r="A7" t="s">
        <v>40</v>
      </c>
      <c r="B7">
        <v>1678086</v>
      </c>
    </row>
    <row r="8" spans="1:2">
      <c r="A8" t="s">
        <v>41</v>
      </c>
      <c r="B8">
        <v>1174768</v>
      </c>
    </row>
    <row r="9" spans="1:2">
      <c r="A9" t="s">
        <v>42</v>
      </c>
      <c r="B9">
        <v>1173900</v>
      </c>
    </row>
    <row r="10" spans="1:2">
      <c r="A10" t="s">
        <v>43</v>
      </c>
      <c r="B10">
        <v>1820980</v>
      </c>
    </row>
    <row r="11" spans="1:2">
      <c r="A11" t="s">
        <v>44</v>
      </c>
      <c r="B11">
        <v>1916936</v>
      </c>
    </row>
    <row r="12" spans="1:2">
      <c r="A12" t="s">
        <v>45</v>
      </c>
      <c r="B12">
        <v>1315807</v>
      </c>
    </row>
    <row r="13" spans="1:2">
      <c r="A13" t="s">
        <v>46</v>
      </c>
      <c r="B13">
        <v>1229055</v>
      </c>
    </row>
    <row r="14" spans="1:2">
      <c r="A14" t="s">
        <v>47</v>
      </c>
      <c r="B14">
        <v>2012546</v>
      </c>
    </row>
    <row r="15" spans="1:2">
      <c r="A15" t="s">
        <v>48</v>
      </c>
      <c r="B15">
        <v>2097603</v>
      </c>
    </row>
    <row r="16" spans="1:2">
      <c r="A16" t="s">
        <v>49</v>
      </c>
      <c r="B16">
        <v>1359322</v>
      </c>
    </row>
    <row r="49" spans="1:2">
      <c r="A49" s="3"/>
      <c r="B49" s="4"/>
    </row>
    <row r="50" spans="1:2">
      <c r="A50" s="2"/>
      <c r="B50" s="1"/>
    </row>
    <row r="51" spans="1:2">
      <c r="A51" s="2"/>
      <c r="B51" s="1"/>
    </row>
    <row r="52" spans="1:2">
      <c r="A52" s="2"/>
      <c r="B52" s="1"/>
    </row>
    <row r="53" spans="1:2">
      <c r="A53" s="2"/>
      <c r="B53" s="1"/>
    </row>
    <row r="54" spans="1:2">
      <c r="A54" s="2"/>
      <c r="B54" s="1"/>
    </row>
    <row r="55" spans="1:2">
      <c r="A55" s="2"/>
      <c r="B55" s="1"/>
    </row>
    <row r="56" spans="1:2">
      <c r="A56" s="2"/>
      <c r="B56" s="1"/>
    </row>
    <row r="57" spans="1:2">
      <c r="A57" s="2"/>
      <c r="B57" s="1"/>
    </row>
    <row r="58" spans="1:2">
      <c r="A58" s="2"/>
      <c r="B58" s="1"/>
    </row>
    <row r="59" spans="1:2">
      <c r="A59" s="2"/>
      <c r="B59" s="1"/>
    </row>
    <row r="60" spans="1:2">
      <c r="A60" s="2"/>
      <c r="B60" s="1"/>
    </row>
  </sheetData>
  <phoneticPr fontId="2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473AD-D39D-4126-9AE8-A21547E1F96C}">
  <dimension ref="A2:O44"/>
  <sheetViews>
    <sheetView workbookViewId="0">
      <selection activeCell="G17" sqref="G17"/>
    </sheetView>
  </sheetViews>
  <sheetFormatPr defaultRowHeight="14.25"/>
  <cols>
    <col min="1" max="4" width="4" customWidth="1"/>
    <col min="8" max="8" width="17.265625" bestFit="1" customWidth="1"/>
    <col min="9" max="9" width="62.1328125" bestFit="1" customWidth="1"/>
    <col min="10" max="10" width="14.9296875" bestFit="1" customWidth="1"/>
    <col min="11" max="11" width="24.73046875" bestFit="1" customWidth="1"/>
    <col min="12" max="12" width="25.53125" bestFit="1" customWidth="1"/>
    <col min="13" max="13" width="12" bestFit="1" customWidth="1"/>
  </cols>
  <sheetData>
    <row r="2" spans="1:12" ht="15" customHeight="1">
      <c r="A2" s="8" t="s">
        <v>24</v>
      </c>
      <c r="B2" s="8" t="s">
        <v>27</v>
      </c>
      <c r="C2" s="8" t="s">
        <v>28</v>
      </c>
      <c r="D2" s="8" t="s">
        <v>29</v>
      </c>
      <c r="E2" s="8" t="s">
        <v>25</v>
      </c>
      <c r="G2" t="s">
        <v>0</v>
      </c>
    </row>
    <row r="3" spans="1:12" ht="14.65" thickBot="1">
      <c r="A3">
        <v>1</v>
      </c>
      <c r="B3">
        <v>1</v>
      </c>
      <c r="C3">
        <v>0</v>
      </c>
      <c r="D3">
        <v>0</v>
      </c>
      <c r="E3">
        <v>869584</v>
      </c>
    </row>
    <row r="4" spans="1:12">
      <c r="A4">
        <v>2</v>
      </c>
      <c r="B4">
        <v>0</v>
      </c>
      <c r="C4">
        <v>1</v>
      </c>
      <c r="D4">
        <v>0</v>
      </c>
      <c r="E4">
        <v>1321645</v>
      </c>
      <c r="G4" s="7" t="s">
        <v>1</v>
      </c>
      <c r="H4" s="7"/>
    </row>
    <row r="5" spans="1:12">
      <c r="A5">
        <v>3</v>
      </c>
      <c r="B5">
        <v>0</v>
      </c>
      <c r="C5">
        <v>0</v>
      </c>
      <c r="D5">
        <v>1</v>
      </c>
      <c r="E5">
        <v>1491530</v>
      </c>
      <c r="G5" t="s">
        <v>2</v>
      </c>
      <c r="H5">
        <v>0.98818597764375526</v>
      </c>
    </row>
    <row r="6" spans="1:12">
      <c r="A6">
        <v>4</v>
      </c>
      <c r="B6">
        <v>0</v>
      </c>
      <c r="C6">
        <v>0</v>
      </c>
      <c r="D6">
        <v>0</v>
      </c>
      <c r="E6">
        <v>949707</v>
      </c>
      <c r="G6" t="s">
        <v>3</v>
      </c>
      <c r="H6">
        <v>0.97651152641174432</v>
      </c>
    </row>
    <row r="7" spans="1:12">
      <c r="A7">
        <v>5</v>
      </c>
      <c r="B7">
        <v>1</v>
      </c>
      <c r="C7">
        <v>0</v>
      </c>
      <c r="D7">
        <v>0</v>
      </c>
      <c r="E7">
        <v>942957</v>
      </c>
      <c r="G7" t="s">
        <v>4</v>
      </c>
      <c r="H7">
        <v>0.96797026328874225</v>
      </c>
    </row>
    <row r="8" spans="1:12">
      <c r="A8">
        <v>6</v>
      </c>
      <c r="B8">
        <v>0</v>
      </c>
      <c r="C8">
        <v>1</v>
      </c>
      <c r="D8">
        <v>0</v>
      </c>
      <c r="E8">
        <v>1596298</v>
      </c>
      <c r="G8" t="s">
        <v>5</v>
      </c>
      <c r="H8">
        <v>69322.605264378988</v>
      </c>
    </row>
    <row r="9" spans="1:12" ht="14.65" thickBot="1">
      <c r="A9">
        <v>7</v>
      </c>
      <c r="B9">
        <v>0</v>
      </c>
      <c r="C9">
        <v>0</v>
      </c>
      <c r="D9">
        <v>1</v>
      </c>
      <c r="E9">
        <v>1678086</v>
      </c>
      <c r="G9" s="5" t="s">
        <v>6</v>
      </c>
      <c r="H9" s="5">
        <v>16</v>
      </c>
    </row>
    <row r="10" spans="1:12">
      <c r="A10">
        <v>8</v>
      </c>
      <c r="B10">
        <v>0</v>
      </c>
      <c r="C10">
        <v>0</v>
      </c>
      <c r="D10">
        <v>0</v>
      </c>
      <c r="E10">
        <v>1174768</v>
      </c>
    </row>
    <row r="11" spans="1:12" ht="14.65" thickBot="1">
      <c r="A11">
        <v>9</v>
      </c>
      <c r="B11">
        <v>1</v>
      </c>
      <c r="C11">
        <v>0</v>
      </c>
      <c r="D11">
        <v>0</v>
      </c>
      <c r="E11">
        <v>1173900</v>
      </c>
      <c r="G11" t="s">
        <v>7</v>
      </c>
    </row>
    <row r="12" spans="1:12">
      <c r="A12">
        <v>10</v>
      </c>
      <c r="B12">
        <v>0</v>
      </c>
      <c r="C12">
        <v>1</v>
      </c>
      <c r="D12">
        <v>0</v>
      </c>
      <c r="E12">
        <v>1820980</v>
      </c>
      <c r="G12" s="6"/>
      <c r="H12" s="6" t="s">
        <v>12</v>
      </c>
      <c r="I12" s="6" t="s">
        <v>13</v>
      </c>
      <c r="J12" s="6" t="s">
        <v>14</v>
      </c>
      <c r="K12" s="6" t="s">
        <v>15</v>
      </c>
      <c r="L12" s="6" t="s">
        <v>16</v>
      </c>
    </row>
    <row r="13" spans="1:12">
      <c r="A13">
        <v>11</v>
      </c>
      <c r="B13">
        <v>0</v>
      </c>
      <c r="C13">
        <v>0</v>
      </c>
      <c r="D13">
        <v>1</v>
      </c>
      <c r="E13">
        <v>1916936</v>
      </c>
      <c r="G13" t="s">
        <v>8</v>
      </c>
      <c r="H13">
        <v>4</v>
      </c>
      <c r="I13">
        <v>2197682834513.95</v>
      </c>
      <c r="J13">
        <v>549420708628.48749</v>
      </c>
      <c r="K13">
        <v>114.32870201386839</v>
      </c>
      <c r="L13">
        <v>6.9806563076097897E-9</v>
      </c>
    </row>
    <row r="14" spans="1:12">
      <c r="A14">
        <v>12</v>
      </c>
      <c r="B14">
        <v>0</v>
      </c>
      <c r="C14">
        <v>0</v>
      </c>
      <c r="D14">
        <v>0</v>
      </c>
      <c r="E14">
        <v>1315807</v>
      </c>
      <c r="G14" t="s">
        <v>9</v>
      </c>
      <c r="H14">
        <v>11</v>
      </c>
      <c r="I14">
        <v>52861859607.049973</v>
      </c>
      <c r="J14">
        <v>4805623600.6409063</v>
      </c>
    </row>
    <row r="15" spans="1:12" ht="14.65" thickBot="1">
      <c r="A15">
        <v>13</v>
      </c>
      <c r="B15">
        <v>1</v>
      </c>
      <c r="C15">
        <v>0</v>
      </c>
      <c r="D15">
        <v>0</v>
      </c>
      <c r="E15">
        <v>1229055</v>
      </c>
      <c r="G15" s="5" t="s">
        <v>10</v>
      </c>
      <c r="H15" s="5">
        <v>15</v>
      </c>
      <c r="I15" s="5">
        <v>2250544694121</v>
      </c>
      <c r="J15" s="5"/>
      <c r="K15" s="5"/>
      <c r="L15" s="5"/>
    </row>
    <row r="16" spans="1:12" ht="14.65" thickBot="1">
      <c r="A16">
        <v>14</v>
      </c>
      <c r="B16">
        <v>0</v>
      </c>
      <c r="C16">
        <v>1</v>
      </c>
      <c r="D16">
        <v>0</v>
      </c>
      <c r="E16">
        <v>2012546</v>
      </c>
    </row>
    <row r="17" spans="1:15">
      <c r="A17">
        <v>15</v>
      </c>
      <c r="B17">
        <v>0</v>
      </c>
      <c r="C17">
        <v>0</v>
      </c>
      <c r="D17">
        <v>1</v>
      </c>
      <c r="E17">
        <v>2097603</v>
      </c>
      <c r="G17" s="6"/>
      <c r="H17" s="6" t="s">
        <v>17</v>
      </c>
      <c r="I17" s="6" t="s">
        <v>5</v>
      </c>
      <c r="J17" s="6" t="s">
        <v>18</v>
      </c>
      <c r="K17" s="6" t="s">
        <v>19</v>
      </c>
      <c r="L17" s="6" t="s">
        <v>20</v>
      </c>
      <c r="M17" s="6" t="s">
        <v>21</v>
      </c>
      <c r="N17" s="6" t="s">
        <v>22</v>
      </c>
      <c r="O17" s="6" t="s">
        <v>23</v>
      </c>
    </row>
    <row r="18" spans="1:15">
      <c r="A18">
        <v>16</v>
      </c>
      <c r="B18">
        <v>0</v>
      </c>
      <c r="C18">
        <v>0</v>
      </c>
      <c r="D18">
        <v>0</v>
      </c>
      <c r="E18">
        <v>1359322</v>
      </c>
      <c r="G18" t="s">
        <v>11</v>
      </c>
      <c r="H18">
        <v>760295.12500000012</v>
      </c>
      <c r="I18">
        <v>51991.953948284245</v>
      </c>
      <c r="J18">
        <v>14.623322788681039</v>
      </c>
      <c r="K18">
        <v>1.489063177817513E-8</v>
      </c>
      <c r="L18">
        <v>645861.60591565864</v>
      </c>
      <c r="M18">
        <v>874728.64408434159</v>
      </c>
      <c r="N18">
        <v>645861.60591565864</v>
      </c>
      <c r="O18">
        <v>874728.64408434159</v>
      </c>
    </row>
    <row r="19" spans="1:15">
      <c r="G19" t="s">
        <v>24</v>
      </c>
      <c r="H19">
        <v>43960.587499999987</v>
      </c>
      <c r="I19">
        <v>3875.2514437134055</v>
      </c>
      <c r="J19">
        <v>11.343931648955239</v>
      </c>
      <c r="K19">
        <v>2.0688087863927439E-7</v>
      </c>
      <c r="L19">
        <v>35431.216580763081</v>
      </c>
      <c r="M19">
        <v>52489.958419236893</v>
      </c>
      <c r="N19">
        <v>35431.216580763081</v>
      </c>
      <c r="O19">
        <v>52489.958419236893</v>
      </c>
    </row>
    <row r="20" spans="1:15">
      <c r="G20" t="s">
        <v>27</v>
      </c>
      <c r="H20">
        <v>-14145.237499999976</v>
      </c>
      <c r="I20">
        <v>50378.268768274269</v>
      </c>
      <c r="J20">
        <v>-0.28078053982093054</v>
      </c>
      <c r="K20">
        <v>0.78408953845291995</v>
      </c>
      <c r="L20">
        <v>-125027.0594500797</v>
      </c>
      <c r="M20">
        <v>96736.584450079754</v>
      </c>
      <c r="N20">
        <v>-125027.0594500797</v>
      </c>
      <c r="O20">
        <v>96736.584450079754</v>
      </c>
    </row>
    <row r="21" spans="1:15">
      <c r="G21" t="s">
        <v>28</v>
      </c>
      <c r="H21">
        <v>575887.42500000005</v>
      </c>
      <c r="I21">
        <v>49627.43289077589</v>
      </c>
      <c r="J21">
        <v>11.604215480326378</v>
      </c>
      <c r="K21">
        <v>1.640846942215856E-7</v>
      </c>
      <c r="L21">
        <v>466658.18167395866</v>
      </c>
      <c r="M21">
        <v>685116.66832604143</v>
      </c>
      <c r="N21">
        <v>466658.18167395866</v>
      </c>
      <c r="O21">
        <v>685116.66832604143</v>
      </c>
    </row>
    <row r="22" spans="1:15" ht="14.65" thickBot="1">
      <c r="G22" s="5" t="s">
        <v>29</v>
      </c>
      <c r="H22" s="5">
        <v>640098.33749999991</v>
      </c>
      <c r="I22" s="5">
        <v>49171.428432296489</v>
      </c>
      <c r="J22" s="5">
        <v>13.01768848105243</v>
      </c>
      <c r="K22" s="5">
        <v>5.0171746104225173E-8</v>
      </c>
      <c r="L22" s="5">
        <v>531872.75322000729</v>
      </c>
      <c r="M22" s="5">
        <v>748323.92177999252</v>
      </c>
      <c r="N22" s="5">
        <v>531872.75322000729</v>
      </c>
      <c r="O22" s="5">
        <v>748323.92177999252</v>
      </c>
    </row>
    <row r="26" spans="1:15">
      <c r="G26" t="s">
        <v>30</v>
      </c>
    </row>
    <row r="27" spans="1:15" ht="14.65" thickBot="1"/>
    <row r="28" spans="1:15">
      <c r="G28" s="6" t="s">
        <v>31</v>
      </c>
      <c r="H28" s="6" t="s">
        <v>32</v>
      </c>
      <c r="I28" s="6" t="s">
        <v>33</v>
      </c>
    </row>
    <row r="29" spans="1:15">
      <c r="G29">
        <v>1</v>
      </c>
      <c r="H29">
        <v>790110.47500000021</v>
      </c>
      <c r="I29">
        <v>79473.52499999979</v>
      </c>
    </row>
    <row r="30" spans="1:15">
      <c r="G30">
        <v>2</v>
      </c>
      <c r="H30">
        <v>1424103.7250000001</v>
      </c>
      <c r="I30">
        <v>-102458.72500000009</v>
      </c>
    </row>
    <row r="31" spans="1:15">
      <c r="G31">
        <v>3</v>
      </c>
      <c r="H31">
        <v>1532275.2250000001</v>
      </c>
      <c r="I31">
        <v>-40745.225000000093</v>
      </c>
    </row>
    <row r="32" spans="1:15">
      <c r="G32">
        <v>4</v>
      </c>
      <c r="H32">
        <v>936137.47500000009</v>
      </c>
      <c r="I32">
        <v>13569.524999999907</v>
      </c>
    </row>
    <row r="33" spans="7:9">
      <c r="G33">
        <v>5</v>
      </c>
      <c r="H33">
        <v>965952.82500000007</v>
      </c>
      <c r="I33">
        <v>-22995.82500000007</v>
      </c>
    </row>
    <row r="34" spans="7:9">
      <c r="G34">
        <v>6</v>
      </c>
      <c r="H34">
        <v>1599946.0750000002</v>
      </c>
      <c r="I34">
        <v>-3648.0750000001863</v>
      </c>
    </row>
    <row r="35" spans="7:9">
      <c r="G35">
        <v>7</v>
      </c>
      <c r="H35">
        <v>1708117.575</v>
      </c>
      <c r="I35">
        <v>-30031.574999999953</v>
      </c>
    </row>
    <row r="36" spans="7:9">
      <c r="G36">
        <v>8</v>
      </c>
      <c r="H36">
        <v>1111979.825</v>
      </c>
      <c r="I36">
        <v>62788.175000000047</v>
      </c>
    </row>
    <row r="37" spans="7:9">
      <c r="G37">
        <v>9</v>
      </c>
      <c r="H37">
        <v>1141795.175</v>
      </c>
      <c r="I37">
        <v>32104.824999999953</v>
      </c>
    </row>
    <row r="38" spans="7:9">
      <c r="G38">
        <v>10</v>
      </c>
      <c r="H38">
        <v>1775788.425</v>
      </c>
      <c r="I38">
        <v>45191.574999999953</v>
      </c>
    </row>
    <row r="39" spans="7:9">
      <c r="G39">
        <v>11</v>
      </c>
      <c r="H39">
        <v>1883959.9249999998</v>
      </c>
      <c r="I39">
        <v>32976.075000000186</v>
      </c>
    </row>
    <row r="40" spans="7:9">
      <c r="G40">
        <v>12</v>
      </c>
      <c r="H40">
        <v>1287822.1749999998</v>
      </c>
      <c r="I40">
        <v>27984.825000000186</v>
      </c>
    </row>
    <row r="41" spans="7:9">
      <c r="G41">
        <v>13</v>
      </c>
      <c r="H41">
        <v>1317637.5249999999</v>
      </c>
      <c r="I41">
        <v>-88582.524999999907</v>
      </c>
    </row>
    <row r="42" spans="7:9">
      <c r="G42">
        <v>14</v>
      </c>
      <c r="H42">
        <v>1951630.7750000001</v>
      </c>
      <c r="I42">
        <v>60915.22499999986</v>
      </c>
    </row>
    <row r="43" spans="7:9">
      <c r="G43">
        <v>15</v>
      </c>
      <c r="H43">
        <v>2059802.2749999999</v>
      </c>
      <c r="I43">
        <v>37800.725000000093</v>
      </c>
    </row>
    <row r="44" spans="7:9" ht="14.65" thickBot="1">
      <c r="G44" s="5">
        <v>16</v>
      </c>
      <c r="H44" s="5">
        <v>1463664.5249999999</v>
      </c>
      <c r="I44" s="5">
        <v>-104342.52499999991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A66C-540C-4B7D-A895-FF08596D96B5}">
  <dimension ref="A1:N42"/>
  <sheetViews>
    <sheetView tabSelected="1" topLeftCell="A9" workbookViewId="0">
      <selection activeCell="C27" sqref="C27"/>
    </sheetView>
  </sheetViews>
  <sheetFormatPr defaultRowHeight="14.25"/>
  <cols>
    <col min="2" max="2" width="12" bestFit="1" customWidth="1"/>
    <col min="3" max="3" width="32.73046875" bestFit="1" customWidth="1"/>
    <col min="7" max="7" width="17.265625" bestFit="1" customWidth="1"/>
    <col min="8" max="8" width="59.59765625" bestFit="1" customWidth="1"/>
    <col min="9" max="9" width="14.9296875" bestFit="1" customWidth="1"/>
    <col min="10" max="10" width="24.73046875" bestFit="1" customWidth="1"/>
    <col min="11" max="11" width="25.53125" bestFit="1" customWidth="1"/>
    <col min="12" max="12" width="12" bestFit="1" customWidth="1"/>
  </cols>
  <sheetData>
    <row r="1" spans="1:14" ht="15" customHeight="1">
      <c r="A1" t="s">
        <v>24</v>
      </c>
      <c r="B1" t="s">
        <v>28</v>
      </c>
      <c r="C1" t="s">
        <v>29</v>
      </c>
      <c r="D1" t="s">
        <v>25</v>
      </c>
      <c r="F1" t="s">
        <v>0</v>
      </c>
    </row>
    <row r="2" spans="1:14" ht="14.65" thickBot="1">
      <c r="A2">
        <v>1</v>
      </c>
      <c r="B2">
        <v>0</v>
      </c>
      <c r="C2">
        <v>0</v>
      </c>
      <c r="D2">
        <v>869584</v>
      </c>
    </row>
    <row r="3" spans="1:14">
      <c r="A3">
        <v>2</v>
      </c>
      <c r="B3">
        <v>1</v>
      </c>
      <c r="C3">
        <v>0</v>
      </c>
      <c r="D3">
        <v>1321645</v>
      </c>
      <c r="F3" s="7" t="s">
        <v>1</v>
      </c>
      <c r="G3" s="7"/>
    </row>
    <row r="4" spans="1:14">
      <c r="A4">
        <v>3</v>
      </c>
      <c r="B4">
        <v>0</v>
      </c>
      <c r="C4">
        <v>1</v>
      </c>
      <c r="D4">
        <v>1491530</v>
      </c>
      <c r="F4" t="s">
        <v>2</v>
      </c>
      <c r="G4">
        <v>0.98810079597284517</v>
      </c>
      <c r="H4" t="s">
        <v>77</v>
      </c>
    </row>
    <row r="5" spans="1:14">
      <c r="A5">
        <v>4</v>
      </c>
      <c r="B5">
        <v>0</v>
      </c>
      <c r="C5">
        <v>0</v>
      </c>
      <c r="D5">
        <v>949707</v>
      </c>
      <c r="F5" t="s">
        <v>3</v>
      </c>
      <c r="G5">
        <v>0.97634318300217016</v>
      </c>
      <c r="H5" t="s">
        <v>93</v>
      </c>
    </row>
    <row r="6" spans="1:14">
      <c r="A6">
        <v>5</v>
      </c>
      <c r="B6">
        <v>0</v>
      </c>
      <c r="C6">
        <v>0</v>
      </c>
      <c r="D6">
        <v>942957</v>
      </c>
      <c r="F6" t="s">
        <v>4</v>
      </c>
      <c r="G6">
        <v>0.97042897875271272</v>
      </c>
      <c r="H6" t="s">
        <v>76</v>
      </c>
    </row>
    <row r="7" spans="1:14">
      <c r="A7">
        <v>6</v>
      </c>
      <c r="B7">
        <v>1</v>
      </c>
      <c r="C7">
        <v>0</v>
      </c>
      <c r="D7">
        <v>1596298</v>
      </c>
      <c r="F7" t="s">
        <v>5</v>
      </c>
      <c r="G7">
        <v>66608.760668959905</v>
      </c>
      <c r="H7" t="s">
        <v>78</v>
      </c>
    </row>
    <row r="8" spans="1:14" ht="14.65" thickBot="1">
      <c r="A8">
        <v>7</v>
      </c>
      <c r="B8">
        <v>0</v>
      </c>
      <c r="C8">
        <v>1</v>
      </c>
      <c r="D8">
        <v>1678086</v>
      </c>
      <c r="F8" s="5" t="s">
        <v>6</v>
      </c>
      <c r="G8" s="5">
        <v>16</v>
      </c>
      <c r="H8" t="s">
        <v>79</v>
      </c>
    </row>
    <row r="9" spans="1:14">
      <c r="A9">
        <v>8</v>
      </c>
      <c r="B9">
        <v>0</v>
      </c>
      <c r="C9">
        <v>0</v>
      </c>
      <c r="D9">
        <v>1174768</v>
      </c>
    </row>
    <row r="10" spans="1:14" ht="14.65" thickBot="1">
      <c r="A10">
        <v>9</v>
      </c>
      <c r="B10">
        <v>0</v>
      </c>
      <c r="C10">
        <v>0</v>
      </c>
      <c r="D10">
        <v>1173900</v>
      </c>
      <c r="F10" t="s">
        <v>7</v>
      </c>
      <c r="G10" t="s">
        <v>80</v>
      </c>
      <c r="H10" t="s">
        <v>81</v>
      </c>
      <c r="I10" t="s">
        <v>82</v>
      </c>
      <c r="J10" t="s">
        <v>83</v>
      </c>
      <c r="K10" t="s">
        <v>84</v>
      </c>
    </row>
    <row r="11" spans="1:14">
      <c r="A11">
        <v>10</v>
      </c>
      <c r="B11">
        <v>1</v>
      </c>
      <c r="C11">
        <v>0</v>
      </c>
      <c r="D11">
        <v>1820980</v>
      </c>
      <c r="F11" s="6"/>
      <c r="G11" s="6" t="s">
        <v>12</v>
      </c>
      <c r="H11" s="6" t="s">
        <v>13</v>
      </c>
      <c r="I11" s="6" t="s">
        <v>14</v>
      </c>
      <c r="J11" s="6" t="s">
        <v>15</v>
      </c>
      <c r="K11" s="6" t="s">
        <v>16</v>
      </c>
    </row>
    <row r="12" spans="1:14">
      <c r="A12">
        <v>11</v>
      </c>
      <c r="B12">
        <v>0</v>
      </c>
      <c r="C12">
        <v>1</v>
      </c>
      <c r="D12">
        <v>1916936</v>
      </c>
      <c r="F12" t="s">
        <v>8</v>
      </c>
      <c r="G12">
        <v>3</v>
      </c>
      <c r="H12">
        <v>2197303970146.7427</v>
      </c>
      <c r="I12">
        <v>732434656715.58093</v>
      </c>
      <c r="J12">
        <v>165.08445461479229</v>
      </c>
      <c r="K12">
        <v>5.0879676988310627E-10</v>
      </c>
    </row>
    <row r="13" spans="1:14">
      <c r="A13">
        <v>12</v>
      </c>
      <c r="B13">
        <v>0</v>
      </c>
      <c r="C13">
        <v>0</v>
      </c>
      <c r="D13">
        <v>1315807</v>
      </c>
      <c r="F13" t="s">
        <v>9</v>
      </c>
      <c r="G13">
        <v>12</v>
      </c>
      <c r="H13">
        <v>53240723974.257355</v>
      </c>
      <c r="I13">
        <v>4436726997.8547792</v>
      </c>
    </row>
    <row r="14" spans="1:14" ht="14.65" thickBot="1">
      <c r="A14">
        <v>13</v>
      </c>
      <c r="B14">
        <v>0</v>
      </c>
      <c r="C14">
        <v>0</v>
      </c>
      <c r="D14">
        <v>1229055</v>
      </c>
      <c r="F14" s="5" t="s">
        <v>10</v>
      </c>
      <c r="G14" s="5">
        <v>15</v>
      </c>
      <c r="H14" s="5">
        <v>2250544694121</v>
      </c>
      <c r="I14" s="5"/>
      <c r="J14" s="5"/>
      <c r="K14" s="5"/>
    </row>
    <row r="15" spans="1:14" ht="14.65" thickBot="1">
      <c r="A15">
        <v>14</v>
      </c>
      <c r="B15">
        <v>1</v>
      </c>
      <c r="C15">
        <v>0</v>
      </c>
      <c r="D15">
        <v>2012546</v>
      </c>
    </row>
    <row r="16" spans="1:14">
      <c r="A16">
        <v>15</v>
      </c>
      <c r="B16">
        <v>0</v>
      </c>
      <c r="C16">
        <v>1</v>
      </c>
      <c r="D16">
        <v>2097603</v>
      </c>
      <c r="F16" s="6"/>
      <c r="G16" s="6" t="s">
        <v>17</v>
      </c>
      <c r="H16" s="6" t="s">
        <v>5</v>
      </c>
      <c r="I16" s="6" t="s">
        <v>18</v>
      </c>
      <c r="J16" s="6" t="s">
        <v>19</v>
      </c>
      <c r="K16" s="6" t="s">
        <v>20</v>
      </c>
      <c r="L16" s="6" t="s">
        <v>21</v>
      </c>
      <c r="M16" s="6" t="s">
        <v>22</v>
      </c>
      <c r="N16" s="6" t="s">
        <v>23</v>
      </c>
    </row>
    <row r="17" spans="1:14">
      <c r="A17">
        <v>16</v>
      </c>
      <c r="B17">
        <v>0</v>
      </c>
      <c r="C17">
        <v>0</v>
      </c>
      <c r="D17">
        <v>1359322</v>
      </c>
      <c r="F17" t="s">
        <v>11</v>
      </c>
      <c r="G17">
        <v>751088.16568047344</v>
      </c>
      <c r="H17">
        <v>38768.209741376981</v>
      </c>
      <c r="I17">
        <v>19.373816090322155</v>
      </c>
      <c r="J17">
        <v>2.0214366302606504E-10</v>
      </c>
      <c r="K17">
        <v>666619.49291273125</v>
      </c>
      <c r="L17">
        <v>835556.83844821563</v>
      </c>
      <c r="M17">
        <v>666619.49291273125</v>
      </c>
      <c r="N17">
        <v>835556.83844821563</v>
      </c>
    </row>
    <row r="18" spans="1:14">
      <c r="F18" t="s">
        <v>24</v>
      </c>
      <c r="G18">
        <v>44211.68639053253</v>
      </c>
      <c r="H18">
        <v>3623.0389504194877</v>
      </c>
      <c r="I18">
        <v>12.202928810746998</v>
      </c>
      <c r="J18">
        <v>4.0108553657198125E-8</v>
      </c>
      <c r="K18">
        <v>36317.762642974463</v>
      </c>
      <c r="L18">
        <v>52105.610138090597</v>
      </c>
      <c r="M18">
        <v>36317.762642974463</v>
      </c>
      <c r="N18">
        <v>52105.610138090597</v>
      </c>
    </row>
    <row r="19" spans="1:14">
      <c r="A19" t="s">
        <v>52</v>
      </c>
      <c r="B19">
        <f>AVERAGE(H27:H42)</f>
        <v>5.8207660913467407E-11</v>
      </c>
      <c r="C19" t="s">
        <v>88</v>
      </c>
      <c r="F19" t="s">
        <v>28</v>
      </c>
      <c r="G19">
        <v>583085.59319526632</v>
      </c>
      <c r="H19">
        <v>40829.575395840286</v>
      </c>
      <c r="I19">
        <v>14.280961473203835</v>
      </c>
      <c r="J19">
        <v>6.8066903191383164E-9</v>
      </c>
      <c r="K19">
        <v>494125.59049294412</v>
      </c>
      <c r="L19">
        <v>672045.59589758853</v>
      </c>
      <c r="M19">
        <v>494125.59049294412</v>
      </c>
      <c r="N19">
        <v>672045.59589758853</v>
      </c>
    </row>
    <row r="20" spans="1:14" ht="14.65" thickBot="1">
      <c r="A20" t="s">
        <v>53</v>
      </c>
      <c r="B20">
        <f>_xlfn.STDEV.S(H27:H42)</f>
        <v>59576.686701123479</v>
      </c>
      <c r="C20" t="s">
        <v>89</v>
      </c>
      <c r="F20" s="5" t="s">
        <v>29</v>
      </c>
      <c r="G20" s="5">
        <v>647045.40680473368</v>
      </c>
      <c r="H20" s="5">
        <v>40829.575395840278</v>
      </c>
      <c r="I20" s="5">
        <v>15.847468422869142</v>
      </c>
      <c r="J20" s="5">
        <v>2.0697587281157504E-9</v>
      </c>
      <c r="K20" s="5">
        <v>558085.40410241147</v>
      </c>
      <c r="L20" s="5">
        <v>736005.40950705588</v>
      </c>
      <c r="M20" s="5">
        <v>558085.40410241147</v>
      </c>
      <c r="N20" s="5">
        <v>736005.40950705588</v>
      </c>
    </row>
    <row r="21" spans="1:14">
      <c r="A21" t="s">
        <v>26</v>
      </c>
      <c r="B21">
        <f>COUNT(H27:H42)</f>
        <v>16</v>
      </c>
      <c r="C21" t="s">
        <v>90</v>
      </c>
    </row>
    <row r="22" spans="1:14">
      <c r="A22" t="s">
        <v>50</v>
      </c>
      <c r="B22">
        <f>(B19-0)/(B20/SQRT(B21))</f>
        <v>3.9080831201960576E-15</v>
      </c>
      <c r="C22" t="s">
        <v>91</v>
      </c>
      <c r="H22" t="s">
        <v>86</v>
      </c>
    </row>
    <row r="23" spans="1:14">
      <c r="A23" t="s">
        <v>51</v>
      </c>
      <c r="B23">
        <f>_xlfn.T.INV(0.975,B21-1)</f>
        <v>2.1314495455597742</v>
      </c>
      <c r="C23" t="s">
        <v>92</v>
      </c>
      <c r="H23" t="s">
        <v>87</v>
      </c>
    </row>
    <row r="24" spans="1:14">
      <c r="F24" t="s">
        <v>30</v>
      </c>
      <c r="H24" t="s">
        <v>85</v>
      </c>
    </row>
    <row r="25" spans="1:14" ht="14.65" thickBot="1"/>
    <row r="26" spans="1:14">
      <c r="F26" s="6" t="s">
        <v>31</v>
      </c>
      <c r="G26" s="6" t="s">
        <v>32</v>
      </c>
      <c r="H26" s="6" t="s">
        <v>33</v>
      </c>
    </row>
    <row r="27" spans="1:14">
      <c r="F27">
        <v>1</v>
      </c>
      <c r="G27">
        <v>795299.85207100597</v>
      </c>
      <c r="H27">
        <v>74284.147928994033</v>
      </c>
    </row>
    <row r="28" spans="1:14">
      <c r="F28">
        <v>2</v>
      </c>
      <c r="G28">
        <v>1422597.1316568048</v>
      </c>
      <c r="H28">
        <v>-100952.13165680482</v>
      </c>
    </row>
    <row r="29" spans="1:14">
      <c r="F29">
        <v>3</v>
      </c>
      <c r="G29">
        <v>1530768.6316568046</v>
      </c>
      <c r="H29">
        <v>-39238.631656804588</v>
      </c>
    </row>
    <row r="30" spans="1:14">
      <c r="F30">
        <v>4</v>
      </c>
      <c r="G30">
        <v>927934.91124260356</v>
      </c>
      <c r="H30">
        <v>21772.088757396443</v>
      </c>
    </row>
    <row r="31" spans="1:14">
      <c r="F31">
        <v>5</v>
      </c>
      <c r="G31">
        <v>972146.59763313609</v>
      </c>
      <c r="H31">
        <v>-29189.597633136087</v>
      </c>
    </row>
    <row r="32" spans="1:14">
      <c r="F32">
        <v>6</v>
      </c>
      <c r="G32">
        <v>1599443.8772189349</v>
      </c>
      <c r="H32">
        <v>-3145.8772189349402</v>
      </c>
    </row>
    <row r="33" spans="6:8">
      <c r="F33">
        <v>7</v>
      </c>
      <c r="G33">
        <v>1707615.3772189349</v>
      </c>
      <c r="H33">
        <v>-29529.37721893494</v>
      </c>
    </row>
    <row r="34" spans="6:8">
      <c r="F34">
        <v>8</v>
      </c>
      <c r="G34">
        <v>1104781.6568047337</v>
      </c>
      <c r="H34">
        <v>69986.343195266323</v>
      </c>
    </row>
    <row r="35" spans="6:8">
      <c r="F35">
        <v>9</v>
      </c>
      <c r="G35">
        <v>1148993.3431952661</v>
      </c>
      <c r="H35">
        <v>24906.65680473391</v>
      </c>
    </row>
    <row r="36" spans="6:8">
      <c r="F36">
        <v>10</v>
      </c>
      <c r="G36">
        <v>1776290.6227810651</v>
      </c>
      <c r="H36">
        <v>44689.37721893494</v>
      </c>
    </row>
    <row r="37" spans="6:8">
      <c r="F37">
        <v>11</v>
      </c>
      <c r="G37">
        <v>1884462.1227810651</v>
      </c>
      <c r="H37">
        <v>32473.87721893494</v>
      </c>
    </row>
    <row r="38" spans="6:8">
      <c r="F38">
        <v>12</v>
      </c>
      <c r="G38">
        <v>1281628.4023668638</v>
      </c>
      <c r="H38">
        <v>34178.597633136204</v>
      </c>
    </row>
    <row r="39" spans="6:8">
      <c r="F39">
        <v>13</v>
      </c>
      <c r="G39">
        <v>1325840.0887573962</v>
      </c>
      <c r="H39">
        <v>-96785.08875739621</v>
      </c>
    </row>
    <row r="40" spans="6:8">
      <c r="F40">
        <v>14</v>
      </c>
      <c r="G40">
        <v>1953137.3683431952</v>
      </c>
      <c r="H40">
        <v>59408.631656804821</v>
      </c>
    </row>
    <row r="41" spans="6:8">
      <c r="F41">
        <v>15</v>
      </c>
      <c r="G41">
        <v>2061308.8683431952</v>
      </c>
      <c r="H41">
        <v>36294.131656804821</v>
      </c>
    </row>
    <row r="42" spans="6:8" ht="14.65" thickBot="1">
      <c r="F42" s="5">
        <v>16</v>
      </c>
      <c r="G42" s="5">
        <v>1458475.1479289939</v>
      </c>
      <c r="H42" s="5">
        <v>-99153.147928993916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FE3FD-C523-44D6-9177-CDE9DDD6E7B6}">
  <dimension ref="A1:A17"/>
  <sheetViews>
    <sheetView workbookViewId="0">
      <selection activeCell="F22" sqref="F22"/>
    </sheetView>
  </sheetViews>
  <sheetFormatPr defaultRowHeight="14.25"/>
  <sheetData>
    <row r="1" spans="1:1">
      <c r="A1" t="s">
        <v>54</v>
      </c>
    </row>
    <row r="2" spans="1:1" ht="15" customHeight="1">
      <c r="A2">
        <v>74284.147928994033</v>
      </c>
    </row>
    <row r="3" spans="1:1">
      <c r="A3">
        <v>-100952.13165680482</v>
      </c>
    </row>
    <row r="4" spans="1:1">
      <c r="A4">
        <v>-39238.631656804588</v>
      </c>
    </row>
    <row r="5" spans="1:1">
      <c r="A5">
        <v>21772.088757396443</v>
      </c>
    </row>
    <row r="6" spans="1:1">
      <c r="A6">
        <v>-29189.597633136087</v>
      </c>
    </row>
    <row r="7" spans="1:1">
      <c r="A7">
        <v>-3145.8772189349402</v>
      </c>
    </row>
    <row r="8" spans="1:1">
      <c r="A8">
        <v>-29529.37721893494</v>
      </c>
    </row>
    <row r="9" spans="1:1">
      <c r="A9">
        <v>69986.343195266323</v>
      </c>
    </row>
    <row r="10" spans="1:1">
      <c r="A10">
        <v>24906.65680473391</v>
      </c>
    </row>
    <row r="11" spans="1:1">
      <c r="A11">
        <v>44689.37721893494</v>
      </c>
    </row>
    <row r="12" spans="1:1">
      <c r="A12">
        <v>32473.87721893494</v>
      </c>
    </row>
    <row r="13" spans="1:1">
      <c r="A13">
        <v>34178.597633136204</v>
      </c>
    </row>
    <row r="14" spans="1:1">
      <c r="A14">
        <v>-96785.08875739621</v>
      </c>
    </row>
    <row r="15" spans="1:1">
      <c r="A15">
        <v>59408.631656804821</v>
      </c>
    </row>
    <row r="16" spans="1:1">
      <c r="A16">
        <v>36294.131656804821</v>
      </c>
    </row>
    <row r="17" spans="1:1">
      <c r="A17">
        <v>-99153.147928993916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FBCAC-0B22-4679-BD01-2D0AB24566D3}">
  <dimension ref="A1:F22"/>
  <sheetViews>
    <sheetView workbookViewId="0">
      <selection activeCell="E32" sqref="E32"/>
    </sheetView>
  </sheetViews>
  <sheetFormatPr defaultRowHeight="14.25"/>
  <cols>
    <col min="6" max="6" width="50.33203125" bestFit="1" customWidth="1"/>
  </cols>
  <sheetData>
    <row r="1" spans="1:6">
      <c r="A1" t="s">
        <v>24</v>
      </c>
      <c r="B1" t="s">
        <v>28</v>
      </c>
      <c r="C1" t="s">
        <v>29</v>
      </c>
      <c r="D1" t="s">
        <v>25</v>
      </c>
    </row>
    <row r="2" spans="1:6">
      <c r="A2">
        <v>1</v>
      </c>
      <c r="B2">
        <v>0</v>
      </c>
      <c r="C2">
        <v>0</v>
      </c>
      <c r="D2">
        <v>869584</v>
      </c>
      <c r="F2" s="10"/>
    </row>
    <row r="3" spans="1:6">
      <c r="A3">
        <v>2</v>
      </c>
      <c r="B3">
        <v>1</v>
      </c>
      <c r="C3">
        <v>0</v>
      </c>
      <c r="D3">
        <v>1321645</v>
      </c>
    </row>
    <row r="4" spans="1:6">
      <c r="A4">
        <v>3</v>
      </c>
      <c r="B4">
        <v>0</v>
      </c>
      <c r="C4">
        <v>1</v>
      </c>
      <c r="D4">
        <v>1491530</v>
      </c>
    </row>
    <row r="5" spans="1:6">
      <c r="A5">
        <v>4</v>
      </c>
      <c r="B5">
        <v>0</v>
      </c>
      <c r="C5">
        <v>0</v>
      </c>
      <c r="D5">
        <v>949707</v>
      </c>
    </row>
    <row r="6" spans="1:6">
      <c r="A6">
        <v>5</v>
      </c>
      <c r="B6">
        <v>0</v>
      </c>
      <c r="C6">
        <v>0</v>
      </c>
      <c r="D6">
        <v>942957</v>
      </c>
      <c r="F6" s="10"/>
    </row>
    <row r="7" spans="1:6">
      <c r="A7">
        <v>6</v>
      </c>
      <c r="B7">
        <v>1</v>
      </c>
      <c r="C7">
        <v>0</v>
      </c>
      <c r="D7">
        <v>1596298</v>
      </c>
    </row>
    <row r="8" spans="1:6">
      <c r="A8">
        <v>7</v>
      </c>
      <c r="B8">
        <v>0</v>
      </c>
      <c r="C8">
        <v>1</v>
      </c>
      <c r="D8">
        <v>1678086</v>
      </c>
    </row>
    <row r="9" spans="1:6">
      <c r="A9">
        <v>8</v>
      </c>
      <c r="B9">
        <v>0</v>
      </c>
      <c r="C9">
        <v>0</v>
      </c>
      <c r="D9">
        <v>1174768</v>
      </c>
    </row>
    <row r="10" spans="1:6">
      <c r="A10">
        <v>9</v>
      </c>
      <c r="B10">
        <v>0</v>
      </c>
      <c r="C10">
        <v>0</v>
      </c>
      <c r="D10">
        <v>1173900</v>
      </c>
    </row>
    <row r="11" spans="1:6">
      <c r="A11">
        <v>10</v>
      </c>
      <c r="B11">
        <v>1</v>
      </c>
      <c r="C11">
        <v>0</v>
      </c>
      <c r="D11">
        <v>1820980</v>
      </c>
    </row>
    <row r="12" spans="1:6">
      <c r="A12">
        <v>11</v>
      </c>
      <c r="B12">
        <v>0</v>
      </c>
      <c r="C12">
        <v>1</v>
      </c>
      <c r="D12">
        <v>1916936</v>
      </c>
    </row>
    <row r="13" spans="1:6">
      <c r="A13">
        <v>12</v>
      </c>
      <c r="B13">
        <v>0</v>
      </c>
      <c r="C13">
        <v>0</v>
      </c>
      <c r="D13">
        <v>1315807</v>
      </c>
    </row>
    <row r="14" spans="1:6">
      <c r="A14">
        <v>13</v>
      </c>
      <c r="B14">
        <v>0</v>
      </c>
      <c r="C14">
        <v>0</v>
      </c>
      <c r="D14">
        <v>1229055</v>
      </c>
      <c r="F14" s="10"/>
    </row>
    <row r="15" spans="1:6">
      <c r="A15">
        <v>14</v>
      </c>
      <c r="B15">
        <v>1</v>
      </c>
      <c r="C15">
        <v>0</v>
      </c>
      <c r="D15">
        <v>2012546</v>
      </c>
    </row>
    <row r="16" spans="1:6">
      <c r="A16">
        <v>15</v>
      </c>
      <c r="B16">
        <v>0</v>
      </c>
      <c r="C16">
        <v>1</v>
      </c>
      <c r="D16">
        <v>2097603</v>
      </c>
    </row>
    <row r="17" spans="1:6">
      <c r="A17">
        <v>16</v>
      </c>
      <c r="B17">
        <v>0</v>
      </c>
      <c r="C17">
        <v>0</v>
      </c>
      <c r="D17">
        <v>1359322</v>
      </c>
    </row>
    <row r="22" spans="1:6">
      <c r="F22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54D2-8876-4ABF-A58A-326C625EF2E4}">
  <dimension ref="A1:G25"/>
  <sheetViews>
    <sheetView workbookViewId="0">
      <selection activeCell="G14" sqref="G14"/>
    </sheetView>
  </sheetViews>
  <sheetFormatPr defaultRowHeight="14.25"/>
  <cols>
    <col min="3" max="3" width="17" bestFit="1" customWidth="1"/>
    <col min="4" max="4" width="12" bestFit="1" customWidth="1"/>
    <col min="6" max="6" width="50.33203125" bestFit="1" customWidth="1"/>
    <col min="7" max="7" width="82.33203125" bestFit="1" customWidth="1"/>
  </cols>
  <sheetData>
    <row r="1" spans="1:7">
      <c r="A1" s="9" t="s">
        <v>54</v>
      </c>
      <c r="C1" s="9" t="s">
        <v>57</v>
      </c>
      <c r="D1" s="9" t="s">
        <v>58</v>
      </c>
    </row>
    <row r="2" spans="1:7" ht="15" customHeight="1">
      <c r="A2">
        <v>74284.147928994033</v>
      </c>
      <c r="D2">
        <f>A2^2</f>
        <v>5518134633.5366688</v>
      </c>
      <c r="F2" s="10" t="s">
        <v>69</v>
      </c>
      <c r="G2" t="s">
        <v>94</v>
      </c>
    </row>
    <row r="3" spans="1:7">
      <c r="A3">
        <v>-100952.13165680482</v>
      </c>
      <c r="C3">
        <f>(A3-A2)^2</f>
        <v>30707753683.072266</v>
      </c>
      <c r="D3">
        <f t="shared" ref="D3:D17" si="0">A3^2</f>
        <v>10191332886.052855</v>
      </c>
      <c r="F3" t="s">
        <v>59</v>
      </c>
    </row>
    <row r="4" spans="1:7">
      <c r="A4">
        <v>-39238.631656804588</v>
      </c>
      <c r="C4">
        <f t="shared" ref="C4:C17" si="1">(A4-A3)^2</f>
        <v>3808556082.2500286</v>
      </c>
      <c r="D4">
        <f t="shared" si="0"/>
        <v>1539670214.2983871</v>
      </c>
      <c r="F4" t="s">
        <v>60</v>
      </c>
      <c r="G4" t="s">
        <v>96</v>
      </c>
    </row>
    <row r="5" spans="1:7">
      <c r="A5">
        <v>21772.088757396443</v>
      </c>
      <c r="C5">
        <f t="shared" si="1"/>
        <v>3722308005.4598064</v>
      </c>
      <c r="D5">
        <f t="shared" si="0"/>
        <v>474023848.85994858</v>
      </c>
    </row>
    <row r="6" spans="1:7">
      <c r="A6">
        <v>-29189.597633136087</v>
      </c>
      <c r="C6">
        <f t="shared" si="1"/>
        <v>2597093479.7669883</v>
      </c>
      <c r="D6">
        <f t="shared" si="0"/>
        <v>852032609.98438382</v>
      </c>
      <c r="F6" s="10" t="s">
        <v>70</v>
      </c>
      <c r="G6" t="s">
        <v>95</v>
      </c>
    </row>
    <row r="7" spans="1:7">
      <c r="A7">
        <v>-3145.8772189349402</v>
      </c>
      <c r="C7">
        <f t="shared" si="1"/>
        <v>678275373.01307762</v>
      </c>
      <c r="D7">
        <f t="shared" si="0"/>
        <v>9896543.4766138326</v>
      </c>
      <c r="F7" t="s">
        <v>59</v>
      </c>
    </row>
    <row r="8" spans="1:7">
      <c r="A8">
        <v>-29529.37721893494</v>
      </c>
      <c r="C8">
        <f t="shared" si="1"/>
        <v>696089072.25</v>
      </c>
      <c r="D8">
        <f t="shared" si="0"/>
        <v>871984118.93815386</v>
      </c>
      <c r="F8" t="s">
        <v>61</v>
      </c>
      <c r="G8" t="s">
        <v>97</v>
      </c>
    </row>
    <row r="9" spans="1:7">
      <c r="A9">
        <v>69986.343195266323</v>
      </c>
      <c r="C9">
        <f t="shared" si="1"/>
        <v>9903378609.5574741</v>
      </c>
      <c r="D9">
        <f t="shared" si="0"/>
        <v>4898088233.8456011</v>
      </c>
      <c r="F9" t="s">
        <v>62</v>
      </c>
    </row>
    <row r="10" spans="1:7">
      <c r="A10">
        <v>24906.65680473391</v>
      </c>
      <c r="C10">
        <f t="shared" si="1"/>
        <v>2032178125.0687532</v>
      </c>
      <c r="D10">
        <f t="shared" si="0"/>
        <v>620341553.18879795</v>
      </c>
      <c r="F10" t="s">
        <v>63</v>
      </c>
    </row>
    <row r="11" spans="1:7">
      <c r="A11">
        <v>44689.37721893494</v>
      </c>
      <c r="C11">
        <f t="shared" si="1"/>
        <v>391356026.9864462</v>
      </c>
      <c r="D11">
        <f t="shared" si="0"/>
        <v>1997140436.2162611</v>
      </c>
      <c r="F11" t="s">
        <v>64</v>
      </c>
    </row>
    <row r="12" spans="1:7">
      <c r="A12">
        <v>32473.87721893494</v>
      </c>
      <c r="C12">
        <f t="shared" si="1"/>
        <v>149218440.25</v>
      </c>
      <c r="D12">
        <f t="shared" si="0"/>
        <v>1054552701.6304617</v>
      </c>
      <c r="F12" t="s">
        <v>65</v>
      </c>
    </row>
    <row r="13" spans="1:7">
      <c r="A13">
        <v>34178.597633136204</v>
      </c>
      <c r="C13">
        <f t="shared" si="1"/>
        <v>2906071.6905945269</v>
      </c>
      <c r="D13">
        <f t="shared" si="0"/>
        <v>1168176536.1678238</v>
      </c>
    </row>
    <row r="14" spans="1:7">
      <c r="A14">
        <v>-96785.08875739621</v>
      </c>
      <c r="C14">
        <f t="shared" si="1"/>
        <v>17151487152.997725</v>
      </c>
      <c r="D14">
        <f t="shared" si="0"/>
        <v>9367353405.7770615</v>
      </c>
      <c r="F14" s="10" t="s">
        <v>71</v>
      </c>
      <c r="G14" t="s">
        <v>98</v>
      </c>
    </row>
    <row r="15" spans="1:7">
      <c r="A15">
        <v>59408.631656804821</v>
      </c>
      <c r="C15">
        <f t="shared" si="1"/>
        <v>24396478296.829601</v>
      </c>
      <c r="D15">
        <f t="shared" si="0"/>
        <v>3529385515.3339119</v>
      </c>
      <c r="F15" t="s">
        <v>59</v>
      </c>
    </row>
    <row r="16" spans="1:7">
      <c r="A16">
        <v>36294.131656804821</v>
      </c>
      <c r="C16">
        <f t="shared" si="1"/>
        <v>534280110.25</v>
      </c>
      <c r="D16">
        <f t="shared" si="0"/>
        <v>1317263992.7214818</v>
      </c>
      <c r="F16" t="s">
        <v>66</v>
      </c>
      <c r="G16" t="s">
        <v>99</v>
      </c>
    </row>
    <row r="17" spans="1:7">
      <c r="A17">
        <v>-99153.147928993916</v>
      </c>
      <c r="C17">
        <f t="shared" si="1"/>
        <v>18345965547.193531</v>
      </c>
      <c r="D17">
        <f t="shared" si="0"/>
        <v>9831346744.2289505</v>
      </c>
      <c r="F17" t="s">
        <v>67</v>
      </c>
    </row>
    <row r="18" spans="1:7">
      <c r="B18" t="s">
        <v>55</v>
      </c>
      <c r="C18">
        <f>SUM(C3:C17)</f>
        <v>115117324076.63629</v>
      </c>
      <c r="D18">
        <f>SUM(D2:D17)</f>
        <v>53240723974.257347</v>
      </c>
      <c r="F18" t="s">
        <v>63</v>
      </c>
    </row>
    <row r="19" spans="1:7">
      <c r="F19" t="s">
        <v>64</v>
      </c>
    </row>
    <row r="20" spans="1:7">
      <c r="C20" t="s">
        <v>56</v>
      </c>
      <c r="D20">
        <f>C18/D18</f>
        <v>2.1622043331397443</v>
      </c>
      <c r="F20" t="s">
        <v>68</v>
      </c>
    </row>
    <row r="22" spans="1:7">
      <c r="F22" s="10" t="s">
        <v>72</v>
      </c>
      <c r="G22" t="s">
        <v>100</v>
      </c>
    </row>
    <row r="23" spans="1:7">
      <c r="F23" t="s">
        <v>73</v>
      </c>
    </row>
    <row r="24" spans="1:7">
      <c r="F24" t="s">
        <v>74</v>
      </c>
      <c r="G24" t="s">
        <v>101</v>
      </c>
    </row>
    <row r="25" spans="1:7">
      <c r="F25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Danni</vt:lpstr>
      <vt:lpstr>TimeSer-1</vt:lpstr>
      <vt:lpstr>TimeSer-2</vt:lpstr>
      <vt:lpstr>Residuals</vt:lpstr>
      <vt:lpstr>Model DW</vt:lpstr>
      <vt:lpstr>Durbin-Watson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DGM</dc:creator>
  <cp:lastModifiedBy>Daniel Nikolov</cp:lastModifiedBy>
  <dcterms:created xsi:type="dcterms:W3CDTF">2022-06-11T16:33:58Z</dcterms:created>
  <dcterms:modified xsi:type="dcterms:W3CDTF">2024-12-15T17:01:01Z</dcterms:modified>
</cp:coreProperties>
</file>